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ymapri-my.sharepoint.com/personal/maris_butkevics_mapri_eu/Documents/Desktop/"/>
    </mc:Choice>
  </mc:AlternateContent>
  <xr:revisionPtr revIDLastSave="2098" documentId="8_{B520640B-0808-4FFD-9F6B-A7956E292184}" xr6:coauthVersionLast="47" xr6:coauthVersionMax="47" xr10:uidLastSave="{E00825BE-CEA2-4E17-91CF-0A837EB47D3E}"/>
  <bookViews>
    <workbookView xWindow="-110" yWindow="-110" windowWidth="19420" windowHeight="10300" tabRatio="856" activeTab="1" xr2:uid="{00000000-000D-0000-FFFF-FFFF00000000}"/>
  </bookViews>
  <sheets>
    <sheet name="Koptāme" sheetId="1" r:id="rId1"/>
    <sheet name="Kopsavilkums" sheetId="2" r:id="rId2"/>
    <sheet name="DOP" sheetId="4" r:id="rId3"/>
    <sheet name="ZD" sheetId="70" r:id="rId4"/>
    <sheet name="PAM" sheetId="66" r:id="rId5"/>
    <sheet name="ŠĶ.K" sheetId="79" r:id="rId6"/>
    <sheet name="MET.K" sheetId="69" r:id="rId7"/>
    <sheet name="Jumts" sheetId="68" r:id="rId8"/>
    <sheet name="Sienas" sheetId="76" r:id="rId9"/>
    <sheet name="GR" sheetId="78" r:id="rId10"/>
    <sheet name="Ailu aizpl." sheetId="73" r:id="rId11"/>
    <sheet name="FAS" sheetId="75" r:id="rId12"/>
    <sheet name="APD" sheetId="77" r:id="rId13"/>
    <sheet name="ŠĶ. KR" sheetId="72" r:id="rId14"/>
    <sheet name="EL" sheetId="58" r:id="rId15"/>
    <sheet name="UK" sheetId="59" r:id="rId16"/>
    <sheet name="ELT" sheetId="63" r:id="rId17"/>
    <sheet name="UKT" sheetId="64" r:id="rId18"/>
    <sheet name="LKT" sheetId="80" r:id="rId19"/>
    <sheet name="T. LAB" sheetId="61" r:id="rId20"/>
  </sheets>
  <definedNames>
    <definedName name="_xlnm._FilterDatabase" localSheetId="10" hidden="1">'Ailu aizpl.'!$A$14:$AP$36</definedName>
    <definedName name="_xlnm._FilterDatabase" localSheetId="12" hidden="1">APD!$A$14:$AL$33</definedName>
    <definedName name="_xlnm._FilterDatabase" localSheetId="2" hidden="1">DOP!$A$14:$AQ$41</definedName>
    <definedName name="_xlnm._FilterDatabase" localSheetId="14" hidden="1">EL!$A$14:$AR$94</definedName>
    <definedName name="_xlnm._FilterDatabase" localSheetId="16" hidden="1">ELT!$A$14:$BA$37</definedName>
    <definedName name="_xlnm._FilterDatabase" localSheetId="11" hidden="1">FAS!$A$14:$AJ$29</definedName>
    <definedName name="_xlnm._FilterDatabase" localSheetId="9" hidden="1">GR!$A$14:$AN$89</definedName>
    <definedName name="_xlnm._FilterDatabase" localSheetId="7" hidden="1">Jumts!$A$14:$AO$45</definedName>
    <definedName name="_xlnm._FilterDatabase" localSheetId="18" hidden="1">LKT!$A$14:$AY$27</definedName>
    <definedName name="_xlnm._FilterDatabase" localSheetId="6" hidden="1">MET.K!$A$14:$AM$28</definedName>
    <definedName name="_xlnm._FilterDatabase" localSheetId="4" hidden="1">PAM!$A$14:$AP$164</definedName>
    <definedName name="_xlnm._FilterDatabase" localSheetId="8" hidden="1">Sienas!$A$14:$AK$26</definedName>
    <definedName name="_xlnm._FilterDatabase" localSheetId="13" hidden="1">'ŠĶ. KR'!$A$14:$AF$58</definedName>
    <definedName name="_xlnm._FilterDatabase" localSheetId="5" hidden="1">ŠĶ.K!$A$14:$AJ$19</definedName>
    <definedName name="_xlnm._FilterDatabase" localSheetId="19" hidden="1">'T. LAB'!$A$14:$AK$58</definedName>
    <definedName name="_xlnm._FilterDatabase" localSheetId="15" hidden="1">UK!$A$14:$AX$92</definedName>
    <definedName name="_xlnm._FilterDatabase" localSheetId="17" hidden="1">UKT!$A$14:$BA$36</definedName>
    <definedName name="_xlnm._FilterDatabase" localSheetId="3" hidden="1">ZD!$A$14:$AM$25</definedName>
    <definedName name="_xlnm.Print_Area" localSheetId="10">'Ailu aizpl.'!$A$1:$P$41</definedName>
    <definedName name="_xlnm.Print_Area" localSheetId="12">APD!$A$1:$P$38</definedName>
    <definedName name="_xlnm.Print_Area" localSheetId="2">DOP!$A$1:$P$46</definedName>
    <definedName name="_xlnm.Print_Area" localSheetId="14">EL!$A$1:$Q$99</definedName>
    <definedName name="_xlnm.Print_Area" localSheetId="16">ELT!$A$1:$Q$42</definedName>
    <definedName name="_xlnm.Print_Area" localSheetId="11">FAS!$A$1:$P$34</definedName>
    <definedName name="_xlnm.Print_Area" localSheetId="9">GR!$A$1:$P$94</definedName>
    <definedName name="_xlnm.Print_Area" localSheetId="7">Jumts!$A$1:$P$50</definedName>
    <definedName name="_xlnm.Print_Area" localSheetId="1">Kopsavilkums!$A$1:$H$50</definedName>
    <definedName name="_xlnm.Print_Area" localSheetId="0">Koptāme!$A$1:$C$36</definedName>
    <definedName name="_xlnm.Print_Area" localSheetId="18">LKT!$A$1:$P$32</definedName>
    <definedName name="_xlnm.Print_Area" localSheetId="6">MET.K!$A$1:$P$33</definedName>
    <definedName name="_xlnm.Print_Area" localSheetId="4">PAM!$A$1:$P$169</definedName>
    <definedName name="_xlnm.Print_Area" localSheetId="8">Sienas!$A$1:$P$31</definedName>
    <definedName name="_xlnm.Print_Area" localSheetId="13">'ŠĶ. KR'!$A$1:$P$63</definedName>
    <definedName name="_xlnm.Print_Area" localSheetId="5">ŠĶ.K!$A$1:$P$24</definedName>
    <definedName name="_xlnm.Print_Area" localSheetId="19">'T. LAB'!$A$1:$P$63</definedName>
    <definedName name="_xlnm.Print_Area" localSheetId="15">UK!$A$1:$Q$97</definedName>
    <definedName name="_xlnm.Print_Area" localSheetId="17">UKT!$A$1:$Q$41</definedName>
    <definedName name="_xlnm.Print_Area" localSheetId="3">ZD!$A$1:$P$30</definedName>
    <definedName name="_xlnm.Print_Titles" localSheetId="10">'Ailu aizpl.'!$13:$14</definedName>
    <definedName name="_xlnm.Print_Titles" localSheetId="12">APD!$13:$14</definedName>
    <definedName name="_xlnm.Print_Titles" localSheetId="2">DOP!$13:$14</definedName>
    <definedName name="_xlnm.Print_Titles" localSheetId="14">EL!$13:$14</definedName>
    <definedName name="_xlnm.Print_Titles" localSheetId="16">ELT!$13:$14</definedName>
    <definedName name="_xlnm.Print_Titles" localSheetId="11">FAS!$13:$14</definedName>
    <definedName name="_xlnm.Print_Titles" localSheetId="9">GR!$13:$14</definedName>
    <definedName name="_xlnm.Print_Titles" localSheetId="7">Jumts!$13:$14</definedName>
    <definedName name="_xlnm.Print_Titles" localSheetId="18">LKT!$13:$14</definedName>
    <definedName name="_xlnm.Print_Titles" localSheetId="6">MET.K!$13:$14</definedName>
    <definedName name="_xlnm.Print_Titles" localSheetId="4">PAM!$13:$14</definedName>
    <definedName name="_xlnm.Print_Titles" localSheetId="8">Sienas!$13:$14</definedName>
    <definedName name="_xlnm.Print_Titles" localSheetId="13">'ŠĶ. KR'!$13:$14</definedName>
    <definedName name="_xlnm.Print_Titles" localSheetId="5">ŠĶ.K!$13:$14</definedName>
    <definedName name="_xlnm.Print_Titles" localSheetId="19">'T. LAB'!$13:$14</definedName>
    <definedName name="_xlnm.Print_Titles" localSheetId="15">UK!$13:$14</definedName>
    <definedName name="_xlnm.Print_Titles" localSheetId="17">UKT!$13:$14</definedName>
    <definedName name="_xlnm.Print_Titles" localSheetId="3">ZD!$13:$14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75" l="1"/>
  <c r="N28" i="75"/>
  <c r="L28" i="75"/>
  <c r="H28" i="75"/>
  <c r="K28" i="75" s="1"/>
  <c r="O27" i="75"/>
  <c r="N27" i="75"/>
  <c r="L27" i="75"/>
  <c r="H27" i="75"/>
  <c r="M27" i="75" s="1"/>
  <c r="P27" i="75" s="1"/>
  <c r="O24" i="75"/>
  <c r="N24" i="75"/>
  <c r="M24" i="75"/>
  <c r="L24" i="75"/>
  <c r="H24" i="75"/>
  <c r="K24" i="75" s="1"/>
  <c r="O23" i="75"/>
  <c r="N23" i="75"/>
  <c r="L23" i="75"/>
  <c r="H23" i="75"/>
  <c r="K23" i="75" s="1"/>
  <c r="O21" i="75"/>
  <c r="N21" i="75"/>
  <c r="L21" i="75"/>
  <c r="H21" i="75"/>
  <c r="M21" i="75" s="1"/>
  <c r="O20" i="75"/>
  <c r="N20" i="75"/>
  <c r="L20" i="75"/>
  <c r="H20" i="75"/>
  <c r="K20" i="75" s="1"/>
  <c r="O17" i="75"/>
  <c r="O18" i="75"/>
  <c r="N18" i="75"/>
  <c r="L18" i="75"/>
  <c r="H18" i="75"/>
  <c r="M18" i="75" s="1"/>
  <c r="H17" i="75"/>
  <c r="O31" i="73"/>
  <c r="N31" i="73"/>
  <c r="L31" i="73"/>
  <c r="H31" i="73"/>
  <c r="M31" i="73" s="1"/>
  <c r="P31" i="73" s="1"/>
  <c r="O26" i="73"/>
  <c r="N26" i="73"/>
  <c r="L26" i="73"/>
  <c r="H26" i="73"/>
  <c r="M26" i="73" s="1"/>
  <c r="P26" i="73" s="1"/>
  <c r="O19" i="73"/>
  <c r="N19" i="73"/>
  <c r="L19" i="73"/>
  <c r="H19" i="73"/>
  <c r="M19" i="73" s="1"/>
  <c r="A18" i="78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A41" i="78" s="1"/>
  <c r="A42" i="78" s="1"/>
  <c r="A43" i="78" s="1"/>
  <c r="A44" i="78" s="1"/>
  <c r="A45" i="78" s="1"/>
  <c r="A46" i="78" s="1"/>
  <c r="A47" i="78" s="1"/>
  <c r="A48" i="78" s="1"/>
  <c r="A49" i="78" s="1"/>
  <c r="A50" i="78" s="1"/>
  <c r="A51" i="78" s="1"/>
  <c r="A52" i="78" s="1"/>
  <c r="A54" i="78" s="1"/>
  <c r="A55" i="78" s="1"/>
  <c r="A56" i="78" s="1"/>
  <c r="A57" i="78" s="1"/>
  <c r="A58" i="78" s="1"/>
  <c r="A59" i="78" s="1"/>
  <c r="A60" i="78" s="1"/>
  <c r="A61" i="78" s="1"/>
  <c r="A62" i="78" s="1"/>
  <c r="A63" i="78" s="1"/>
  <c r="A64" i="78" s="1"/>
  <c r="A65" i="78" s="1"/>
  <c r="A66" i="78" s="1"/>
  <c r="A67" i="78" s="1"/>
  <c r="A68" i="78" s="1"/>
  <c r="A69" i="78" s="1"/>
  <c r="A71" i="78" s="1"/>
  <c r="A72" i="78" s="1"/>
  <c r="A73" i="78" s="1"/>
  <c r="A74" i="78" s="1"/>
  <c r="A75" i="78" s="1"/>
  <c r="A76" i="78" s="1"/>
  <c r="A77" i="78" s="1"/>
  <c r="A78" i="78" s="1"/>
  <c r="A79" i="78" s="1"/>
  <c r="A80" i="78" s="1"/>
  <c r="A81" i="78" s="1"/>
  <c r="A82" i="78" s="1"/>
  <c r="A83" i="78" s="1"/>
  <c r="A84" i="78" s="1"/>
  <c r="A85" i="78" s="1"/>
  <c r="A86" i="78" s="1"/>
  <c r="A87" i="78" s="1"/>
  <c r="O84" i="78"/>
  <c r="L82" i="78"/>
  <c r="O79" i="78"/>
  <c r="N77" i="78"/>
  <c r="L73" i="78"/>
  <c r="O85" i="78"/>
  <c r="N85" i="78"/>
  <c r="M85" i="78"/>
  <c r="P85" i="78" s="1"/>
  <c r="L85" i="78"/>
  <c r="H85" i="78"/>
  <c r="K85" i="78" s="1"/>
  <c r="N84" i="78"/>
  <c r="L84" i="78"/>
  <c r="H84" i="78"/>
  <c r="M84" i="78" s="1"/>
  <c r="O83" i="78"/>
  <c r="N83" i="78"/>
  <c r="L83" i="78"/>
  <c r="K83" i="78"/>
  <c r="H83" i="78"/>
  <c r="M83" i="78" s="1"/>
  <c r="H82" i="78"/>
  <c r="K82" i="78" s="1"/>
  <c r="O80" i="78"/>
  <c r="N80" i="78"/>
  <c r="L80" i="78"/>
  <c r="H80" i="78"/>
  <c r="M80" i="78" s="1"/>
  <c r="P80" i="78" s="1"/>
  <c r="L79" i="78"/>
  <c r="H79" i="78"/>
  <c r="K79" i="78" s="1"/>
  <c r="H77" i="78"/>
  <c r="O75" i="78"/>
  <c r="N75" i="78"/>
  <c r="L75" i="78"/>
  <c r="H75" i="78"/>
  <c r="M75" i="78" s="1"/>
  <c r="H73" i="78"/>
  <c r="K73" i="78" s="1"/>
  <c r="O71" i="78"/>
  <c r="N71" i="78"/>
  <c r="L71" i="78"/>
  <c r="H71" i="78"/>
  <c r="M71" i="78" s="1"/>
  <c r="N67" i="78"/>
  <c r="L66" i="78"/>
  <c r="N65" i="78"/>
  <c r="O68" i="78"/>
  <c r="N68" i="78"/>
  <c r="L68" i="78"/>
  <c r="H68" i="78"/>
  <c r="M68" i="78" s="1"/>
  <c r="H67" i="78"/>
  <c r="K67" i="78" s="1"/>
  <c r="H66" i="78"/>
  <c r="K66" i="78" s="1"/>
  <c r="O65" i="78"/>
  <c r="H65" i="78"/>
  <c r="O62" i="78"/>
  <c r="O29" i="78"/>
  <c r="N28" i="78"/>
  <c r="O63" i="78"/>
  <c r="N63" i="78"/>
  <c r="L63" i="78"/>
  <c r="H63" i="78"/>
  <c r="M63" i="78" s="1"/>
  <c r="H62" i="78"/>
  <c r="K62" i="78" s="1"/>
  <c r="O60" i="78"/>
  <c r="N60" i="78"/>
  <c r="L60" i="78"/>
  <c r="H60" i="78"/>
  <c r="M60" i="78" s="1"/>
  <c r="N58" i="78"/>
  <c r="O58" i="78"/>
  <c r="L58" i="78"/>
  <c r="H58" i="78"/>
  <c r="M58" i="78" s="1"/>
  <c r="H19" i="78"/>
  <c r="K19" i="78" s="1"/>
  <c r="O56" i="78"/>
  <c r="N56" i="78"/>
  <c r="L56" i="78"/>
  <c r="H56" i="78"/>
  <c r="M56" i="78" s="1"/>
  <c r="O54" i="78"/>
  <c r="N54" i="78"/>
  <c r="L54" i="78"/>
  <c r="H54" i="78"/>
  <c r="K54" i="78" s="1"/>
  <c r="N51" i="78"/>
  <c r="O50" i="78"/>
  <c r="O49" i="78"/>
  <c r="O30" i="78"/>
  <c r="N41" i="78"/>
  <c r="O36" i="78"/>
  <c r="N36" i="78"/>
  <c r="L36" i="78"/>
  <c r="H36" i="78"/>
  <c r="M36" i="78" s="1"/>
  <c r="O35" i="78"/>
  <c r="N35" i="78"/>
  <c r="L35" i="78"/>
  <c r="H35" i="78"/>
  <c r="K35" i="78" s="1"/>
  <c r="O34" i="78"/>
  <c r="N34" i="78"/>
  <c r="L34" i="78"/>
  <c r="H34" i="78"/>
  <c r="M34" i="78" s="1"/>
  <c r="L37" i="78"/>
  <c r="O39" i="78"/>
  <c r="N39" i="78"/>
  <c r="L39" i="78"/>
  <c r="H39" i="78"/>
  <c r="M39" i="78" s="1"/>
  <c r="H38" i="78"/>
  <c r="K38" i="78" s="1"/>
  <c r="N37" i="78"/>
  <c r="H37" i="78"/>
  <c r="K37" i="78" s="1"/>
  <c r="N46" i="78"/>
  <c r="O47" i="78"/>
  <c r="N47" i="78"/>
  <c r="L47" i="78"/>
  <c r="H47" i="78"/>
  <c r="M47" i="78" s="1"/>
  <c r="H46" i="78"/>
  <c r="K46" i="78" s="1"/>
  <c r="O45" i="78"/>
  <c r="N45" i="78"/>
  <c r="L45" i="78"/>
  <c r="H45" i="78"/>
  <c r="M45" i="78" s="1"/>
  <c r="O52" i="78"/>
  <c r="N52" i="78"/>
  <c r="L52" i="78"/>
  <c r="H52" i="78"/>
  <c r="M52" i="78" s="1"/>
  <c r="H51" i="78"/>
  <c r="K51" i="78" s="1"/>
  <c r="N50" i="78"/>
  <c r="L50" i="78"/>
  <c r="H50" i="78"/>
  <c r="N49" i="78"/>
  <c r="H49" i="78"/>
  <c r="O44" i="78"/>
  <c r="N44" i="78"/>
  <c r="L44" i="78"/>
  <c r="H44" i="78"/>
  <c r="M44" i="78" s="1"/>
  <c r="O43" i="78"/>
  <c r="N43" i="78"/>
  <c r="L43" i="78"/>
  <c r="H43" i="78"/>
  <c r="K43" i="78" s="1"/>
  <c r="O42" i="78"/>
  <c r="N42" i="78"/>
  <c r="L42" i="78"/>
  <c r="H42" i="78"/>
  <c r="H41" i="78"/>
  <c r="O31" i="78"/>
  <c r="N31" i="78"/>
  <c r="L31" i="78"/>
  <c r="H31" i="78"/>
  <c r="K31" i="78" s="1"/>
  <c r="H30" i="78"/>
  <c r="K30" i="78" s="1"/>
  <c r="N29" i="78"/>
  <c r="L29" i="78"/>
  <c r="H29" i="78"/>
  <c r="K29" i="78" s="1"/>
  <c r="L28" i="78"/>
  <c r="H28" i="78"/>
  <c r="K28" i="78" s="1"/>
  <c r="O25" i="78"/>
  <c r="H25" i="78"/>
  <c r="O26" i="78"/>
  <c r="N26" i="78"/>
  <c r="L26" i="78"/>
  <c r="H26" i="78"/>
  <c r="M26" i="78" s="1"/>
  <c r="O23" i="78"/>
  <c r="H23" i="78"/>
  <c r="M23" i="78" s="1"/>
  <c r="O21" i="78"/>
  <c r="N21" i="78"/>
  <c r="L21" i="78"/>
  <c r="H21" i="78"/>
  <c r="K21" i="78" s="1"/>
  <c r="O19" i="78"/>
  <c r="O23" i="70"/>
  <c r="N23" i="70"/>
  <c r="L23" i="70"/>
  <c r="H23" i="70"/>
  <c r="M23" i="70" s="1"/>
  <c r="P23" i="70" s="1"/>
  <c r="N19" i="78"/>
  <c r="O18" i="78"/>
  <c r="N18" i="78"/>
  <c r="L18" i="78"/>
  <c r="H18" i="78"/>
  <c r="M18" i="78" s="1"/>
  <c r="O24" i="76"/>
  <c r="N24" i="76"/>
  <c r="M24" i="76"/>
  <c r="P24" i="76" s="1"/>
  <c r="L24" i="76"/>
  <c r="H24" i="76"/>
  <c r="K24" i="76" s="1"/>
  <c r="O21" i="76"/>
  <c r="N21" i="76"/>
  <c r="L21" i="76"/>
  <c r="H21" i="76"/>
  <c r="M21" i="76" s="1"/>
  <c r="K27" i="75" l="1"/>
  <c r="M28" i="75"/>
  <c r="P28" i="75" s="1"/>
  <c r="P21" i="75"/>
  <c r="K84" i="78"/>
  <c r="M20" i="75"/>
  <c r="P20" i="75" s="1"/>
  <c r="P24" i="75"/>
  <c r="M23" i="75"/>
  <c r="P23" i="75" s="1"/>
  <c r="K21" i="75"/>
  <c r="N17" i="75"/>
  <c r="M17" i="75"/>
  <c r="L17" i="75"/>
  <c r="P18" i="75"/>
  <c r="K18" i="75"/>
  <c r="K17" i="75"/>
  <c r="K26" i="73"/>
  <c r="K31" i="73"/>
  <c r="P19" i="73"/>
  <c r="K19" i="73"/>
  <c r="P83" i="78"/>
  <c r="P84" i="78"/>
  <c r="O82" i="78"/>
  <c r="M82" i="78"/>
  <c r="N82" i="78"/>
  <c r="N79" i="78"/>
  <c r="M77" i="78"/>
  <c r="O77" i="78"/>
  <c r="L77" i="78"/>
  <c r="P75" i="78"/>
  <c r="O73" i="78"/>
  <c r="N73" i="78"/>
  <c r="M79" i="78"/>
  <c r="P71" i="78"/>
  <c r="K80" i="78"/>
  <c r="K77" i="78"/>
  <c r="K75" i="78"/>
  <c r="M73" i="78"/>
  <c r="P73" i="78" s="1"/>
  <c r="K71" i="78"/>
  <c r="P68" i="78"/>
  <c r="P63" i="78"/>
  <c r="N66" i="78"/>
  <c r="O66" i="78"/>
  <c r="L67" i="78"/>
  <c r="O67" i="78"/>
  <c r="M67" i="78"/>
  <c r="M65" i="78"/>
  <c r="P65" i="78" s="1"/>
  <c r="L65" i="78"/>
  <c r="M66" i="78"/>
  <c r="K68" i="78"/>
  <c r="K65" i="78"/>
  <c r="M62" i="78"/>
  <c r="N62" i="78"/>
  <c r="L62" i="78"/>
  <c r="O28" i="78"/>
  <c r="K63" i="78"/>
  <c r="P60" i="78"/>
  <c r="K60" i="78"/>
  <c r="P58" i="78"/>
  <c r="K58" i="78"/>
  <c r="P36" i="78"/>
  <c r="M54" i="78"/>
  <c r="P54" i="78" s="1"/>
  <c r="L19" i="78"/>
  <c r="P56" i="78"/>
  <c r="K56" i="78"/>
  <c r="M35" i="78"/>
  <c r="P35" i="78" s="1"/>
  <c r="O51" i="78"/>
  <c r="L51" i="78"/>
  <c r="M50" i="78"/>
  <c r="P50" i="78" s="1"/>
  <c r="L49" i="78"/>
  <c r="M49" i="78"/>
  <c r="P49" i="78" s="1"/>
  <c r="M42" i="78"/>
  <c r="P42" i="78" s="1"/>
  <c r="L30" i="78"/>
  <c r="N30" i="78"/>
  <c r="M41" i="78"/>
  <c r="O41" i="78"/>
  <c r="L41" i="78"/>
  <c r="P34" i="78"/>
  <c r="K36" i="78"/>
  <c r="K34" i="78"/>
  <c r="P45" i="78"/>
  <c r="P39" i="78"/>
  <c r="O37" i="78"/>
  <c r="M43" i="78"/>
  <c r="P43" i="78" s="1"/>
  <c r="M37" i="78"/>
  <c r="K39" i="78"/>
  <c r="P47" i="78"/>
  <c r="O46" i="78"/>
  <c r="M46" i="78"/>
  <c r="L46" i="78"/>
  <c r="K50" i="78"/>
  <c r="K45" i="78"/>
  <c r="K47" i="78"/>
  <c r="M51" i="78"/>
  <c r="K49" i="78"/>
  <c r="P52" i="78"/>
  <c r="P44" i="78"/>
  <c r="K41" i="78"/>
  <c r="K52" i="78"/>
  <c r="M30" i="78"/>
  <c r="K42" i="78"/>
  <c r="M31" i="78"/>
  <c r="P31" i="78" s="1"/>
  <c r="K44" i="78"/>
  <c r="M28" i="78"/>
  <c r="M29" i="78"/>
  <c r="P29" i="78" s="1"/>
  <c r="M25" i="78"/>
  <c r="L25" i="78"/>
  <c r="N25" i="78"/>
  <c r="P26" i="78"/>
  <c r="M21" i="78"/>
  <c r="P21" i="78" s="1"/>
  <c r="K25" i="78"/>
  <c r="K26" i="78"/>
  <c r="L23" i="78"/>
  <c r="N23" i="78"/>
  <c r="P23" i="78" s="1"/>
  <c r="K23" i="78"/>
  <c r="P18" i="78"/>
  <c r="K23" i="70"/>
  <c r="M19" i="78"/>
  <c r="P19" i="78" s="1"/>
  <c r="K18" i="78"/>
  <c r="P21" i="76"/>
  <c r="K21" i="76"/>
  <c r="P17" i="75" l="1"/>
  <c r="P82" i="78"/>
  <c r="P79" i="78"/>
  <c r="P77" i="78"/>
  <c r="P67" i="78"/>
  <c r="P66" i="78"/>
  <c r="P62" i="78"/>
  <c r="P28" i="78"/>
  <c r="P37" i="78"/>
  <c r="P30" i="78"/>
  <c r="P51" i="78"/>
  <c r="P41" i="78"/>
  <c r="P46" i="78"/>
  <c r="N38" i="78"/>
  <c r="O38" i="78"/>
  <c r="M38" i="78"/>
  <c r="L38" i="78"/>
  <c r="P25" i="78"/>
  <c r="P38" i="78" l="1"/>
  <c r="O25" i="68" l="1"/>
  <c r="N25" i="68"/>
  <c r="L25" i="68"/>
  <c r="H25" i="68"/>
  <c r="M25" i="68" s="1"/>
  <c r="P25" i="68" s="1"/>
  <c r="O24" i="68"/>
  <c r="N24" i="68"/>
  <c r="L24" i="68"/>
  <c r="H24" i="68"/>
  <c r="M24" i="68" s="1"/>
  <c r="P24" i="68" s="1"/>
  <c r="O160" i="66"/>
  <c r="K160" i="66"/>
  <c r="H160" i="66"/>
  <c r="O158" i="66"/>
  <c r="N158" i="66"/>
  <c r="L158" i="66"/>
  <c r="H158" i="66"/>
  <c r="K158" i="66" s="1"/>
  <c r="O157" i="66"/>
  <c r="N157" i="66"/>
  <c r="L157" i="66"/>
  <c r="H157" i="66"/>
  <c r="K157" i="66" s="1"/>
  <c r="H40" i="4"/>
  <c r="K40" i="4"/>
  <c r="L40" i="4"/>
  <c r="M40" i="4"/>
  <c r="N40" i="4"/>
  <c r="O40" i="4"/>
  <c r="P40" i="4"/>
  <c r="C19" i="1"/>
  <c r="K24" i="68" l="1"/>
  <c r="K25" i="68"/>
  <c r="L160" i="66"/>
  <c r="M160" i="66"/>
  <c r="N160" i="66"/>
  <c r="M158" i="66"/>
  <c r="P158" i="66" s="1"/>
  <c r="M157" i="66"/>
  <c r="P157" i="66" s="1"/>
  <c r="O30" i="4"/>
  <c r="N30" i="4"/>
  <c r="L30" i="4"/>
  <c r="H30" i="4"/>
  <c r="M30" i="4" s="1"/>
  <c r="O24" i="4"/>
  <c r="N24" i="4"/>
  <c r="L24" i="4"/>
  <c r="H24" i="4"/>
  <c r="K24" i="4" s="1"/>
  <c r="O23" i="4"/>
  <c r="N23" i="4"/>
  <c r="L23" i="4"/>
  <c r="H23" i="4"/>
  <c r="M23" i="4" s="1"/>
  <c r="O22" i="4"/>
  <c r="N22" i="4"/>
  <c r="L22" i="4"/>
  <c r="H22" i="4"/>
  <c r="M22" i="4" s="1"/>
  <c r="O21" i="4"/>
  <c r="N21" i="4"/>
  <c r="L21" i="4"/>
  <c r="H21" i="4"/>
  <c r="K21" i="4" s="1"/>
  <c r="O20" i="4"/>
  <c r="N20" i="4"/>
  <c r="L20" i="4"/>
  <c r="H20" i="4"/>
  <c r="M20" i="4" s="1"/>
  <c r="O19" i="4"/>
  <c r="N19" i="4"/>
  <c r="L19" i="4"/>
  <c r="H19" i="4"/>
  <c r="K19" i="4" s="1"/>
  <c r="O18" i="4"/>
  <c r="N18" i="4"/>
  <c r="L18" i="4"/>
  <c r="H18" i="4"/>
  <c r="M18" i="4" s="1"/>
  <c r="P18" i="4" s="1"/>
  <c r="O17" i="4"/>
  <c r="N17" i="4"/>
  <c r="L17" i="4"/>
  <c r="H17" i="4"/>
  <c r="M17" i="4" s="1"/>
  <c r="D63" i="61"/>
  <c r="I60" i="61"/>
  <c r="D32" i="80"/>
  <c r="I29" i="80"/>
  <c r="D41" i="64"/>
  <c r="I38" i="64"/>
  <c r="D42" i="63"/>
  <c r="I39" i="63"/>
  <c r="D97" i="59"/>
  <c r="I94" i="59"/>
  <c r="D99" i="58"/>
  <c r="I96" i="58"/>
  <c r="D63" i="72"/>
  <c r="I60" i="72"/>
  <c r="D38" i="77"/>
  <c r="I35" i="77"/>
  <c r="D34" i="75"/>
  <c r="I31" i="75"/>
  <c r="D41" i="73"/>
  <c r="I38" i="73"/>
  <c r="D94" i="78"/>
  <c r="I91" i="78"/>
  <c r="D31" i="76"/>
  <c r="I28" i="76"/>
  <c r="D50" i="68"/>
  <c r="I47" i="68"/>
  <c r="D33" i="69"/>
  <c r="I30" i="69"/>
  <c r="D24" i="79"/>
  <c r="I21" i="79"/>
  <c r="D169" i="66"/>
  <c r="I166" i="66"/>
  <c r="D30" i="70"/>
  <c r="I27" i="70"/>
  <c r="I43" i="4"/>
  <c r="H16" i="4"/>
  <c r="H25" i="4"/>
  <c r="H26" i="4"/>
  <c r="H27" i="4"/>
  <c r="H28" i="4"/>
  <c r="H29" i="4"/>
  <c r="H31" i="4"/>
  <c r="H32" i="4"/>
  <c r="H33" i="4"/>
  <c r="H34" i="4"/>
  <c r="H35" i="4"/>
  <c r="H36" i="4"/>
  <c r="H37" i="4"/>
  <c r="H38" i="4"/>
  <c r="H39" i="4"/>
  <c r="M39" i="4" s="1"/>
  <c r="F69" i="58"/>
  <c r="F48" i="58"/>
  <c r="F45" i="58"/>
  <c r="E19" i="72"/>
  <c r="E17" i="72"/>
  <c r="O39" i="4"/>
  <c r="N39" i="4"/>
  <c r="L39" i="4"/>
  <c r="N26" i="75"/>
  <c r="N22" i="75"/>
  <c r="N19" i="75"/>
  <c r="O26" i="75"/>
  <c r="L26" i="75"/>
  <c r="O25" i="75"/>
  <c r="L25" i="75"/>
  <c r="O22" i="75"/>
  <c r="L22" i="75"/>
  <c r="O19" i="75"/>
  <c r="L19" i="75"/>
  <c r="O16" i="75"/>
  <c r="N16" i="75"/>
  <c r="L16" i="75"/>
  <c r="H26" i="75"/>
  <c r="M26" i="75" s="1"/>
  <c r="H25" i="75"/>
  <c r="H22" i="75"/>
  <c r="M22" i="75" s="1"/>
  <c r="H19" i="75"/>
  <c r="M19" i="75" s="1"/>
  <c r="H16" i="75"/>
  <c r="M16" i="75" s="1"/>
  <c r="L22" i="77"/>
  <c r="H25" i="77"/>
  <c r="K25" i="77" s="1"/>
  <c r="H24" i="77"/>
  <c r="K24" i="77" s="1"/>
  <c r="N23" i="77"/>
  <c r="L23" i="77"/>
  <c r="H23" i="77"/>
  <c r="M23" i="77" s="1"/>
  <c r="H22" i="77"/>
  <c r="K22" i="77" s="1"/>
  <c r="L21" i="77"/>
  <c r="H21" i="77"/>
  <c r="M21" i="77" s="1"/>
  <c r="N159" i="66"/>
  <c r="O159" i="66"/>
  <c r="L159" i="66"/>
  <c r="H159" i="66"/>
  <c r="O154" i="66"/>
  <c r="O156" i="66"/>
  <c r="N156" i="66"/>
  <c r="L156" i="66"/>
  <c r="H156" i="66"/>
  <c r="M156" i="66" s="1"/>
  <c r="O155" i="66"/>
  <c r="N155" i="66"/>
  <c r="L155" i="66"/>
  <c r="H155" i="66"/>
  <c r="M155" i="66" s="1"/>
  <c r="H154" i="66"/>
  <c r="O23" i="68"/>
  <c r="H23" i="68"/>
  <c r="N23" i="68"/>
  <c r="N22" i="68"/>
  <c r="O20" i="68"/>
  <c r="N21" i="68"/>
  <c r="O22" i="68"/>
  <c r="L22" i="68"/>
  <c r="H22" i="68"/>
  <c r="H21" i="68"/>
  <c r="K21" i="68" s="1"/>
  <c r="H20" i="68"/>
  <c r="K20" i="68" s="1"/>
  <c r="P160" i="66" l="1"/>
  <c r="P24" i="4"/>
  <c r="M24" i="4"/>
  <c r="M19" i="4"/>
  <c r="P30" i="4"/>
  <c r="P17" i="4"/>
  <c r="P19" i="4"/>
  <c r="P23" i="4"/>
  <c r="K23" i="4"/>
  <c r="K30" i="4"/>
  <c r="P22" i="4"/>
  <c r="M21" i="4"/>
  <c r="P21" i="4" s="1"/>
  <c r="P20" i="4"/>
  <c r="K18" i="4"/>
  <c r="K20" i="4"/>
  <c r="K22" i="4"/>
  <c r="K17" i="4"/>
  <c r="P39" i="4"/>
  <c r="L29" i="75"/>
  <c r="O29" i="75"/>
  <c r="K23" i="77"/>
  <c r="K21" i="77"/>
  <c r="N25" i="75"/>
  <c r="N29" i="75" s="1"/>
  <c r="K39" i="4"/>
  <c r="K26" i="75"/>
  <c r="K16" i="75"/>
  <c r="P26" i="75"/>
  <c r="P16" i="75"/>
  <c r="K25" i="75"/>
  <c r="M25" i="75"/>
  <c r="K22" i="75"/>
  <c r="P22" i="75"/>
  <c r="K19" i="75"/>
  <c r="P19" i="75"/>
  <c r="O23" i="77"/>
  <c r="P23" i="77" s="1"/>
  <c r="N21" i="77"/>
  <c r="O21" i="77"/>
  <c r="O25" i="77"/>
  <c r="M22" i="77"/>
  <c r="N22" i="77"/>
  <c r="O22" i="77"/>
  <c r="L25" i="77"/>
  <c r="M25" i="77"/>
  <c r="N25" i="77"/>
  <c r="K159" i="66"/>
  <c r="M159" i="66"/>
  <c r="P159" i="66" s="1"/>
  <c r="P156" i="66"/>
  <c r="P155" i="66"/>
  <c r="L154" i="66"/>
  <c r="N154" i="66"/>
  <c r="M154" i="66"/>
  <c r="K155" i="66"/>
  <c r="K154" i="66"/>
  <c r="K156" i="66"/>
  <c r="K23" i="68"/>
  <c r="O21" i="68"/>
  <c r="L23" i="68"/>
  <c r="M23" i="68"/>
  <c r="K22" i="68"/>
  <c r="L20" i="68"/>
  <c r="M20" i="68"/>
  <c r="N20" i="68"/>
  <c r="L21" i="68"/>
  <c r="M22" i="68"/>
  <c r="P22" i="68" s="1"/>
  <c r="M21" i="68"/>
  <c r="O27" i="69"/>
  <c r="N27" i="69"/>
  <c r="L27" i="69"/>
  <c r="H27" i="69"/>
  <c r="M27" i="69" s="1"/>
  <c r="N18" i="79"/>
  <c r="L18" i="79"/>
  <c r="O18" i="79"/>
  <c r="O17" i="79"/>
  <c r="L17" i="79"/>
  <c r="H18" i="79"/>
  <c r="M18" i="79" s="1"/>
  <c r="H17" i="79"/>
  <c r="P21" i="77" l="1"/>
  <c r="P21" i="68"/>
  <c r="L19" i="79"/>
  <c r="M29" i="75"/>
  <c r="P25" i="75"/>
  <c r="P29" i="75" s="1"/>
  <c r="P23" i="68"/>
  <c r="O19" i="79"/>
  <c r="P154" i="66"/>
  <c r="P25" i="77"/>
  <c r="O24" i="77"/>
  <c r="N24" i="77"/>
  <c r="M24" i="77"/>
  <c r="L24" i="77"/>
  <c r="P22" i="77"/>
  <c r="P20" i="68"/>
  <c r="P27" i="69"/>
  <c r="K27" i="69"/>
  <c r="N17" i="79"/>
  <c r="N19" i="79" s="1"/>
  <c r="M17" i="79"/>
  <c r="M19" i="79" s="1"/>
  <c r="K17" i="79"/>
  <c r="P18" i="79"/>
  <c r="K18" i="79"/>
  <c r="O66" i="66"/>
  <c r="O65" i="66"/>
  <c r="N64" i="66"/>
  <c r="O63" i="66"/>
  <c r="N62" i="66"/>
  <c r="O61" i="66"/>
  <c r="N59" i="66"/>
  <c r="O58" i="66"/>
  <c r="O57" i="66"/>
  <c r="O55" i="66"/>
  <c r="N54" i="66"/>
  <c r="N53" i="66"/>
  <c r="O52" i="66"/>
  <c r="O51" i="66"/>
  <c r="O60" i="66"/>
  <c r="H66" i="66"/>
  <c r="H65" i="66"/>
  <c r="K65" i="66" s="1"/>
  <c r="O64" i="66"/>
  <c r="L64" i="66"/>
  <c r="H64" i="66"/>
  <c r="M64" i="66" s="1"/>
  <c r="H63" i="66"/>
  <c r="L62" i="66"/>
  <c r="H62" i="66"/>
  <c r="K62" i="66" s="1"/>
  <c r="H61" i="66"/>
  <c r="H60" i="66"/>
  <c r="O59" i="66"/>
  <c r="L59" i="66"/>
  <c r="H59" i="66"/>
  <c r="K59" i="66" s="1"/>
  <c r="N58" i="66"/>
  <c r="L58" i="66"/>
  <c r="H58" i="66"/>
  <c r="K58" i="66" s="1"/>
  <c r="L57" i="66"/>
  <c r="H57" i="66"/>
  <c r="H56" i="66"/>
  <c r="K56" i="66" s="1"/>
  <c r="H55" i="66"/>
  <c r="O54" i="66"/>
  <c r="H54" i="66"/>
  <c r="K54" i="66" s="1"/>
  <c r="H53" i="66"/>
  <c r="K53" i="66" s="1"/>
  <c r="H52" i="66"/>
  <c r="H51" i="66"/>
  <c r="O50" i="66"/>
  <c r="N50" i="66"/>
  <c r="L50" i="66"/>
  <c r="H50" i="66"/>
  <c r="K50" i="66" s="1"/>
  <c r="O86" i="78"/>
  <c r="N86" i="78"/>
  <c r="L86" i="78"/>
  <c r="H86" i="78"/>
  <c r="M86" i="78" s="1"/>
  <c r="O81" i="78"/>
  <c r="N81" i="78"/>
  <c r="L81" i="78"/>
  <c r="H81" i="78"/>
  <c r="K81" i="78" s="1"/>
  <c r="O78" i="78"/>
  <c r="N78" i="78"/>
  <c r="L78" i="78"/>
  <c r="H78" i="78"/>
  <c r="M78" i="78" s="1"/>
  <c r="O76" i="78"/>
  <c r="N76" i="78"/>
  <c r="L76" i="78"/>
  <c r="H76" i="78"/>
  <c r="M76" i="78" s="1"/>
  <c r="O74" i="78"/>
  <c r="N74" i="78"/>
  <c r="L74" i="78"/>
  <c r="H74" i="78"/>
  <c r="M74" i="78" s="1"/>
  <c r="O72" i="78"/>
  <c r="N72" i="78"/>
  <c r="L72" i="78"/>
  <c r="H72" i="78"/>
  <c r="K72" i="78" s="1"/>
  <c r="N48" i="78"/>
  <c r="N40" i="78"/>
  <c r="O48" i="78"/>
  <c r="L48" i="78"/>
  <c r="H48" i="78"/>
  <c r="M48" i="78" s="1"/>
  <c r="O40" i="78"/>
  <c r="L40" i="78"/>
  <c r="H40" i="78"/>
  <c r="M40" i="78" s="1"/>
  <c r="P24" i="77" l="1"/>
  <c r="O53" i="66"/>
  <c r="L54" i="66"/>
  <c r="L66" i="66"/>
  <c r="M62" i="66"/>
  <c r="L53" i="66"/>
  <c r="M53" i="66"/>
  <c r="M66" i="66"/>
  <c r="N66" i="66"/>
  <c r="O62" i="66"/>
  <c r="M50" i="66"/>
  <c r="P50" i="66" s="1"/>
  <c r="N63" i="66"/>
  <c r="M59" i="66"/>
  <c r="P59" i="66" s="1"/>
  <c r="M52" i="66"/>
  <c r="L55" i="66"/>
  <c r="M56" i="66"/>
  <c r="L52" i="66"/>
  <c r="N55" i="66"/>
  <c r="M61" i="66"/>
  <c r="N65" i="66"/>
  <c r="P17" i="79"/>
  <c r="P19" i="79" s="1"/>
  <c r="L65" i="66"/>
  <c r="M65" i="66"/>
  <c r="P64" i="66"/>
  <c r="M63" i="66"/>
  <c r="L63" i="66"/>
  <c r="L61" i="66"/>
  <c r="N61" i="66"/>
  <c r="M57" i="66"/>
  <c r="N57" i="66"/>
  <c r="O56" i="66"/>
  <c r="N56" i="66"/>
  <c r="L56" i="66"/>
  <c r="M55" i="66"/>
  <c r="N52" i="66"/>
  <c r="N51" i="66"/>
  <c r="M51" i="66"/>
  <c r="L51" i="66"/>
  <c r="L60" i="66"/>
  <c r="M60" i="66"/>
  <c r="N60" i="66"/>
  <c r="K55" i="66"/>
  <c r="K61" i="66"/>
  <c r="M58" i="66"/>
  <c r="P58" i="66" s="1"/>
  <c r="K51" i="66"/>
  <c r="K57" i="66"/>
  <c r="K60" i="66"/>
  <c r="K63" i="66"/>
  <c r="K66" i="66"/>
  <c r="M54" i="66"/>
  <c r="P54" i="66" s="1"/>
  <c r="K52" i="66"/>
  <c r="K64" i="66"/>
  <c r="M72" i="78"/>
  <c r="P72" i="78" s="1"/>
  <c r="P74" i="78"/>
  <c r="K78" i="78"/>
  <c r="P78" i="78"/>
  <c r="P86" i="78"/>
  <c r="P76" i="78"/>
  <c r="K76" i="78"/>
  <c r="K86" i="78"/>
  <c r="M81" i="78"/>
  <c r="P81" i="78" s="1"/>
  <c r="K74" i="78"/>
  <c r="P48" i="78"/>
  <c r="P40" i="78"/>
  <c r="K48" i="78"/>
  <c r="K40" i="78"/>
  <c r="H61" i="78"/>
  <c r="K61" i="78" s="1"/>
  <c r="P53" i="66" l="1"/>
  <c r="P51" i="66"/>
  <c r="P66" i="66"/>
  <c r="P62" i="66"/>
  <c r="P60" i="66"/>
  <c r="P63" i="66"/>
  <c r="P57" i="66"/>
  <c r="P61" i="66"/>
  <c r="P52" i="66"/>
  <c r="P55" i="66"/>
  <c r="P65" i="66"/>
  <c r="P56" i="66"/>
  <c r="H59" i="78"/>
  <c r="K59" i="78" s="1"/>
  <c r="H57" i="78"/>
  <c r="M57" i="78" s="1"/>
  <c r="H55" i="78"/>
  <c r="K55" i="78" s="1"/>
  <c r="N27" i="78"/>
  <c r="O88" i="78"/>
  <c r="N88" i="78"/>
  <c r="L88" i="78"/>
  <c r="H88" i="78"/>
  <c r="M88" i="78" s="1"/>
  <c r="O87" i="78"/>
  <c r="N87" i="78"/>
  <c r="L87" i="78"/>
  <c r="H87" i="78"/>
  <c r="M87" i="78" s="1"/>
  <c r="O70" i="78"/>
  <c r="N70" i="78"/>
  <c r="L70" i="78"/>
  <c r="H70" i="78"/>
  <c r="M70" i="78" s="1"/>
  <c r="O69" i="78"/>
  <c r="N69" i="78"/>
  <c r="L69" i="78"/>
  <c r="H69" i="78"/>
  <c r="M69" i="78" s="1"/>
  <c r="O64" i="78"/>
  <c r="N64" i="78"/>
  <c r="L64" i="78"/>
  <c r="H64" i="78"/>
  <c r="K64" i="78" s="1"/>
  <c r="O61" i="78"/>
  <c r="N61" i="78"/>
  <c r="M61" i="78"/>
  <c r="L61" i="78"/>
  <c r="O59" i="78"/>
  <c r="N59" i="78"/>
  <c r="L59" i="78"/>
  <c r="O57" i="78"/>
  <c r="N57" i="78"/>
  <c r="L57" i="78"/>
  <c r="O55" i="78"/>
  <c r="N55" i="78"/>
  <c r="L55" i="78"/>
  <c r="O53" i="78"/>
  <c r="N53" i="78"/>
  <c r="L53" i="78"/>
  <c r="H53" i="78"/>
  <c r="K53" i="78" s="1"/>
  <c r="O33" i="78"/>
  <c r="N33" i="78"/>
  <c r="L33" i="78"/>
  <c r="H33" i="78"/>
  <c r="K33" i="78" s="1"/>
  <c r="O32" i="78"/>
  <c r="N32" i="78"/>
  <c r="L32" i="78"/>
  <c r="H32" i="78"/>
  <c r="M32" i="78" s="1"/>
  <c r="O27" i="78"/>
  <c r="L27" i="78"/>
  <c r="H27" i="78"/>
  <c r="K27" i="78" s="1"/>
  <c r="O24" i="78"/>
  <c r="N24" i="78"/>
  <c r="L24" i="78"/>
  <c r="H24" i="78"/>
  <c r="K24" i="78" s="1"/>
  <c r="O22" i="78"/>
  <c r="N22" i="78"/>
  <c r="L22" i="78"/>
  <c r="H22" i="78"/>
  <c r="M22" i="78" s="1"/>
  <c r="O20" i="78"/>
  <c r="N20" i="78"/>
  <c r="L20" i="78"/>
  <c r="H20" i="78"/>
  <c r="M20" i="78" s="1"/>
  <c r="O17" i="78"/>
  <c r="N17" i="78"/>
  <c r="L17" i="78"/>
  <c r="H17" i="78"/>
  <c r="M17" i="78" s="1"/>
  <c r="O16" i="78"/>
  <c r="N16" i="78"/>
  <c r="L16" i="78"/>
  <c r="H16" i="78"/>
  <c r="K16" i="78" s="1"/>
  <c r="O24" i="70"/>
  <c r="N24" i="70"/>
  <c r="L24" i="70"/>
  <c r="H24" i="70"/>
  <c r="M24" i="70" s="1"/>
  <c r="N25" i="73"/>
  <c r="O25" i="73"/>
  <c r="L25" i="73"/>
  <c r="H25" i="73"/>
  <c r="M25" i="73" s="1"/>
  <c r="O30" i="73"/>
  <c r="N30" i="73"/>
  <c r="L30" i="73"/>
  <c r="H30" i="73"/>
  <c r="M30" i="73" s="1"/>
  <c r="P26" i="58"/>
  <c r="O26" i="58"/>
  <c r="M26" i="58"/>
  <c r="I26" i="58"/>
  <c r="L26" i="58" s="1"/>
  <c r="P27" i="58"/>
  <c r="O27" i="58"/>
  <c r="M27" i="58"/>
  <c r="I27" i="58"/>
  <c r="N27" i="58" s="1"/>
  <c r="M59" i="78" l="1"/>
  <c r="P59" i="78" s="1"/>
  <c r="P24" i="70"/>
  <c r="K24" i="70"/>
  <c r="M55" i="78"/>
  <c r="P55" i="78" s="1"/>
  <c r="L89" i="78"/>
  <c r="O89" i="78"/>
  <c r="N89" i="78"/>
  <c r="M16" i="78"/>
  <c r="P16" i="78" s="1"/>
  <c r="P88" i="78"/>
  <c r="P61" i="78"/>
  <c r="M27" i="78"/>
  <c r="P27" i="78" s="1"/>
  <c r="M33" i="78"/>
  <c r="P33" i="78" s="1"/>
  <c r="M24" i="78"/>
  <c r="P24" i="78" s="1"/>
  <c r="P22" i="78"/>
  <c r="P32" i="78"/>
  <c r="P17" i="78"/>
  <c r="P69" i="78"/>
  <c r="P87" i="78"/>
  <c r="P20" i="78"/>
  <c r="P57" i="78"/>
  <c r="P70" i="78"/>
  <c r="K32" i="78"/>
  <c r="K17" i="78"/>
  <c r="K88" i="78"/>
  <c r="K22" i="78"/>
  <c r="M64" i="78"/>
  <c r="P64" i="78" s="1"/>
  <c r="K57" i="78"/>
  <c r="K70" i="78"/>
  <c r="M53" i="78"/>
  <c r="P53" i="78" s="1"/>
  <c r="K87" i="78"/>
  <c r="K20" i="78"/>
  <c r="K69" i="78"/>
  <c r="P25" i="73"/>
  <c r="K25" i="73"/>
  <c r="P30" i="73"/>
  <c r="K30" i="73"/>
  <c r="N26" i="58"/>
  <c r="Q26" i="58" s="1"/>
  <c r="Q27" i="58"/>
  <c r="L27" i="58"/>
  <c r="M89" i="78" l="1"/>
  <c r="O23" i="72" l="1"/>
  <c r="H23" i="72"/>
  <c r="K23" i="72" s="1"/>
  <c r="O57" i="61"/>
  <c r="N57" i="61"/>
  <c r="L57" i="61"/>
  <c r="H48" i="61"/>
  <c r="O46" i="61"/>
  <c r="N46" i="61"/>
  <c r="O43" i="61"/>
  <c r="N43" i="61"/>
  <c r="O42" i="61"/>
  <c r="N42" i="61"/>
  <c r="L42" i="61"/>
  <c r="H36" i="61"/>
  <c r="O31" i="61"/>
  <c r="N31" i="61"/>
  <c r="O28" i="61"/>
  <c r="N28" i="61"/>
  <c r="L28" i="61"/>
  <c r="H25" i="61"/>
  <c r="O24" i="61"/>
  <c r="N24" i="61"/>
  <c r="L24" i="61"/>
  <c r="H23" i="61"/>
  <c r="O24" i="80"/>
  <c r="N24" i="80"/>
  <c r="L24" i="80"/>
  <c r="O23" i="80"/>
  <c r="N23" i="80"/>
  <c r="L23" i="80"/>
  <c r="H21" i="80"/>
  <c r="O20" i="80"/>
  <c r="N20" i="80"/>
  <c r="L20" i="80"/>
  <c r="P35" i="64"/>
  <c r="O35" i="64"/>
  <c r="M35" i="64"/>
  <c r="P34" i="64"/>
  <c r="O34" i="64"/>
  <c r="M34" i="64"/>
  <c r="P33" i="64"/>
  <c r="O33" i="64"/>
  <c r="P32" i="64"/>
  <c r="O32" i="64"/>
  <c r="P31" i="64"/>
  <c r="O31" i="64"/>
  <c r="M31" i="64"/>
  <c r="P30" i="64"/>
  <c r="O30" i="64"/>
  <c r="M30" i="64"/>
  <c r="P29" i="64"/>
  <c r="O29" i="64"/>
  <c r="P28" i="64"/>
  <c r="O28" i="64"/>
  <c r="M28" i="64"/>
  <c r="P27" i="64"/>
  <c r="O27" i="64"/>
  <c r="M27" i="64"/>
  <c r="P26" i="64"/>
  <c r="O26" i="64"/>
  <c r="I26" i="64"/>
  <c r="P25" i="64"/>
  <c r="O25" i="64"/>
  <c r="M25" i="64"/>
  <c r="P24" i="64"/>
  <c r="O24" i="64"/>
  <c r="P23" i="64"/>
  <c r="O23" i="64"/>
  <c r="M23" i="64"/>
  <c r="P22" i="64"/>
  <c r="O22" i="64"/>
  <c r="M22" i="64"/>
  <c r="P21" i="64"/>
  <c r="O21" i="64"/>
  <c r="P20" i="64"/>
  <c r="O20" i="64"/>
  <c r="P19" i="64"/>
  <c r="O19" i="64"/>
  <c r="M19" i="64"/>
  <c r="P18" i="64"/>
  <c r="O18" i="64"/>
  <c r="M18" i="64"/>
  <c r="P36" i="63"/>
  <c r="O36" i="63"/>
  <c r="M36" i="63"/>
  <c r="P35" i="63"/>
  <c r="O35" i="63"/>
  <c r="M35" i="63"/>
  <c r="P34" i="63"/>
  <c r="O34" i="63"/>
  <c r="P33" i="63"/>
  <c r="O33" i="63"/>
  <c r="P32" i="63"/>
  <c r="O32" i="63"/>
  <c r="M32" i="63"/>
  <c r="P31" i="63"/>
  <c r="O31" i="63"/>
  <c r="M31" i="63"/>
  <c r="P30" i="63"/>
  <c r="O30" i="63"/>
  <c r="M30" i="63"/>
  <c r="P29" i="63"/>
  <c r="O29" i="63"/>
  <c r="M29" i="63"/>
  <c r="P28" i="63"/>
  <c r="O28" i="63"/>
  <c r="M28" i="63"/>
  <c r="P27" i="63"/>
  <c r="O27" i="63"/>
  <c r="I27" i="63"/>
  <c r="P26" i="63"/>
  <c r="O26" i="63"/>
  <c r="I26" i="63"/>
  <c r="P25" i="63"/>
  <c r="O25" i="63"/>
  <c r="M25" i="63"/>
  <c r="P24" i="63"/>
  <c r="O24" i="63"/>
  <c r="P23" i="63"/>
  <c r="O23" i="63"/>
  <c r="M23" i="63"/>
  <c r="P22" i="63"/>
  <c r="O22" i="63"/>
  <c r="P21" i="63"/>
  <c r="O21" i="63"/>
  <c r="M21" i="63"/>
  <c r="P20" i="63"/>
  <c r="O20" i="63"/>
  <c r="M20" i="63"/>
  <c r="P19" i="63"/>
  <c r="O19" i="63"/>
  <c r="P18" i="63"/>
  <c r="O18" i="63"/>
  <c r="P17" i="63"/>
  <c r="O17" i="63"/>
  <c r="M17" i="63"/>
  <c r="P91" i="59"/>
  <c r="O91" i="59"/>
  <c r="M91" i="59"/>
  <c r="P90" i="59"/>
  <c r="O90" i="59"/>
  <c r="P89" i="59"/>
  <c r="O89" i="59"/>
  <c r="M89" i="59"/>
  <c r="P88" i="59"/>
  <c r="O88" i="59"/>
  <c r="M88" i="59"/>
  <c r="P87" i="59"/>
  <c r="O87" i="59"/>
  <c r="P86" i="59"/>
  <c r="O86" i="59"/>
  <c r="M86" i="59"/>
  <c r="P85" i="59"/>
  <c r="O85" i="59"/>
  <c r="M85" i="59"/>
  <c r="P84" i="59"/>
  <c r="O84" i="59"/>
  <c r="M84" i="59"/>
  <c r="P83" i="59"/>
  <c r="O83" i="59"/>
  <c r="M83" i="59"/>
  <c r="P82" i="59"/>
  <c r="O82" i="59"/>
  <c r="I82" i="59"/>
  <c r="N82" i="59" s="1"/>
  <c r="P81" i="59"/>
  <c r="O81" i="59"/>
  <c r="M81" i="59"/>
  <c r="P80" i="59"/>
  <c r="O80" i="59"/>
  <c r="M80" i="59"/>
  <c r="P79" i="59"/>
  <c r="O79" i="59"/>
  <c r="M79" i="59"/>
  <c r="P78" i="59"/>
  <c r="O78" i="59"/>
  <c r="M78" i="59"/>
  <c r="P77" i="59"/>
  <c r="O77" i="59"/>
  <c r="M77" i="59"/>
  <c r="P76" i="59"/>
  <c r="O76" i="59"/>
  <c r="P75" i="59"/>
  <c r="O75" i="59"/>
  <c r="P74" i="59"/>
  <c r="O74" i="59"/>
  <c r="M74" i="59"/>
  <c r="P73" i="59"/>
  <c r="O73" i="59"/>
  <c r="P72" i="59"/>
  <c r="O72" i="59"/>
  <c r="M72" i="59"/>
  <c r="P71" i="59"/>
  <c r="O71" i="59"/>
  <c r="M71" i="59"/>
  <c r="P70" i="59"/>
  <c r="O70" i="59"/>
  <c r="P69" i="59"/>
  <c r="O69" i="59"/>
  <c r="M69" i="59"/>
  <c r="P68" i="59"/>
  <c r="O68" i="59"/>
  <c r="M68" i="59"/>
  <c r="P67" i="59"/>
  <c r="O67" i="59"/>
  <c r="M67" i="59"/>
  <c r="P66" i="59"/>
  <c r="O66" i="59"/>
  <c r="M66" i="59"/>
  <c r="P65" i="59"/>
  <c r="O65" i="59"/>
  <c r="P64" i="59"/>
  <c r="O64" i="59"/>
  <c r="M64" i="59"/>
  <c r="P63" i="59"/>
  <c r="O63" i="59"/>
  <c r="P62" i="59"/>
  <c r="O62" i="59"/>
  <c r="P61" i="59"/>
  <c r="O61" i="59"/>
  <c r="P60" i="59"/>
  <c r="O60" i="59"/>
  <c r="M60" i="59"/>
  <c r="P59" i="59"/>
  <c r="O59" i="59"/>
  <c r="M59" i="59"/>
  <c r="P58" i="59"/>
  <c r="O58" i="59"/>
  <c r="I58" i="59"/>
  <c r="P57" i="59"/>
  <c r="O57" i="59"/>
  <c r="I57" i="59"/>
  <c r="N57" i="59" s="1"/>
  <c r="Q57" i="59" s="1"/>
  <c r="P56" i="59"/>
  <c r="O56" i="59"/>
  <c r="P55" i="59"/>
  <c r="O55" i="59"/>
  <c r="M55" i="59"/>
  <c r="P54" i="59"/>
  <c r="O54" i="59"/>
  <c r="M54" i="59"/>
  <c r="P53" i="59"/>
  <c r="O53" i="59"/>
  <c r="M53" i="59"/>
  <c r="P52" i="59"/>
  <c r="O52" i="59"/>
  <c r="M52" i="59"/>
  <c r="P51" i="59"/>
  <c r="O51" i="59"/>
  <c r="M51" i="59"/>
  <c r="P50" i="59"/>
  <c r="O50" i="59"/>
  <c r="M50" i="59"/>
  <c r="P49" i="59"/>
  <c r="O49" i="59"/>
  <c r="M49" i="59"/>
  <c r="P48" i="59"/>
  <c r="O48" i="59"/>
  <c r="M48" i="59"/>
  <c r="P47" i="59"/>
  <c r="O47" i="59"/>
  <c r="M47" i="59"/>
  <c r="P46" i="59"/>
  <c r="O46" i="59"/>
  <c r="I46" i="59"/>
  <c r="P45" i="59"/>
  <c r="O45" i="59"/>
  <c r="M45" i="59"/>
  <c r="P44" i="59"/>
  <c r="O44" i="59"/>
  <c r="M44" i="59"/>
  <c r="P43" i="59"/>
  <c r="O43" i="59"/>
  <c r="M43" i="59"/>
  <c r="P42" i="59"/>
  <c r="O42" i="59"/>
  <c r="M42" i="59"/>
  <c r="P41" i="59"/>
  <c r="O41" i="59"/>
  <c r="P40" i="59"/>
  <c r="O40" i="59"/>
  <c r="M40" i="59"/>
  <c r="P39" i="59"/>
  <c r="O39" i="59"/>
  <c r="M39" i="59"/>
  <c r="P38" i="59"/>
  <c r="O38" i="59"/>
  <c r="M38" i="59"/>
  <c r="P37" i="59"/>
  <c r="O37" i="59"/>
  <c r="P36" i="59"/>
  <c r="O36" i="59"/>
  <c r="M36" i="59"/>
  <c r="P35" i="59"/>
  <c r="O35" i="59"/>
  <c r="M35" i="59"/>
  <c r="P34" i="59"/>
  <c r="O34" i="59"/>
  <c r="I34" i="59"/>
  <c r="N34" i="59" s="1"/>
  <c r="P33" i="59"/>
  <c r="O33" i="59"/>
  <c r="I33" i="59"/>
  <c r="P32" i="59"/>
  <c r="O32" i="59"/>
  <c r="M32" i="59"/>
  <c r="P31" i="59"/>
  <c r="O31" i="59"/>
  <c r="I31" i="59"/>
  <c r="P30" i="59"/>
  <c r="O30" i="59"/>
  <c r="M30" i="59"/>
  <c r="P29" i="59"/>
  <c r="O29" i="59"/>
  <c r="M29" i="59"/>
  <c r="P28" i="59"/>
  <c r="O28" i="59"/>
  <c r="M28" i="59"/>
  <c r="P27" i="59"/>
  <c r="O27" i="59"/>
  <c r="M27" i="59"/>
  <c r="P26" i="59"/>
  <c r="O26" i="59"/>
  <c r="P25" i="59"/>
  <c r="O25" i="59"/>
  <c r="M25" i="59"/>
  <c r="P24" i="59"/>
  <c r="O24" i="59"/>
  <c r="M24" i="59"/>
  <c r="P23" i="59"/>
  <c r="O23" i="59"/>
  <c r="M23" i="59"/>
  <c r="P22" i="59"/>
  <c r="O22" i="59"/>
  <c r="I22" i="59"/>
  <c r="L22" i="59" s="1"/>
  <c r="P21" i="59"/>
  <c r="O21" i="59"/>
  <c r="M21" i="59"/>
  <c r="P20" i="59"/>
  <c r="O20" i="59"/>
  <c r="P19" i="59"/>
  <c r="O19" i="59"/>
  <c r="P18" i="59"/>
  <c r="O18" i="59"/>
  <c r="M18" i="59"/>
  <c r="P93" i="58"/>
  <c r="O93" i="58"/>
  <c r="M93" i="58"/>
  <c r="P92" i="58"/>
  <c r="O92" i="58"/>
  <c r="M92" i="58"/>
  <c r="P91" i="58"/>
  <c r="O91" i="58"/>
  <c r="P90" i="58"/>
  <c r="O90" i="58"/>
  <c r="P89" i="58"/>
  <c r="O89" i="58"/>
  <c r="P88" i="58"/>
  <c r="O88" i="58"/>
  <c r="M88" i="58"/>
  <c r="P87" i="58"/>
  <c r="O87" i="58"/>
  <c r="M87" i="58"/>
  <c r="P86" i="58"/>
  <c r="O86" i="58"/>
  <c r="I86" i="58"/>
  <c r="P85" i="58"/>
  <c r="O85" i="58"/>
  <c r="M85" i="58"/>
  <c r="P84" i="58"/>
  <c r="O84" i="58"/>
  <c r="P83" i="58"/>
  <c r="O83" i="58"/>
  <c r="M83" i="58"/>
  <c r="P82" i="58"/>
  <c r="O82" i="58"/>
  <c r="M82" i="58"/>
  <c r="P81" i="58"/>
  <c r="O81" i="58"/>
  <c r="M81" i="58"/>
  <c r="P80" i="58"/>
  <c r="O80" i="58"/>
  <c r="M80" i="58"/>
  <c r="P79" i="58"/>
  <c r="O79" i="58"/>
  <c r="P78" i="58"/>
  <c r="O78" i="58"/>
  <c r="P77" i="58"/>
  <c r="O77" i="58"/>
  <c r="M77" i="58"/>
  <c r="P76" i="58"/>
  <c r="O76" i="58"/>
  <c r="M76" i="58"/>
  <c r="P75" i="58"/>
  <c r="O75" i="58"/>
  <c r="M75" i="58"/>
  <c r="P74" i="58"/>
  <c r="O74" i="58"/>
  <c r="I74" i="58"/>
  <c r="P73" i="58"/>
  <c r="O73" i="58"/>
  <c r="M73" i="58"/>
  <c r="P72" i="58"/>
  <c r="O72" i="58"/>
  <c r="I72" i="58"/>
  <c r="P71" i="58"/>
  <c r="O71" i="58"/>
  <c r="M71" i="58"/>
  <c r="P70" i="58"/>
  <c r="O70" i="58"/>
  <c r="M70" i="58"/>
  <c r="P69" i="58"/>
  <c r="O69" i="58"/>
  <c r="M69" i="58"/>
  <c r="P68" i="58"/>
  <c r="O68" i="58"/>
  <c r="M68" i="58"/>
  <c r="P67" i="58"/>
  <c r="O67" i="58"/>
  <c r="P66" i="58"/>
  <c r="O66" i="58"/>
  <c r="P65" i="58"/>
  <c r="O65" i="58"/>
  <c r="M65" i="58"/>
  <c r="P64" i="58"/>
  <c r="O64" i="58"/>
  <c r="M64" i="58"/>
  <c r="M63" i="58"/>
  <c r="P63" i="58"/>
  <c r="O63" i="58"/>
  <c r="P62" i="58"/>
  <c r="O62" i="58"/>
  <c r="I62" i="58"/>
  <c r="N62" i="58" s="1"/>
  <c r="P61" i="58"/>
  <c r="O61" i="58"/>
  <c r="M61" i="58"/>
  <c r="P60" i="58"/>
  <c r="O60" i="58"/>
  <c r="I60" i="58"/>
  <c r="M59" i="58"/>
  <c r="P59" i="58"/>
  <c r="O59" i="58"/>
  <c r="I59" i="58"/>
  <c r="N59" i="58" s="1"/>
  <c r="P58" i="58"/>
  <c r="O58" i="58"/>
  <c r="M58" i="58"/>
  <c r="P57" i="58"/>
  <c r="O57" i="58"/>
  <c r="M57" i="58"/>
  <c r="P56" i="58"/>
  <c r="O56" i="58"/>
  <c r="M56" i="58"/>
  <c r="P55" i="58"/>
  <c r="O55" i="58"/>
  <c r="P54" i="58"/>
  <c r="O54" i="58"/>
  <c r="P53" i="58"/>
  <c r="O53" i="58"/>
  <c r="M53" i="58"/>
  <c r="P52" i="58"/>
  <c r="O52" i="58"/>
  <c r="M52" i="58"/>
  <c r="P51" i="58"/>
  <c r="O51" i="58"/>
  <c r="P50" i="58"/>
  <c r="O50" i="58"/>
  <c r="I50" i="58"/>
  <c r="N50" i="58" s="1"/>
  <c r="P49" i="58"/>
  <c r="O49" i="58"/>
  <c r="I49" i="58"/>
  <c r="N49" i="58" s="1"/>
  <c r="P48" i="58"/>
  <c r="O48" i="58"/>
  <c r="P47" i="58"/>
  <c r="O47" i="58"/>
  <c r="I47" i="58"/>
  <c r="P46" i="58"/>
  <c r="O46" i="58"/>
  <c r="M46" i="58"/>
  <c r="P45" i="58"/>
  <c r="O45" i="58"/>
  <c r="M45" i="58"/>
  <c r="P44" i="58"/>
  <c r="O44" i="58"/>
  <c r="M44" i="58"/>
  <c r="P43" i="58"/>
  <c r="O43" i="58"/>
  <c r="P42" i="58"/>
  <c r="O42" i="58"/>
  <c r="P41" i="58"/>
  <c r="O41" i="58"/>
  <c r="M41" i="58"/>
  <c r="P40" i="58"/>
  <c r="O40" i="58"/>
  <c r="M40" i="58"/>
  <c r="P39" i="58"/>
  <c r="O39" i="58"/>
  <c r="M39" i="58"/>
  <c r="P38" i="58"/>
  <c r="O38" i="58"/>
  <c r="I38" i="58"/>
  <c r="P37" i="58"/>
  <c r="O37" i="58"/>
  <c r="M37" i="58"/>
  <c r="P36" i="58"/>
  <c r="O36" i="58"/>
  <c r="I36" i="58"/>
  <c r="P35" i="58"/>
  <c r="O35" i="58"/>
  <c r="M35" i="58"/>
  <c r="P34" i="58"/>
  <c r="O34" i="58"/>
  <c r="M34" i="58"/>
  <c r="P33" i="58"/>
  <c r="O33" i="58"/>
  <c r="M33" i="58"/>
  <c r="P32" i="58"/>
  <c r="O32" i="58"/>
  <c r="M32" i="58"/>
  <c r="P31" i="58"/>
  <c r="O31" i="58"/>
  <c r="P30" i="58"/>
  <c r="O30" i="58"/>
  <c r="P29" i="58"/>
  <c r="O29" i="58"/>
  <c r="M29" i="58"/>
  <c r="P28" i="58"/>
  <c r="O28" i="58"/>
  <c r="M28" i="58"/>
  <c r="P25" i="58"/>
  <c r="O25" i="58"/>
  <c r="I25" i="58"/>
  <c r="N25" i="58" s="1"/>
  <c r="P24" i="58"/>
  <c r="O24" i="58"/>
  <c r="I24" i="58"/>
  <c r="M23" i="58"/>
  <c r="P23" i="58"/>
  <c r="O23" i="58"/>
  <c r="I23" i="58"/>
  <c r="P22" i="58"/>
  <c r="O22" i="58"/>
  <c r="M22" i="58"/>
  <c r="P21" i="58"/>
  <c r="O21" i="58"/>
  <c r="M21" i="58"/>
  <c r="P20" i="58"/>
  <c r="O20" i="58"/>
  <c r="M20" i="58"/>
  <c r="P19" i="58"/>
  <c r="O19" i="58"/>
  <c r="M19" i="58"/>
  <c r="P18" i="58"/>
  <c r="O18" i="58"/>
  <c r="L23" i="72" l="1"/>
  <c r="N23" i="72"/>
  <c r="M23" i="72"/>
  <c r="L38" i="58"/>
  <c r="M74" i="58"/>
  <c r="I39" i="58"/>
  <c r="N39" i="58" s="1"/>
  <c r="Q39" i="58" s="1"/>
  <c r="M34" i="59"/>
  <c r="I54" i="59"/>
  <c r="N54" i="59" s="1"/>
  <c r="Q54" i="59" s="1"/>
  <c r="I81" i="59"/>
  <c r="N81" i="59" s="1"/>
  <c r="Q81" i="59" s="1"/>
  <c r="Q82" i="59"/>
  <c r="M18" i="63"/>
  <c r="I21" i="59"/>
  <c r="N21" i="59" s="1"/>
  <c r="Q21" i="59" s="1"/>
  <c r="I18" i="59"/>
  <c r="N18" i="59" s="1"/>
  <c r="Q18" i="59" s="1"/>
  <c r="I35" i="58"/>
  <c r="N35" i="58" s="1"/>
  <c r="Q35" i="58" s="1"/>
  <c r="M31" i="59"/>
  <c r="M26" i="63"/>
  <c r="Q25" i="58"/>
  <c r="M49" i="58"/>
  <c r="M25" i="58"/>
  <c r="M29" i="64"/>
  <c r="M26" i="64"/>
  <c r="H28" i="61"/>
  <c r="K28" i="61" s="1"/>
  <c r="M47" i="58"/>
  <c r="H24" i="80"/>
  <c r="K24" i="80" s="1"/>
  <c r="I25" i="64"/>
  <c r="N25" i="64" s="1"/>
  <c r="Q25" i="64" s="1"/>
  <c r="M27" i="63"/>
  <c r="M19" i="63"/>
  <c r="M19" i="59"/>
  <c r="M46" i="59"/>
  <c r="M70" i="59"/>
  <c r="Q34" i="59"/>
  <c r="M57" i="59"/>
  <c r="M22" i="59"/>
  <c r="M33" i="59"/>
  <c r="I45" i="59"/>
  <c r="L45" i="59" s="1"/>
  <c r="M73" i="59"/>
  <c r="I69" i="59"/>
  <c r="N69" i="59" s="1"/>
  <c r="Q69" i="59" s="1"/>
  <c r="L82" i="59"/>
  <c r="M58" i="59"/>
  <c r="I51" i="59"/>
  <c r="N51" i="59" s="1"/>
  <c r="Q51" i="59" s="1"/>
  <c r="I70" i="59"/>
  <c r="L70" i="59" s="1"/>
  <c r="M61" i="59"/>
  <c r="M82" i="59"/>
  <c r="I61" i="58"/>
  <c r="N61" i="58" s="1"/>
  <c r="Q61" i="58" s="1"/>
  <c r="I71" i="58"/>
  <c r="N71" i="58" s="1"/>
  <c r="Q71" i="58" s="1"/>
  <c r="I37" i="58"/>
  <c r="N37" i="58" s="1"/>
  <c r="Q37" i="58" s="1"/>
  <c r="M84" i="58"/>
  <c r="M51" i="58"/>
  <c r="I46" i="58"/>
  <c r="L46" i="58" s="1"/>
  <c r="Q59" i="58"/>
  <c r="I82" i="58"/>
  <c r="I44" i="58"/>
  <c r="N44" i="58" s="1"/>
  <c r="Q44" i="58" s="1"/>
  <c r="H24" i="61"/>
  <c r="K24" i="61" s="1"/>
  <c r="H47" i="61"/>
  <c r="H52" i="61"/>
  <c r="K52" i="61" s="1"/>
  <c r="H18" i="61"/>
  <c r="K18" i="61" s="1"/>
  <c r="H37" i="61"/>
  <c r="H35" i="61"/>
  <c r="K35" i="61" s="1"/>
  <c r="H40" i="61"/>
  <c r="I85" i="58"/>
  <c r="N85" i="58" s="1"/>
  <c r="Q85" i="58" s="1"/>
  <c r="I48" i="58"/>
  <c r="N48" i="58" s="1"/>
  <c r="Q48" i="58" s="1"/>
  <c r="M50" i="58"/>
  <c r="I73" i="58"/>
  <c r="M38" i="58"/>
  <c r="I63" i="58"/>
  <c r="L63" i="58" s="1"/>
  <c r="L86" i="58"/>
  <c r="I20" i="58"/>
  <c r="I56" i="58"/>
  <c r="Q62" i="58"/>
  <c r="M72" i="58"/>
  <c r="I33" i="58"/>
  <c r="M62" i="58"/>
  <c r="I83" i="58"/>
  <c r="N83" i="58" s="1"/>
  <c r="Q83" i="58" s="1"/>
  <c r="M24" i="58"/>
  <c r="M60" i="58"/>
  <c r="M36" i="58"/>
  <c r="M48" i="58"/>
  <c r="I51" i="58"/>
  <c r="I84" i="58"/>
  <c r="N84" i="58" s="1"/>
  <c r="Q84" i="58" s="1"/>
  <c r="M86" i="58"/>
  <c r="Q49" i="58"/>
  <c r="L74" i="58"/>
  <c r="N86" i="58"/>
  <c r="Q86" i="58" s="1"/>
  <c r="K23" i="61"/>
  <c r="K36" i="61"/>
  <c r="K48" i="61"/>
  <c r="H33" i="61"/>
  <c r="H46" i="61"/>
  <c r="L46" i="61"/>
  <c r="H22" i="61"/>
  <c r="K25" i="61"/>
  <c r="H34" i="61"/>
  <c r="H45" i="61"/>
  <c r="H55" i="61"/>
  <c r="H20" i="61"/>
  <c r="H21" i="61"/>
  <c r="H30" i="61"/>
  <c r="H31" i="61"/>
  <c r="H42" i="61"/>
  <c r="H43" i="61"/>
  <c r="H54" i="61"/>
  <c r="H19" i="61"/>
  <c r="H29" i="61"/>
  <c r="H41" i="61"/>
  <c r="H53" i="61"/>
  <c r="H57" i="61"/>
  <c r="H27" i="61"/>
  <c r="H39" i="61"/>
  <c r="H26" i="61"/>
  <c r="L31" i="61"/>
  <c r="H38" i="61"/>
  <c r="L43" i="61"/>
  <c r="H50" i="61"/>
  <c r="H51" i="61"/>
  <c r="H32" i="61"/>
  <c r="H44" i="61"/>
  <c r="H56" i="61"/>
  <c r="H49" i="61"/>
  <c r="K21" i="80"/>
  <c r="H26" i="80"/>
  <c r="H25" i="80"/>
  <c r="H23" i="80"/>
  <c r="H22" i="80"/>
  <c r="H20" i="80"/>
  <c r="H19" i="80"/>
  <c r="H18" i="80"/>
  <c r="N26" i="64"/>
  <c r="Q26" i="64" s="1"/>
  <c r="L26" i="64"/>
  <c r="L25" i="64"/>
  <c r="I24" i="64"/>
  <c r="I22" i="64"/>
  <c r="I34" i="64"/>
  <c r="I21" i="64"/>
  <c r="I19" i="64"/>
  <c r="I32" i="64"/>
  <c r="I30" i="64"/>
  <c r="M21" i="64"/>
  <c r="I28" i="64"/>
  <c r="I29" i="64"/>
  <c r="M33" i="64"/>
  <c r="I23" i="64"/>
  <c r="I33" i="64"/>
  <c r="I20" i="64"/>
  <c r="M24" i="64"/>
  <c r="I18" i="64"/>
  <c r="M20" i="64"/>
  <c r="I27" i="64"/>
  <c r="M32" i="64"/>
  <c r="I35" i="64"/>
  <c r="I31" i="64"/>
  <c r="N27" i="63"/>
  <c r="Q27" i="63" s="1"/>
  <c r="L27" i="63"/>
  <c r="N26" i="63"/>
  <c r="Q26" i="63" s="1"/>
  <c r="L26" i="63"/>
  <c r="I25" i="63"/>
  <c r="I35" i="63"/>
  <c r="I21" i="63"/>
  <c r="I22" i="63"/>
  <c r="I33" i="63"/>
  <c r="M24" i="63"/>
  <c r="I31" i="63"/>
  <c r="I19" i="63"/>
  <c r="I30" i="63"/>
  <c r="I17" i="63"/>
  <c r="I18" i="63"/>
  <c r="M22" i="63"/>
  <c r="I29" i="63"/>
  <c r="M34" i="63"/>
  <c r="I34" i="63"/>
  <c r="I28" i="63"/>
  <c r="M33" i="63"/>
  <c r="I24" i="63"/>
  <c r="I36" i="63"/>
  <c r="I23" i="63"/>
  <c r="I20" i="63"/>
  <c r="I32" i="63"/>
  <c r="N31" i="59"/>
  <c r="Q31" i="59" s="1"/>
  <c r="L31" i="59"/>
  <c r="I37" i="59"/>
  <c r="M37" i="59"/>
  <c r="N22" i="59"/>
  <c r="Q22" i="59" s="1"/>
  <c r="M65" i="59"/>
  <c r="I65" i="59"/>
  <c r="N33" i="59"/>
  <c r="Q33" i="59" s="1"/>
  <c r="L33" i="59"/>
  <c r="M90" i="59"/>
  <c r="L57" i="59"/>
  <c r="N46" i="59"/>
  <c r="Q46" i="59" s="1"/>
  <c r="L46" i="59"/>
  <c r="L58" i="59"/>
  <c r="N58" i="59"/>
  <c r="Q58" i="59" s="1"/>
  <c r="M76" i="59"/>
  <c r="I76" i="59"/>
  <c r="M56" i="59"/>
  <c r="I56" i="59"/>
  <c r="M87" i="59"/>
  <c r="I87" i="59"/>
  <c r="I28" i="59"/>
  <c r="I90" i="59"/>
  <c r="M20" i="59"/>
  <c r="I20" i="59"/>
  <c r="I62" i="59"/>
  <c r="M62" i="59"/>
  <c r="L34" i="59"/>
  <c r="M41" i="59"/>
  <c r="I41" i="59"/>
  <c r="I43" i="59"/>
  <c r="I67" i="59"/>
  <c r="M75" i="59"/>
  <c r="I78" i="59"/>
  <c r="I80" i="59"/>
  <c r="I89" i="59"/>
  <c r="I26" i="59"/>
  <c r="I91" i="59"/>
  <c r="I19" i="59"/>
  <c r="I25" i="59"/>
  <c r="I29" i="59"/>
  <c r="I52" i="59"/>
  <c r="M63" i="59"/>
  <c r="I66" i="59"/>
  <c r="I68" i="59"/>
  <c r="I74" i="59"/>
  <c r="I27" i="59"/>
  <c r="I30" i="59"/>
  <c r="I40" i="59"/>
  <c r="I86" i="59"/>
  <c r="I32" i="59"/>
  <c r="I75" i="59"/>
  <c r="I55" i="59"/>
  <c r="I39" i="59"/>
  <c r="M26" i="59"/>
  <c r="I44" i="59"/>
  <c r="I63" i="59"/>
  <c r="I77" i="59"/>
  <c r="I88" i="59"/>
  <c r="I50" i="59"/>
  <c r="I49" i="59"/>
  <c r="I53" i="59"/>
  <c r="I64" i="59"/>
  <c r="I42" i="59"/>
  <c r="I38" i="59"/>
  <c r="I79" i="59"/>
  <c r="I85" i="59"/>
  <c r="I24" i="59"/>
  <c r="I36" i="59"/>
  <c r="I48" i="59"/>
  <c r="I60" i="59"/>
  <c r="I61" i="59"/>
  <c r="I72" i="59"/>
  <c r="I73" i="59"/>
  <c r="I84" i="59"/>
  <c r="I23" i="59"/>
  <c r="I35" i="59"/>
  <c r="I47" i="59"/>
  <c r="I59" i="59"/>
  <c r="I71" i="59"/>
  <c r="I83" i="59"/>
  <c r="N23" i="58"/>
  <c r="Q23" i="58" s="1"/>
  <c r="L23" i="58"/>
  <c r="N47" i="58"/>
  <c r="Q47" i="58" s="1"/>
  <c r="L47" i="58"/>
  <c r="N24" i="58"/>
  <c r="Q24" i="58" s="1"/>
  <c r="L24" i="58"/>
  <c r="N60" i="58"/>
  <c r="Q60" i="58" s="1"/>
  <c r="L60" i="58"/>
  <c r="N36" i="58"/>
  <c r="Q36" i="58" s="1"/>
  <c r="L36" i="58"/>
  <c r="N72" i="58"/>
  <c r="Q72" i="58" s="1"/>
  <c r="L72" i="58"/>
  <c r="L25" i="58"/>
  <c r="I45" i="58"/>
  <c r="M54" i="58"/>
  <c r="I54" i="58"/>
  <c r="I58" i="58"/>
  <c r="N74" i="58"/>
  <c r="Q74" i="58" s="1"/>
  <c r="M89" i="58"/>
  <c r="I89" i="58"/>
  <c r="M55" i="58"/>
  <c r="L50" i="58"/>
  <c r="I68" i="58"/>
  <c r="I81" i="58"/>
  <c r="I92" i="58"/>
  <c r="M30" i="58"/>
  <c r="I30" i="58"/>
  <c r="I34" i="58"/>
  <c r="Q50" i="58"/>
  <c r="I32" i="58"/>
  <c r="M43" i="58"/>
  <c r="I43" i="58"/>
  <c r="L49" i="58"/>
  <c r="I69" i="58"/>
  <c r="I80" i="58"/>
  <c r="I93" i="58"/>
  <c r="M79" i="58"/>
  <c r="I90" i="58"/>
  <c r="M90" i="58"/>
  <c r="I57" i="58"/>
  <c r="I79" i="58"/>
  <c r="I19" i="58"/>
  <c r="L59" i="58"/>
  <c r="M67" i="58"/>
  <c r="I67" i="58"/>
  <c r="M78" i="58"/>
  <c r="I78" i="58"/>
  <c r="I91" i="58"/>
  <c r="M91" i="58"/>
  <c r="I22" i="58"/>
  <c r="N38" i="58"/>
  <c r="Q38" i="58" s="1"/>
  <c r="L62" i="58"/>
  <c r="I55" i="58"/>
  <c r="M66" i="58"/>
  <c r="I66" i="58"/>
  <c r="I70" i="58"/>
  <c r="I21" i="58"/>
  <c r="M18" i="58"/>
  <c r="I18" i="58"/>
  <c r="I31" i="58"/>
  <c r="M31" i="58"/>
  <c r="M42" i="58"/>
  <c r="I42" i="58"/>
  <c r="I29" i="58"/>
  <c r="I28" i="58"/>
  <c r="I40" i="58"/>
  <c r="I52" i="58"/>
  <c r="I64" i="58"/>
  <c r="I76" i="58"/>
  <c r="I88" i="58"/>
  <c r="I41" i="58"/>
  <c r="I53" i="58"/>
  <c r="I75" i="58"/>
  <c r="I87" i="58"/>
  <c r="I65" i="58"/>
  <c r="I77" i="58"/>
  <c r="P23" i="72" l="1"/>
  <c r="L39" i="58"/>
  <c r="L81" i="59"/>
  <c r="L54" i="59"/>
  <c r="L21" i="59"/>
  <c r="L51" i="59"/>
  <c r="L48" i="58"/>
  <c r="L35" i="58"/>
  <c r="L61" i="58"/>
  <c r="L37" i="58"/>
  <c r="L18" i="59"/>
  <c r="M28" i="61"/>
  <c r="P28" i="61" s="1"/>
  <c r="N45" i="59"/>
  <c r="Q45" i="59" s="1"/>
  <c r="N70" i="59"/>
  <c r="Q70" i="59" s="1"/>
  <c r="M24" i="80"/>
  <c r="P24" i="80" s="1"/>
  <c r="K37" i="61"/>
  <c r="K47" i="61"/>
  <c r="L69" i="59"/>
  <c r="L33" i="58"/>
  <c r="N33" i="58"/>
  <c r="Q33" i="58" s="1"/>
  <c r="L85" i="58"/>
  <c r="L44" i="58"/>
  <c r="L71" i="58"/>
  <c r="M24" i="61"/>
  <c r="P24" i="61" s="1"/>
  <c r="K40" i="61"/>
  <c r="L20" i="58"/>
  <c r="N20" i="58"/>
  <c r="Q20" i="58" s="1"/>
  <c r="L51" i="58"/>
  <c r="N51" i="58"/>
  <c r="Q51" i="58" s="1"/>
  <c r="L83" i="58"/>
  <c r="L84" i="58"/>
  <c r="N63" i="58"/>
  <c r="Q63" i="58" s="1"/>
  <c r="L73" i="58"/>
  <c r="N73" i="58"/>
  <c r="Q73" i="58" s="1"/>
  <c r="N46" i="58"/>
  <c r="Q46" i="58" s="1"/>
  <c r="K26" i="61"/>
  <c r="M42" i="61"/>
  <c r="P42" i="61" s="1"/>
  <c r="K42" i="61"/>
  <c r="K30" i="61"/>
  <c r="K33" i="61"/>
  <c r="K49" i="61"/>
  <c r="K32" i="61"/>
  <c r="M57" i="61"/>
  <c r="P57" i="61" s="1"/>
  <c r="K57" i="61"/>
  <c r="K20" i="61"/>
  <c r="K55" i="61"/>
  <c r="K53" i="61"/>
  <c r="K38" i="61"/>
  <c r="K50" i="61"/>
  <c r="K22" i="61"/>
  <c r="K56" i="61"/>
  <c r="K54" i="61"/>
  <c r="K29" i="61"/>
  <c r="K21" i="61"/>
  <c r="K44" i="61"/>
  <c r="K45" i="61"/>
  <c r="M31" i="61"/>
  <c r="P31" i="61" s="1"/>
  <c r="K31" i="61"/>
  <c r="K41" i="61"/>
  <c r="K19" i="61"/>
  <c r="K51" i="61"/>
  <c r="M46" i="61"/>
  <c r="P46" i="61" s="1"/>
  <c r="K46" i="61"/>
  <c r="K34" i="61"/>
  <c r="K39" i="61"/>
  <c r="M43" i="61"/>
  <c r="P43" i="61" s="1"/>
  <c r="K43" i="61"/>
  <c r="K27" i="61"/>
  <c r="M23" i="80"/>
  <c r="P23" i="80" s="1"/>
  <c r="K23" i="80"/>
  <c r="K19" i="80"/>
  <c r="K20" i="80"/>
  <c r="M20" i="80"/>
  <c r="P20" i="80" s="1"/>
  <c r="K26" i="80"/>
  <c r="K25" i="80"/>
  <c r="K22" i="80"/>
  <c r="K18" i="80"/>
  <c r="N27" i="64"/>
  <c r="Q27" i="64" s="1"/>
  <c r="L27" i="64"/>
  <c r="N35" i="64"/>
  <c r="Q35" i="64" s="1"/>
  <c r="L35" i="64"/>
  <c r="L18" i="64"/>
  <c r="N18" i="64"/>
  <c r="Q18" i="64" s="1"/>
  <c r="N24" i="64"/>
  <c r="Q24" i="64" s="1"/>
  <c r="L24" i="64"/>
  <c r="N33" i="64"/>
  <c r="Q33" i="64" s="1"/>
  <c r="L33" i="64"/>
  <c r="N28" i="64"/>
  <c r="Q28" i="64" s="1"/>
  <c r="L28" i="64"/>
  <c r="N29" i="64"/>
  <c r="Q29" i="64" s="1"/>
  <c r="L29" i="64"/>
  <c r="N20" i="64"/>
  <c r="Q20" i="64" s="1"/>
  <c r="L20" i="64"/>
  <c r="N32" i="64"/>
  <c r="Q32" i="64" s="1"/>
  <c r="L32" i="64"/>
  <c r="N21" i="64"/>
  <c r="Q21" i="64" s="1"/>
  <c r="L21" i="64"/>
  <c r="L23" i="64"/>
  <c r="N23" i="64"/>
  <c r="Q23" i="64" s="1"/>
  <c r="N34" i="64"/>
  <c r="Q34" i="64" s="1"/>
  <c r="L34" i="64"/>
  <c r="L31" i="64"/>
  <c r="N31" i="64"/>
  <c r="Q31" i="64" s="1"/>
  <c r="L30" i="64"/>
  <c r="N30" i="64"/>
  <c r="Q30" i="64" s="1"/>
  <c r="L19" i="64"/>
  <c r="N19" i="64"/>
  <c r="Q19" i="64" s="1"/>
  <c r="L22" i="64"/>
  <c r="N22" i="64"/>
  <c r="Q22" i="64" s="1"/>
  <c r="N23" i="63"/>
  <c r="Q23" i="63" s="1"/>
  <c r="L23" i="63"/>
  <c r="L28" i="63"/>
  <c r="N28" i="63"/>
  <c r="Q28" i="63" s="1"/>
  <c r="N35" i="63"/>
  <c r="Q35" i="63" s="1"/>
  <c r="L35" i="63"/>
  <c r="N25" i="63"/>
  <c r="Q25" i="63" s="1"/>
  <c r="L25" i="63"/>
  <c r="L24" i="63"/>
  <c r="N24" i="63"/>
  <c r="Q24" i="63" s="1"/>
  <c r="L31" i="63"/>
  <c r="N31" i="63"/>
  <c r="Q31" i="63" s="1"/>
  <c r="N34" i="63"/>
  <c r="Q34" i="63" s="1"/>
  <c r="L34" i="63"/>
  <c r="N30" i="63"/>
  <c r="Q30" i="63" s="1"/>
  <c r="L30" i="63"/>
  <c r="L32" i="63"/>
  <c r="N32" i="63"/>
  <c r="Q32" i="63" s="1"/>
  <c r="N33" i="63"/>
  <c r="Q33" i="63" s="1"/>
  <c r="L33" i="63"/>
  <c r="N21" i="63"/>
  <c r="Q21" i="63" s="1"/>
  <c r="L21" i="63"/>
  <c r="N22" i="63"/>
  <c r="Q22" i="63" s="1"/>
  <c r="L22" i="63"/>
  <c r="N18" i="63"/>
  <c r="Q18" i="63" s="1"/>
  <c r="L18" i="63"/>
  <c r="L36" i="63"/>
  <c r="N36" i="63"/>
  <c r="Q36" i="63" s="1"/>
  <c r="L19" i="63"/>
  <c r="N19" i="63"/>
  <c r="Q19" i="63" s="1"/>
  <c r="N29" i="63"/>
  <c r="Q29" i="63" s="1"/>
  <c r="L29" i="63"/>
  <c r="N17" i="63"/>
  <c r="Q17" i="63" s="1"/>
  <c r="L17" i="63"/>
  <c r="L20" i="63"/>
  <c r="N20" i="63"/>
  <c r="Q20" i="63" s="1"/>
  <c r="L63" i="59"/>
  <c r="N63" i="59"/>
  <c r="Q63" i="59" s="1"/>
  <c r="N44" i="59"/>
  <c r="Q44" i="59" s="1"/>
  <c r="L44" i="59"/>
  <c r="L25" i="59"/>
  <c r="N25" i="59"/>
  <c r="Q25" i="59" s="1"/>
  <c r="N40" i="59"/>
  <c r="Q40" i="59" s="1"/>
  <c r="L40" i="59"/>
  <c r="N72" i="59"/>
  <c r="Q72" i="59" s="1"/>
  <c r="L72" i="59"/>
  <c r="L60" i="59"/>
  <c r="N60" i="59"/>
  <c r="Q60" i="59" s="1"/>
  <c r="L27" i="59"/>
  <c r="N27" i="59"/>
  <c r="Q27" i="59" s="1"/>
  <c r="N67" i="59"/>
  <c r="Q67" i="59" s="1"/>
  <c r="L67" i="59"/>
  <c r="N52" i="59"/>
  <c r="Q52" i="59" s="1"/>
  <c r="L52" i="59"/>
  <c r="N78" i="59"/>
  <c r="Q78" i="59" s="1"/>
  <c r="L78" i="59"/>
  <c r="N76" i="59"/>
  <c r="Q76" i="59" s="1"/>
  <c r="L76" i="59"/>
  <c r="N64" i="59"/>
  <c r="Q64" i="59" s="1"/>
  <c r="L64" i="59"/>
  <c r="N53" i="59"/>
  <c r="Q53" i="59" s="1"/>
  <c r="L53" i="59"/>
  <c r="L49" i="59"/>
  <c r="N49" i="59"/>
  <c r="Q49" i="59" s="1"/>
  <c r="L26" i="59"/>
  <c r="N26" i="59"/>
  <c r="Q26" i="59" s="1"/>
  <c r="L35" i="59"/>
  <c r="N35" i="59"/>
  <c r="Q35" i="59" s="1"/>
  <c r="L23" i="59"/>
  <c r="N23" i="59"/>
  <c r="Q23" i="59" s="1"/>
  <c r="N91" i="59"/>
  <c r="Q91" i="59" s="1"/>
  <c r="L91" i="59"/>
  <c r="L74" i="59"/>
  <c r="N74" i="59"/>
  <c r="Q74" i="59" s="1"/>
  <c r="N68" i="59"/>
  <c r="Q68" i="59" s="1"/>
  <c r="L68" i="59"/>
  <c r="L47" i="59"/>
  <c r="N47" i="59"/>
  <c r="Q47" i="59" s="1"/>
  <c r="L75" i="59"/>
  <c r="N75" i="59"/>
  <c r="Q75" i="59" s="1"/>
  <c r="N89" i="59"/>
  <c r="Q89" i="59" s="1"/>
  <c r="L89" i="59"/>
  <c r="N79" i="59"/>
  <c r="Q79" i="59" s="1"/>
  <c r="L79" i="59"/>
  <c r="L50" i="59"/>
  <c r="N50" i="59"/>
  <c r="Q50" i="59" s="1"/>
  <c r="L61" i="59"/>
  <c r="N61" i="59"/>
  <c r="Q61" i="59" s="1"/>
  <c r="L85" i="59"/>
  <c r="N85" i="59"/>
  <c r="Q85" i="59" s="1"/>
  <c r="L24" i="59"/>
  <c r="N24" i="59"/>
  <c r="Q24" i="59" s="1"/>
  <c r="L62" i="59"/>
  <c r="N62" i="59"/>
  <c r="Q62" i="59" s="1"/>
  <c r="N56" i="59"/>
  <c r="Q56" i="59" s="1"/>
  <c r="L56" i="59"/>
  <c r="N20" i="59"/>
  <c r="Q20" i="59" s="1"/>
  <c r="L20" i="59"/>
  <c r="N19" i="59"/>
  <c r="Q19" i="59" s="1"/>
  <c r="L19" i="59"/>
  <c r="N65" i="59"/>
  <c r="Q65" i="59" s="1"/>
  <c r="L65" i="59"/>
  <c r="L86" i="59"/>
  <c r="N86" i="59"/>
  <c r="Q86" i="59" s="1"/>
  <c r="N43" i="59"/>
  <c r="Q43" i="59" s="1"/>
  <c r="L43" i="59"/>
  <c r="L38" i="59"/>
  <c r="N38" i="59"/>
  <c r="Q38" i="59" s="1"/>
  <c r="N30" i="59"/>
  <c r="Q30" i="59" s="1"/>
  <c r="L30" i="59"/>
  <c r="L37" i="59"/>
  <c r="N37" i="59"/>
  <c r="Q37" i="59" s="1"/>
  <c r="N80" i="59"/>
  <c r="Q80" i="59" s="1"/>
  <c r="L80" i="59"/>
  <c r="N59" i="59"/>
  <c r="Q59" i="59" s="1"/>
  <c r="L59" i="59"/>
  <c r="N83" i="59"/>
  <c r="Q83" i="59" s="1"/>
  <c r="L83" i="59"/>
  <c r="L71" i="59"/>
  <c r="N71" i="59"/>
  <c r="Q71" i="59" s="1"/>
  <c r="N88" i="59"/>
  <c r="Q88" i="59" s="1"/>
  <c r="L88" i="59"/>
  <c r="L32" i="59"/>
  <c r="N32" i="59"/>
  <c r="Q32" i="59" s="1"/>
  <c r="N28" i="59"/>
  <c r="Q28" i="59" s="1"/>
  <c r="L28" i="59"/>
  <c r="N84" i="59"/>
  <c r="Q84" i="59" s="1"/>
  <c r="L84" i="59"/>
  <c r="N42" i="59"/>
  <c r="Q42" i="59" s="1"/>
  <c r="L42" i="59"/>
  <c r="N36" i="59"/>
  <c r="Q36" i="59" s="1"/>
  <c r="L36" i="59"/>
  <c r="N90" i="59"/>
  <c r="Q90" i="59" s="1"/>
  <c r="L90" i="59"/>
  <c r="L29" i="59"/>
  <c r="N29" i="59"/>
  <c r="Q29" i="59" s="1"/>
  <c r="L39" i="59"/>
  <c r="N39" i="59"/>
  <c r="Q39" i="59" s="1"/>
  <c r="L77" i="59"/>
  <c r="N77" i="59"/>
  <c r="Q77" i="59" s="1"/>
  <c r="N73" i="59"/>
  <c r="Q73" i="59" s="1"/>
  <c r="L73" i="59"/>
  <c r="L48" i="59"/>
  <c r="N48" i="59"/>
  <c r="Q48" i="59" s="1"/>
  <c r="N55" i="59"/>
  <c r="Q55" i="59" s="1"/>
  <c r="L55" i="59"/>
  <c r="N41" i="59"/>
  <c r="Q41" i="59" s="1"/>
  <c r="L41" i="59"/>
  <c r="L87" i="59"/>
  <c r="N87" i="59"/>
  <c r="Q87" i="59" s="1"/>
  <c r="N66" i="59"/>
  <c r="Q66" i="59" s="1"/>
  <c r="L66" i="59"/>
  <c r="L76" i="58"/>
  <c r="N76" i="58"/>
  <c r="Q76" i="58" s="1"/>
  <c r="L64" i="58"/>
  <c r="N64" i="58"/>
  <c r="Q64" i="58" s="1"/>
  <c r="L52" i="58"/>
  <c r="N52" i="58"/>
  <c r="Q52" i="58" s="1"/>
  <c r="N93" i="58"/>
  <c r="Q93" i="58" s="1"/>
  <c r="L93" i="58"/>
  <c r="L28" i="58"/>
  <c r="N28" i="58"/>
  <c r="Q28" i="58" s="1"/>
  <c r="N32" i="58"/>
  <c r="Q32" i="58" s="1"/>
  <c r="L32" i="58"/>
  <c r="L58" i="58"/>
  <c r="N58" i="58"/>
  <c r="Q58" i="58" s="1"/>
  <c r="N54" i="58"/>
  <c r="Q54" i="58" s="1"/>
  <c r="L54" i="58"/>
  <c r="N78" i="58"/>
  <c r="Q78" i="58" s="1"/>
  <c r="L78" i="58"/>
  <c r="N55" i="58"/>
  <c r="Q55" i="58" s="1"/>
  <c r="L55" i="58"/>
  <c r="L29" i="58"/>
  <c r="N29" i="58"/>
  <c r="Q29" i="58" s="1"/>
  <c r="N19" i="58"/>
  <c r="Q19" i="58" s="1"/>
  <c r="L19" i="58"/>
  <c r="N80" i="58"/>
  <c r="Q80" i="58" s="1"/>
  <c r="L80" i="58"/>
  <c r="L88" i="58"/>
  <c r="N88" i="58"/>
  <c r="Q88" i="58" s="1"/>
  <c r="N30" i="58"/>
  <c r="Q30" i="58" s="1"/>
  <c r="L30" i="58"/>
  <c r="L81" i="58"/>
  <c r="N81" i="58"/>
  <c r="Q81" i="58" s="1"/>
  <c r="N68" i="58"/>
  <c r="Q68" i="58" s="1"/>
  <c r="L68" i="58"/>
  <c r="N79" i="58"/>
  <c r="Q79" i="58" s="1"/>
  <c r="L79" i="58"/>
  <c r="N92" i="58"/>
  <c r="Q92" i="58" s="1"/>
  <c r="L92" i="58"/>
  <c r="L41" i="58"/>
  <c r="N41" i="58"/>
  <c r="Q41" i="58" s="1"/>
  <c r="N69" i="58"/>
  <c r="Q69" i="58" s="1"/>
  <c r="L69" i="58"/>
  <c r="L34" i="58"/>
  <c r="N34" i="58"/>
  <c r="Q34" i="58" s="1"/>
  <c r="L89" i="58"/>
  <c r="N89" i="58"/>
  <c r="Q89" i="58" s="1"/>
  <c r="N21" i="58"/>
  <c r="Q21" i="58" s="1"/>
  <c r="L21" i="58"/>
  <c r="L53" i="58"/>
  <c r="N53" i="58"/>
  <c r="Q53" i="58" s="1"/>
  <c r="L82" i="58"/>
  <c r="N82" i="58"/>
  <c r="Q82" i="58" s="1"/>
  <c r="N31" i="58"/>
  <c r="Q31" i="58" s="1"/>
  <c r="L31" i="58"/>
  <c r="N57" i="58"/>
  <c r="Q57" i="58" s="1"/>
  <c r="L57" i="58"/>
  <c r="N18" i="58"/>
  <c r="Q18" i="58" s="1"/>
  <c r="L18" i="58"/>
  <c r="N67" i="58"/>
  <c r="Q67" i="58" s="1"/>
  <c r="L67" i="58"/>
  <c r="L87" i="58"/>
  <c r="N87" i="58"/>
  <c r="Q87" i="58" s="1"/>
  <c r="L77" i="58"/>
  <c r="N77" i="58"/>
  <c r="Q77" i="58" s="1"/>
  <c r="N42" i="58"/>
  <c r="Q42" i="58" s="1"/>
  <c r="L42" i="58"/>
  <c r="L70" i="58"/>
  <c r="N70" i="58"/>
  <c r="Q70" i="58" s="1"/>
  <c r="L75" i="58"/>
  <c r="N75" i="58"/>
  <c r="Q75" i="58" s="1"/>
  <c r="N66" i="58"/>
  <c r="Q66" i="58" s="1"/>
  <c r="L66" i="58"/>
  <c r="N43" i="58"/>
  <c r="Q43" i="58" s="1"/>
  <c r="L43" i="58"/>
  <c r="N91" i="58"/>
  <c r="Q91" i="58" s="1"/>
  <c r="L91" i="58"/>
  <c r="N45" i="58"/>
  <c r="Q45" i="58" s="1"/>
  <c r="L45" i="58"/>
  <c r="L65" i="58"/>
  <c r="N65" i="58"/>
  <c r="Q65" i="58" s="1"/>
  <c r="N90" i="58"/>
  <c r="Q90" i="58" s="1"/>
  <c r="L90" i="58"/>
  <c r="N56" i="58"/>
  <c r="Q56" i="58" s="1"/>
  <c r="L56" i="58"/>
  <c r="L40" i="58"/>
  <c r="N40" i="58"/>
  <c r="Q40" i="58" s="1"/>
  <c r="L22" i="58"/>
  <c r="N22" i="58"/>
  <c r="Q22" i="58" s="1"/>
  <c r="O17" i="80" l="1"/>
  <c r="N17" i="80"/>
  <c r="P17" i="64"/>
  <c r="O17" i="64"/>
  <c r="P17" i="59"/>
  <c r="O17" i="59"/>
  <c r="P16" i="63"/>
  <c r="O16" i="63"/>
  <c r="P17" i="58"/>
  <c r="P94" i="58" s="1"/>
  <c r="O17" i="58"/>
  <c r="O94" i="58" s="1"/>
  <c r="O17" i="72"/>
  <c r="N17" i="72"/>
  <c r="O17" i="73"/>
  <c r="N17" i="73"/>
  <c r="L17" i="73"/>
  <c r="N18" i="73" l="1"/>
  <c r="O18" i="73"/>
  <c r="N162" i="66"/>
  <c r="N139" i="66"/>
  <c r="O136" i="66"/>
  <c r="O110" i="66"/>
  <c r="O67" i="66"/>
  <c r="O150" i="66"/>
  <c r="O145" i="66"/>
  <c r="N136" i="66"/>
  <c r="N110" i="66"/>
  <c r="N150" i="66"/>
  <c r="N145" i="66"/>
  <c r="O101" i="66"/>
  <c r="O161" i="66"/>
  <c r="N161" i="66"/>
  <c r="O144" i="66"/>
  <c r="O93" i="66"/>
  <c r="O76" i="66"/>
  <c r="O33" i="66"/>
  <c r="O149" i="66"/>
  <c r="N144" i="66"/>
  <c r="N93" i="66"/>
  <c r="N76" i="66"/>
  <c r="O135" i="66"/>
  <c r="N25" i="66"/>
  <c r="N163" i="66"/>
  <c r="O151" i="66"/>
  <c r="N135" i="66"/>
  <c r="O25" i="66"/>
  <c r="O163" i="66"/>
  <c r="N151" i="66"/>
  <c r="O84" i="66"/>
  <c r="N101" i="66"/>
  <c r="O162" i="66"/>
  <c r="O139" i="66"/>
  <c r="O118" i="66"/>
  <c r="N84" i="66"/>
  <c r="N67" i="66"/>
  <c r="N149" i="66"/>
  <c r="N118" i="66"/>
  <c r="O142" i="66"/>
  <c r="O42" i="66"/>
  <c r="O137" i="66"/>
  <c r="O127" i="66"/>
  <c r="N33" i="66"/>
  <c r="N137" i="66"/>
  <c r="N127" i="66"/>
  <c r="N42" i="66"/>
  <c r="N142" i="66"/>
  <c r="N22" i="69"/>
  <c r="O23" i="69"/>
  <c r="N21" i="69"/>
  <c r="O25" i="69"/>
  <c r="O22" i="69"/>
  <c r="O21" i="69"/>
  <c r="N25" i="69"/>
  <c r="N23" i="69"/>
  <c r="O26" i="68"/>
  <c r="N26" i="68"/>
  <c r="O41" i="68"/>
  <c r="O19" i="68"/>
  <c r="O38" i="68"/>
  <c r="O35" i="68"/>
  <c r="N32" i="68"/>
  <c r="O16" i="68"/>
  <c r="N38" i="68"/>
  <c r="N35" i="68"/>
  <c r="N16" i="68"/>
  <c r="N41" i="68"/>
  <c r="N42" i="68"/>
  <c r="O32" i="68"/>
  <c r="N19" i="68"/>
  <c r="O31" i="68"/>
  <c r="N31" i="68"/>
  <c r="O42" i="68"/>
  <c r="N25" i="76"/>
  <c r="N23" i="76"/>
  <c r="O25" i="76"/>
  <c r="O23" i="76"/>
  <c r="O22" i="76"/>
  <c r="N22" i="76"/>
  <c r="N33" i="4"/>
  <c r="N28" i="4"/>
  <c r="N35" i="4"/>
  <c r="O31" i="4"/>
  <c r="O25" i="4"/>
  <c r="N25" i="4"/>
  <c r="N31" i="4"/>
  <c r="O38" i="4"/>
  <c r="O34" i="4"/>
  <c r="N38" i="4"/>
  <c r="N34" i="4"/>
  <c r="O33" i="4"/>
  <c r="O35" i="4"/>
  <c r="O28" i="4"/>
  <c r="N32" i="73"/>
  <c r="O23" i="73"/>
  <c r="N23" i="73"/>
  <c r="O27" i="73"/>
  <c r="O20" i="73"/>
  <c r="N27" i="73"/>
  <c r="O29" i="73"/>
  <c r="O22" i="73"/>
  <c r="N29" i="73"/>
  <c r="N22" i="73"/>
  <c r="O33" i="73"/>
  <c r="O24" i="73"/>
  <c r="N33" i="73"/>
  <c r="N24" i="73"/>
  <c r="O21" i="73"/>
  <c r="N21" i="73"/>
  <c r="N28" i="73"/>
  <c r="N20" i="73"/>
  <c r="O32" i="73"/>
  <c r="O28" i="73"/>
  <c r="O18" i="70"/>
  <c r="N19" i="70"/>
  <c r="N18" i="70"/>
  <c r="O20" i="70"/>
  <c r="N20" i="70"/>
  <c r="O19" i="70"/>
  <c r="O26" i="77"/>
  <c r="O16" i="77"/>
  <c r="N26" i="77"/>
  <c r="N16" i="77"/>
  <c r="O48" i="72"/>
  <c r="N38" i="72"/>
  <c r="N28" i="72"/>
  <c r="O25" i="72"/>
  <c r="O55" i="72"/>
  <c r="N48" i="72"/>
  <c r="O44" i="72"/>
  <c r="N25" i="72"/>
  <c r="N55" i="72"/>
  <c r="O51" i="72"/>
  <c r="N44" i="72"/>
  <c r="N51" i="72"/>
  <c r="O47" i="72"/>
  <c r="O33" i="72"/>
  <c r="O24" i="72"/>
  <c r="N47" i="72"/>
  <c r="O43" i="72"/>
  <c r="N33" i="72"/>
  <c r="N24" i="72"/>
  <c r="O50" i="72"/>
  <c r="N43" i="72"/>
  <c r="O19" i="72"/>
  <c r="N50" i="72"/>
  <c r="O46" i="72"/>
  <c r="O36" i="72"/>
  <c r="N19" i="72"/>
  <c r="O57" i="72"/>
  <c r="N46" i="72"/>
  <c r="O42" i="72"/>
  <c r="O39" i="72"/>
  <c r="N36" i="72"/>
  <c r="O22" i="72"/>
  <c r="N57" i="72"/>
  <c r="N42" i="72"/>
  <c r="N39" i="72"/>
  <c r="N22" i="72"/>
  <c r="O38" i="72"/>
  <c r="O49" i="72"/>
  <c r="N49" i="72"/>
  <c r="O45" i="72"/>
  <c r="O31" i="72"/>
  <c r="N45" i="72"/>
  <c r="N31" i="72"/>
  <c r="O56" i="72"/>
  <c r="O28" i="72"/>
  <c r="N56" i="72"/>
  <c r="H17" i="61"/>
  <c r="L17" i="80"/>
  <c r="H17" i="80"/>
  <c r="M17" i="64"/>
  <c r="I17" i="64"/>
  <c r="M17" i="59"/>
  <c r="I17" i="59"/>
  <c r="M16" i="63"/>
  <c r="I16" i="63"/>
  <c r="M17" i="58"/>
  <c r="M94" i="58" s="1"/>
  <c r="I17" i="58"/>
  <c r="L17" i="72"/>
  <c r="H17" i="72"/>
  <c r="H17" i="73"/>
  <c r="M17" i="73" s="1"/>
  <c r="L18" i="73"/>
  <c r="H18" i="73"/>
  <c r="O16" i="76"/>
  <c r="N16" i="76"/>
  <c r="L16" i="76"/>
  <c r="H40" i="72" l="1"/>
  <c r="L28" i="4"/>
  <c r="H19" i="68"/>
  <c r="L19" i="68"/>
  <c r="H34" i="68"/>
  <c r="H37" i="68"/>
  <c r="H81" i="66"/>
  <c r="H28" i="66"/>
  <c r="H119" i="66"/>
  <c r="H43" i="66"/>
  <c r="H103" i="66"/>
  <c r="H136" i="66"/>
  <c r="L136" i="66"/>
  <c r="H126" i="66"/>
  <c r="H39" i="72"/>
  <c r="L39" i="72"/>
  <c r="L44" i="72"/>
  <c r="H44" i="72"/>
  <c r="H30" i="77"/>
  <c r="H24" i="69"/>
  <c r="H127" i="66"/>
  <c r="L127" i="66"/>
  <c r="L84" i="66"/>
  <c r="H84" i="66"/>
  <c r="H128" i="66"/>
  <c r="H116" i="66"/>
  <c r="H32" i="66"/>
  <c r="H117" i="66"/>
  <c r="H98" i="66"/>
  <c r="H99" i="66"/>
  <c r="H147" i="66"/>
  <c r="H133" i="66"/>
  <c r="L32" i="73"/>
  <c r="H32" i="73"/>
  <c r="H78" i="66"/>
  <c r="H20" i="70"/>
  <c r="L20" i="70"/>
  <c r="H35" i="73"/>
  <c r="L31" i="4"/>
  <c r="H29" i="68"/>
  <c r="L35" i="68"/>
  <c r="H35" i="68"/>
  <c r="L32" i="68"/>
  <c r="H32" i="68"/>
  <c r="H36" i="68"/>
  <c r="L25" i="69"/>
  <c r="H25" i="69"/>
  <c r="L33" i="66"/>
  <c r="H33" i="66"/>
  <c r="H93" i="66"/>
  <c r="L93" i="66"/>
  <c r="H22" i="66"/>
  <c r="H125" i="66"/>
  <c r="H152" i="66"/>
  <c r="H48" i="66"/>
  <c r="H113" i="66"/>
  <c r="H148" i="66"/>
  <c r="L31" i="72"/>
  <c r="H31" i="72"/>
  <c r="H32" i="77"/>
  <c r="L51" i="72"/>
  <c r="H51" i="72"/>
  <c r="H19" i="76"/>
  <c r="L16" i="68"/>
  <c r="H16" i="68"/>
  <c r="H18" i="69"/>
  <c r="H143" i="66"/>
  <c r="H102" i="66"/>
  <c r="H106" i="66"/>
  <c r="H41" i="66"/>
  <c r="H134" i="66"/>
  <c r="H111" i="66"/>
  <c r="H20" i="66"/>
  <c r="H69" i="66"/>
  <c r="H19" i="66"/>
  <c r="H77" i="66"/>
  <c r="H146" i="66"/>
  <c r="H26" i="72"/>
  <c r="L25" i="72"/>
  <c r="H25" i="72"/>
  <c r="H38" i="72"/>
  <c r="L38" i="72"/>
  <c r="H45" i="72"/>
  <c r="L45" i="72"/>
  <c r="H18" i="77"/>
  <c r="L23" i="76"/>
  <c r="H23" i="76"/>
  <c r="L38" i="68"/>
  <c r="H38" i="68"/>
  <c r="L23" i="69"/>
  <c r="H23" i="69"/>
  <c r="H83" i="66"/>
  <c r="H112" i="66"/>
  <c r="H30" i="66"/>
  <c r="H87" i="66"/>
  <c r="H115" i="66"/>
  <c r="H24" i="66"/>
  <c r="H46" i="66"/>
  <c r="H108" i="66"/>
  <c r="H32" i="72"/>
  <c r="H43" i="72"/>
  <c r="L43" i="72"/>
  <c r="H20" i="72"/>
  <c r="H28" i="72"/>
  <c r="L28" i="72"/>
  <c r="H19" i="77"/>
  <c r="L24" i="73"/>
  <c r="H24" i="73"/>
  <c r="L22" i="73"/>
  <c r="H22" i="73"/>
  <c r="H28" i="73"/>
  <c r="L28" i="73"/>
  <c r="L33" i="4"/>
  <c r="H17" i="76"/>
  <c r="H31" i="68"/>
  <c r="L31" i="68"/>
  <c r="H80" i="66"/>
  <c r="H35" i="66"/>
  <c r="H109" i="66"/>
  <c r="H27" i="66"/>
  <c r="H97" i="66"/>
  <c r="H75" i="66"/>
  <c r="H23" i="66"/>
  <c r="H124" i="66"/>
  <c r="H153" i="66"/>
  <c r="H23" i="73"/>
  <c r="L23" i="73"/>
  <c r="L21" i="69"/>
  <c r="H21" i="69"/>
  <c r="L139" i="66"/>
  <c r="H139" i="66"/>
  <c r="L47" i="72"/>
  <c r="H47" i="72"/>
  <c r="H41" i="72"/>
  <c r="L18" i="70"/>
  <c r="H18" i="70"/>
  <c r="L46" i="72"/>
  <c r="H46" i="72"/>
  <c r="H34" i="72"/>
  <c r="L26" i="77"/>
  <c r="H26" i="77"/>
  <c r="L19" i="70"/>
  <c r="H19" i="70"/>
  <c r="H34" i="73"/>
  <c r="L38" i="4"/>
  <c r="H17" i="68"/>
  <c r="H39" i="68"/>
  <c r="L41" i="68"/>
  <c r="H41" i="68"/>
  <c r="L22" i="69"/>
  <c r="H22" i="69"/>
  <c r="H96" i="66"/>
  <c r="H71" i="66"/>
  <c r="H114" i="66"/>
  <c r="H40" i="66"/>
  <c r="L163" i="66"/>
  <c r="H163" i="66"/>
  <c r="L135" i="66"/>
  <c r="H135" i="66"/>
  <c r="H82" i="66"/>
  <c r="H100" i="66"/>
  <c r="H29" i="66"/>
  <c r="L161" i="66"/>
  <c r="H161" i="66"/>
  <c r="H86" i="66"/>
  <c r="H144" i="66"/>
  <c r="L144" i="66"/>
  <c r="H27" i="72"/>
  <c r="H20" i="76"/>
  <c r="H22" i="76"/>
  <c r="L22" i="76"/>
  <c r="H30" i="68"/>
  <c r="H18" i="72"/>
  <c r="L20" i="73"/>
  <c r="H20" i="73"/>
  <c r="H18" i="76"/>
  <c r="H67" i="66"/>
  <c r="L67" i="66"/>
  <c r="H33" i="72"/>
  <c r="L33" i="72"/>
  <c r="L34" i="4"/>
  <c r="H52" i="72"/>
  <c r="H28" i="77"/>
  <c r="H31" i="77"/>
  <c r="H20" i="77"/>
  <c r="L25" i="4"/>
  <c r="H44" i="68"/>
  <c r="H26" i="69"/>
  <c r="H88" i="66"/>
  <c r="H34" i="66"/>
  <c r="H131" i="66"/>
  <c r="H89" i="66"/>
  <c r="H129" i="66"/>
  <c r="H118" i="66"/>
  <c r="L118" i="66"/>
  <c r="H27" i="77"/>
  <c r="H21" i="70"/>
  <c r="L29" i="73"/>
  <c r="H29" i="73"/>
  <c r="H28" i="68"/>
  <c r="H27" i="68"/>
  <c r="H18" i="68"/>
  <c r="H21" i="66"/>
  <c r="H122" i="66"/>
  <c r="H47" i="66"/>
  <c r="H95" i="66"/>
  <c r="L42" i="66"/>
  <c r="H42" i="66"/>
  <c r="H121" i="66"/>
  <c r="H85" i="66"/>
  <c r="H141" i="66"/>
  <c r="H36" i="66"/>
  <c r="L162" i="66"/>
  <c r="H162" i="66"/>
  <c r="H74" i="66"/>
  <c r="L149" i="66"/>
  <c r="H149" i="66"/>
  <c r="L50" i="72"/>
  <c r="H50" i="72"/>
  <c r="H30" i="72"/>
  <c r="L16" i="77"/>
  <c r="H16" i="77"/>
  <c r="H17" i="77"/>
  <c r="H29" i="77"/>
  <c r="H22" i="70"/>
  <c r="H53" i="72"/>
  <c r="H21" i="72"/>
  <c r="L33" i="73"/>
  <c r="H33" i="73"/>
  <c r="L25" i="76"/>
  <c r="H25" i="76"/>
  <c r="H33" i="68"/>
  <c r="H90" i="66"/>
  <c r="L151" i="66"/>
  <c r="H151" i="66"/>
  <c r="H68" i="66"/>
  <c r="H72" i="66"/>
  <c r="H76" i="66"/>
  <c r="L76" i="66"/>
  <c r="L142" i="66"/>
  <c r="H142" i="66"/>
  <c r="H38" i="66"/>
  <c r="H105" i="66"/>
  <c r="H110" i="66"/>
  <c r="L110" i="66"/>
  <c r="L55" i="72"/>
  <c r="H55" i="72"/>
  <c r="H19" i="72"/>
  <c r="L19" i="72"/>
  <c r="H27" i="73"/>
  <c r="L27" i="73"/>
  <c r="H56" i="72"/>
  <c r="L56" i="72"/>
  <c r="H42" i="68"/>
  <c r="L42" i="68"/>
  <c r="H20" i="69"/>
  <c r="H137" i="66"/>
  <c r="L137" i="66"/>
  <c r="H73" i="66"/>
  <c r="H44" i="66"/>
  <c r="H140" i="66"/>
  <c r="H107" i="66"/>
  <c r="H79" i="66"/>
  <c r="H31" i="66"/>
  <c r="H70" i="66"/>
  <c r="H35" i="72"/>
  <c r="H29" i="72"/>
  <c r="H54" i="72"/>
  <c r="L42" i="72"/>
  <c r="H42" i="72"/>
  <c r="L49" i="72"/>
  <c r="H49" i="72"/>
  <c r="H43" i="68"/>
  <c r="H19" i="69"/>
  <c r="H37" i="66"/>
  <c r="H18" i="66"/>
  <c r="H45" i="66"/>
  <c r="H138" i="66"/>
  <c r="L145" i="66"/>
  <c r="H145" i="66"/>
  <c r="H92" i="66"/>
  <c r="H120" i="66"/>
  <c r="H21" i="73"/>
  <c r="L21" i="73"/>
  <c r="L57" i="72"/>
  <c r="H57" i="72"/>
  <c r="L22" i="72"/>
  <c r="H22" i="72"/>
  <c r="H36" i="72"/>
  <c r="L36" i="72"/>
  <c r="H24" i="72"/>
  <c r="L24" i="72"/>
  <c r="H37" i="72"/>
  <c r="H48" i="72"/>
  <c r="L48" i="72"/>
  <c r="L35" i="4"/>
  <c r="H40" i="68"/>
  <c r="L26" i="68"/>
  <c r="H26" i="68"/>
  <c r="H25" i="66"/>
  <c r="L25" i="66"/>
  <c r="H104" i="66"/>
  <c r="H132" i="66"/>
  <c r="L101" i="66"/>
  <c r="H101" i="66"/>
  <c r="H91" i="66"/>
  <c r="H39" i="66"/>
  <c r="H49" i="66"/>
  <c r="H130" i="66"/>
  <c r="H26" i="66"/>
  <c r="L150" i="66"/>
  <c r="H150" i="66"/>
  <c r="H94" i="66"/>
  <c r="H123" i="66"/>
  <c r="K17" i="61"/>
  <c r="M17" i="80"/>
  <c r="P17" i="80" s="1"/>
  <c r="K17" i="80"/>
  <c r="N17" i="64"/>
  <c r="Q17" i="64" s="1"/>
  <c r="L17" i="64"/>
  <c r="N17" i="59"/>
  <c r="Q17" i="59" s="1"/>
  <c r="L17" i="59"/>
  <c r="N16" i="63"/>
  <c r="Q16" i="63" s="1"/>
  <c r="L16" i="63"/>
  <c r="N17" i="58"/>
  <c r="L17" i="58"/>
  <c r="M17" i="72"/>
  <c r="K17" i="72"/>
  <c r="K17" i="73"/>
  <c r="P17" i="73" s="1"/>
  <c r="M18" i="73"/>
  <c r="P18" i="73" s="1"/>
  <c r="K18" i="73"/>
  <c r="H16" i="76"/>
  <c r="O17" i="69"/>
  <c r="N17" i="69"/>
  <c r="L17" i="69"/>
  <c r="P17" i="72" l="1"/>
  <c r="Q17" i="58"/>
  <c r="N94" i="58"/>
  <c r="K25" i="76"/>
  <c r="M25" i="76"/>
  <c r="P25" i="76" s="1"/>
  <c r="K40" i="66"/>
  <c r="K20" i="66"/>
  <c r="K151" i="66"/>
  <c r="M151" i="66"/>
  <c r="P151" i="66" s="1"/>
  <c r="M16" i="77"/>
  <c r="P16" i="77" s="1"/>
  <c r="K16" i="77"/>
  <c r="K27" i="77"/>
  <c r="K26" i="69"/>
  <c r="K99" i="66"/>
  <c r="M67" i="66"/>
  <c r="P67" i="66" s="1"/>
  <c r="K67" i="66"/>
  <c r="K20" i="76"/>
  <c r="K108" i="66"/>
  <c r="K116" i="66"/>
  <c r="K18" i="76"/>
  <c r="M41" i="68"/>
  <c r="P41" i="68" s="1"/>
  <c r="K41" i="68"/>
  <c r="M38" i="72"/>
  <c r="P38" i="72" s="1"/>
  <c r="K38" i="72"/>
  <c r="K70" i="66"/>
  <c r="K31" i="66"/>
  <c r="K100" i="66"/>
  <c r="K34" i="73"/>
  <c r="K19" i="77"/>
  <c r="K46" i="66"/>
  <c r="K128" i="66"/>
  <c r="M19" i="68"/>
  <c r="P19" i="68" s="1"/>
  <c r="K19" i="68"/>
  <c r="M101" i="66"/>
  <c r="P101" i="66" s="1"/>
  <c r="K101" i="66"/>
  <c r="K36" i="66"/>
  <c r="K104" i="66"/>
  <c r="K92" i="66"/>
  <c r="K141" i="66"/>
  <c r="K86" i="66"/>
  <c r="K97" i="66"/>
  <c r="K29" i="68"/>
  <c r="K39" i="66"/>
  <c r="K41" i="66"/>
  <c r="M24" i="73"/>
  <c r="P24" i="73" s="1"/>
  <c r="K24" i="73"/>
  <c r="K113" i="66"/>
  <c r="K27" i="72"/>
  <c r="K153" i="66"/>
  <c r="K32" i="68"/>
  <c r="M32" i="68"/>
  <c r="P32" i="68" s="1"/>
  <c r="M39" i="72"/>
  <c r="P39" i="72" s="1"/>
  <c r="K39" i="72"/>
  <c r="K43" i="68"/>
  <c r="K85" i="66"/>
  <c r="K47" i="66"/>
  <c r="K20" i="77"/>
  <c r="M22" i="73"/>
  <c r="P22" i="73" s="1"/>
  <c r="K22" i="73"/>
  <c r="K26" i="72"/>
  <c r="K19" i="76"/>
  <c r="M20" i="70"/>
  <c r="P20" i="70" s="1"/>
  <c r="K20" i="70"/>
  <c r="M26" i="68"/>
  <c r="P26" i="68" s="1"/>
  <c r="K26" i="68"/>
  <c r="K28" i="68"/>
  <c r="K26" i="66"/>
  <c r="K34" i="66"/>
  <c r="K140" i="66"/>
  <c r="K68" i="66"/>
  <c r="K17" i="77"/>
  <c r="M33" i="72"/>
  <c r="P33" i="72" s="1"/>
  <c r="K33" i="72"/>
  <c r="M20" i="73"/>
  <c r="P20" i="73" s="1"/>
  <c r="K20" i="73"/>
  <c r="M43" i="72"/>
  <c r="P43" i="72" s="1"/>
  <c r="K43" i="72"/>
  <c r="K48" i="66"/>
  <c r="K119" i="66"/>
  <c r="K37" i="68"/>
  <c r="M42" i="68"/>
  <c r="P42" i="68" s="1"/>
  <c r="K42" i="68"/>
  <c r="K122" i="66"/>
  <c r="K22" i="72"/>
  <c r="M22" i="72"/>
  <c r="P22" i="72" s="1"/>
  <c r="K45" i="66"/>
  <c r="M55" i="72"/>
  <c r="P55" i="72" s="1"/>
  <c r="K55" i="72"/>
  <c r="M76" i="66"/>
  <c r="P76" i="66" s="1"/>
  <c r="K76" i="66"/>
  <c r="K33" i="68"/>
  <c r="M162" i="66"/>
  <c r="P162" i="66" s="1"/>
  <c r="K162" i="66"/>
  <c r="K49" i="66"/>
  <c r="K88" i="66"/>
  <c r="K30" i="68"/>
  <c r="K114" i="66"/>
  <c r="M23" i="73"/>
  <c r="P23" i="73" s="1"/>
  <c r="K23" i="73"/>
  <c r="M31" i="68"/>
  <c r="P31" i="68" s="1"/>
  <c r="K31" i="68"/>
  <c r="K28" i="73"/>
  <c r="M28" i="73"/>
  <c r="P28" i="73" s="1"/>
  <c r="K143" i="66"/>
  <c r="K16" i="68"/>
  <c r="M16" i="68"/>
  <c r="M25" i="69"/>
  <c r="P25" i="69" s="1"/>
  <c r="K25" i="69"/>
  <c r="K98" i="66"/>
  <c r="K109" i="66"/>
  <c r="K115" i="66"/>
  <c r="K25" i="72"/>
  <c r="M25" i="72"/>
  <c r="P25" i="72" s="1"/>
  <c r="K111" i="66"/>
  <c r="K148" i="66"/>
  <c r="M35" i="68"/>
  <c r="P35" i="68" s="1"/>
  <c r="K35" i="68"/>
  <c r="K133" i="66"/>
  <c r="K126" i="66"/>
  <c r="K72" i="66"/>
  <c r="M42" i="66"/>
  <c r="P42" i="66" s="1"/>
  <c r="K42" i="66"/>
  <c r="K31" i="77"/>
  <c r="K82" i="66"/>
  <c r="K71" i="66"/>
  <c r="M19" i="70"/>
  <c r="P19" i="70" s="1"/>
  <c r="K19" i="70"/>
  <c r="K87" i="66"/>
  <c r="K112" i="66"/>
  <c r="K146" i="66"/>
  <c r="K18" i="69"/>
  <c r="K32" i="77"/>
  <c r="K31" i="72"/>
  <c r="M31" i="72"/>
  <c r="P31" i="72" s="1"/>
  <c r="K125" i="66"/>
  <c r="K117" i="66"/>
  <c r="K21" i="66"/>
  <c r="K29" i="4"/>
  <c r="M22" i="76"/>
  <c r="P22" i="76" s="1"/>
  <c r="K22" i="76"/>
  <c r="K34" i="72"/>
  <c r="K21" i="69"/>
  <c r="M21" i="69"/>
  <c r="P21" i="69" s="1"/>
  <c r="K124" i="66"/>
  <c r="K83" i="66"/>
  <c r="K77" i="66"/>
  <c r="K22" i="66"/>
  <c r="K31" i="4"/>
  <c r="M31" i="4"/>
  <c r="P31" i="4" s="1"/>
  <c r="M84" i="66"/>
  <c r="P84" i="66" s="1"/>
  <c r="K84" i="66"/>
  <c r="K35" i="4"/>
  <c r="M35" i="4"/>
  <c r="P35" i="4" s="1"/>
  <c r="K18" i="66"/>
  <c r="M49" i="72"/>
  <c r="P49" i="72" s="1"/>
  <c r="K49" i="72"/>
  <c r="K161" i="66"/>
  <c r="M161" i="66"/>
  <c r="P161" i="66" s="1"/>
  <c r="K135" i="66"/>
  <c r="M135" i="66"/>
  <c r="P135" i="66" s="1"/>
  <c r="K96" i="66"/>
  <c r="K35" i="66"/>
  <c r="K38" i="68"/>
  <c r="M38" i="68"/>
  <c r="P38" i="68" s="1"/>
  <c r="K134" i="66"/>
  <c r="K147" i="66"/>
  <c r="K30" i="77"/>
  <c r="K28" i="66"/>
  <c r="K36" i="4"/>
  <c r="K32" i="4"/>
  <c r="M110" i="66"/>
  <c r="P110" i="66" s="1"/>
  <c r="K110" i="66"/>
  <c r="M46" i="72"/>
  <c r="P46" i="72" s="1"/>
  <c r="K46" i="72"/>
  <c r="K28" i="72"/>
  <c r="M28" i="72"/>
  <c r="P28" i="72" s="1"/>
  <c r="K19" i="66"/>
  <c r="K36" i="68"/>
  <c r="K27" i="4"/>
  <c r="K34" i="68"/>
  <c r="K28" i="4"/>
  <c r="M28" i="4"/>
  <c r="P28" i="4" s="1"/>
  <c r="M139" i="66"/>
  <c r="P139" i="66" s="1"/>
  <c r="K139" i="66"/>
  <c r="M57" i="72"/>
  <c r="P57" i="72" s="1"/>
  <c r="K57" i="72"/>
  <c r="K123" i="66"/>
  <c r="M25" i="66"/>
  <c r="P25" i="66" s="1"/>
  <c r="K25" i="66"/>
  <c r="K37" i="66"/>
  <c r="K73" i="66"/>
  <c r="K105" i="66"/>
  <c r="K22" i="70"/>
  <c r="K95" i="66"/>
  <c r="K28" i="77"/>
  <c r="K79" i="66"/>
  <c r="K29" i="77"/>
  <c r="K163" i="66"/>
  <c r="M163" i="66"/>
  <c r="P163" i="66" s="1"/>
  <c r="K17" i="76"/>
  <c r="K23" i="69"/>
  <c r="M23" i="69"/>
  <c r="P23" i="69" s="1"/>
  <c r="K23" i="76"/>
  <c r="M23" i="76"/>
  <c r="P23" i="76" s="1"/>
  <c r="K32" i="66"/>
  <c r="K30" i="72"/>
  <c r="K19" i="69"/>
  <c r="K18" i="68"/>
  <c r="M144" i="66"/>
  <c r="P144" i="66" s="1"/>
  <c r="K144" i="66"/>
  <c r="K39" i="68"/>
  <c r="K94" i="66"/>
  <c r="K38" i="66"/>
  <c r="K52" i="72"/>
  <c r="M26" i="77"/>
  <c r="P26" i="77" s="1"/>
  <c r="K26" i="77"/>
  <c r="M18" i="70"/>
  <c r="P18" i="70" s="1"/>
  <c r="K18" i="70"/>
  <c r="K80" i="66"/>
  <c r="K20" i="72"/>
  <c r="K24" i="66"/>
  <c r="M45" i="72"/>
  <c r="P45" i="72" s="1"/>
  <c r="K45" i="72"/>
  <c r="K69" i="66"/>
  <c r="K93" i="66"/>
  <c r="M93" i="66"/>
  <c r="P93" i="66" s="1"/>
  <c r="K35" i="73"/>
  <c r="K78" i="66"/>
  <c r="K127" i="66"/>
  <c r="M127" i="66"/>
  <c r="P127" i="66" s="1"/>
  <c r="K129" i="66"/>
  <c r="M42" i="72"/>
  <c r="P42" i="72" s="1"/>
  <c r="K42" i="72"/>
  <c r="M33" i="73"/>
  <c r="P33" i="73" s="1"/>
  <c r="K33" i="73"/>
  <c r="K130" i="66"/>
  <c r="K48" i="72"/>
  <c r="M48" i="72"/>
  <c r="P48" i="72" s="1"/>
  <c r="K37" i="72"/>
  <c r="K29" i="73"/>
  <c r="M29" i="73"/>
  <c r="P29" i="73" s="1"/>
  <c r="K131" i="66"/>
  <c r="M145" i="66"/>
  <c r="P145" i="66" s="1"/>
  <c r="K145" i="66"/>
  <c r="K40" i="68"/>
  <c r="K29" i="72"/>
  <c r="M27" i="73"/>
  <c r="P27" i="73" s="1"/>
  <c r="K27" i="73"/>
  <c r="M149" i="66"/>
  <c r="P149" i="66" s="1"/>
  <c r="K149" i="66"/>
  <c r="K44" i="68"/>
  <c r="K25" i="4"/>
  <c r="M25" i="4"/>
  <c r="P25" i="4" s="1"/>
  <c r="K22" i="69"/>
  <c r="M22" i="69"/>
  <c r="P22" i="69" s="1"/>
  <c r="K33" i="4"/>
  <c r="M33" i="4"/>
  <c r="P33" i="4" s="1"/>
  <c r="M51" i="72"/>
  <c r="P51" i="72" s="1"/>
  <c r="K51" i="72"/>
  <c r="K44" i="72"/>
  <c r="M44" i="72"/>
  <c r="P44" i="72" s="1"/>
  <c r="K136" i="66"/>
  <c r="M136" i="66"/>
  <c r="P136" i="66" s="1"/>
  <c r="K44" i="66"/>
  <c r="K91" i="66"/>
  <c r="M56" i="72"/>
  <c r="P56" i="72" s="1"/>
  <c r="K56" i="72"/>
  <c r="K89" i="66"/>
  <c r="M38" i="4"/>
  <c r="P38" i="4" s="1"/>
  <c r="K38" i="4"/>
  <c r="K21" i="72"/>
  <c r="K132" i="66"/>
  <c r="K107" i="66"/>
  <c r="M137" i="66"/>
  <c r="P137" i="66" s="1"/>
  <c r="K137" i="66"/>
  <c r="M142" i="66"/>
  <c r="P142" i="66" s="1"/>
  <c r="K142" i="66"/>
  <c r="K90" i="66"/>
  <c r="K53" i="72"/>
  <c r="K21" i="70"/>
  <c r="K118" i="66"/>
  <c r="M118" i="66"/>
  <c r="P118" i="66" s="1"/>
  <c r="K17" i="68"/>
  <c r="K41" i="72"/>
  <c r="K18" i="77"/>
  <c r="K106" i="66"/>
  <c r="K54" i="72"/>
  <c r="M50" i="72"/>
  <c r="P50" i="72" s="1"/>
  <c r="K50" i="72"/>
  <c r="K21" i="73"/>
  <c r="M21" i="73"/>
  <c r="P21" i="73" s="1"/>
  <c r="M150" i="66"/>
  <c r="P150" i="66" s="1"/>
  <c r="K150" i="66"/>
  <c r="M24" i="72"/>
  <c r="P24" i="72" s="1"/>
  <c r="K24" i="72"/>
  <c r="K120" i="66"/>
  <c r="K138" i="66"/>
  <c r="K20" i="69"/>
  <c r="M19" i="72"/>
  <c r="P19" i="72" s="1"/>
  <c r="K19" i="72"/>
  <c r="K74" i="66"/>
  <c r="K27" i="68"/>
  <c r="K34" i="4"/>
  <c r="M34" i="4"/>
  <c r="P34" i="4" s="1"/>
  <c r="K18" i="72"/>
  <c r="K29" i="66"/>
  <c r="K23" i="66"/>
  <c r="K102" i="66"/>
  <c r="K33" i="66"/>
  <c r="M33" i="66"/>
  <c r="P33" i="66" s="1"/>
  <c r="K103" i="66"/>
  <c r="K81" i="66"/>
  <c r="K40" i="72"/>
  <c r="K26" i="4"/>
  <c r="K37" i="4"/>
  <c r="K36" i="72"/>
  <c r="M36" i="72"/>
  <c r="P36" i="72" s="1"/>
  <c r="K35" i="72"/>
  <c r="K121" i="66"/>
  <c r="K47" i="72"/>
  <c r="M47" i="72"/>
  <c r="P47" i="72" s="1"/>
  <c r="K75" i="66"/>
  <c r="K27" i="66"/>
  <c r="K32" i="72"/>
  <c r="K30" i="66"/>
  <c r="K152" i="66"/>
  <c r="K32" i="73"/>
  <c r="M32" i="73"/>
  <c r="P32" i="73" s="1"/>
  <c r="K24" i="69"/>
  <c r="K43" i="66"/>
  <c r="M16" i="76"/>
  <c r="K16" i="76"/>
  <c r="H17" i="69"/>
  <c r="P16" i="68" l="1"/>
  <c r="P16" i="76"/>
  <c r="M17" i="69"/>
  <c r="K17" i="69"/>
  <c r="P17" i="69" l="1"/>
  <c r="O17" i="70"/>
  <c r="N17" i="70"/>
  <c r="L17" i="70"/>
  <c r="N16" i="4"/>
  <c r="O16" i="4"/>
  <c r="L16" i="4"/>
  <c r="Q92" i="59"/>
  <c r="A3" i="80"/>
  <c r="C15" i="80" s="1"/>
  <c r="E26" i="80"/>
  <c r="E25" i="80"/>
  <c r="E22" i="80"/>
  <c r="E21" i="80"/>
  <c r="E19" i="80"/>
  <c r="E18" i="80"/>
  <c r="A3" i="79"/>
  <c r="N34" i="61" l="1"/>
  <c r="O34" i="61"/>
  <c r="L34" i="61"/>
  <c r="M34" i="61"/>
  <c r="O33" i="61"/>
  <c r="N33" i="61"/>
  <c r="L33" i="61"/>
  <c r="M33" i="61"/>
  <c r="N29" i="61"/>
  <c r="L29" i="61"/>
  <c r="O29" i="61"/>
  <c r="M29" i="61"/>
  <c r="O32" i="61"/>
  <c r="N32" i="61"/>
  <c r="L32" i="61"/>
  <c r="M32" i="61"/>
  <c r="O19" i="80"/>
  <c r="N19" i="80"/>
  <c r="L19" i="80"/>
  <c r="M19" i="80"/>
  <c r="P19" i="80" s="1"/>
  <c r="O21" i="80"/>
  <c r="N21" i="80"/>
  <c r="L21" i="80"/>
  <c r="M21" i="80"/>
  <c r="P21" i="80" s="1"/>
  <c r="O22" i="80"/>
  <c r="N22" i="80"/>
  <c r="L22" i="80"/>
  <c r="M22" i="80"/>
  <c r="P22" i="80" s="1"/>
  <c r="O25" i="80"/>
  <c r="N25" i="80"/>
  <c r="L25" i="80"/>
  <c r="M25" i="80"/>
  <c r="P25" i="80" s="1"/>
  <c r="O26" i="80"/>
  <c r="N26" i="80"/>
  <c r="L26" i="80"/>
  <c r="M26" i="80"/>
  <c r="P26" i="80" s="1"/>
  <c r="O18" i="80"/>
  <c r="N18" i="80"/>
  <c r="L18" i="80"/>
  <c r="L27" i="80" s="1"/>
  <c r="H33" i="2" s="1"/>
  <c r="M18" i="80"/>
  <c r="P18" i="80" s="1"/>
  <c r="H17" i="66"/>
  <c r="H17" i="70"/>
  <c r="P27" i="80" l="1"/>
  <c r="O27" i="80"/>
  <c r="G33" i="2" s="1"/>
  <c r="P34" i="61"/>
  <c r="P33" i="61"/>
  <c r="N38" i="61"/>
  <c r="O38" i="61"/>
  <c r="L38" i="61"/>
  <c r="M38" i="61"/>
  <c r="P38" i="61" s="1"/>
  <c r="O35" i="61"/>
  <c r="N35" i="61"/>
  <c r="L35" i="61"/>
  <c r="M35" i="61"/>
  <c r="P32" i="61"/>
  <c r="O30" i="61"/>
  <c r="N30" i="61"/>
  <c r="L30" i="61"/>
  <c r="M30" i="61"/>
  <c r="P29" i="61"/>
  <c r="O37" i="61"/>
  <c r="N37" i="61"/>
  <c r="L37" i="61"/>
  <c r="M37" i="61"/>
  <c r="P37" i="61" s="1"/>
  <c r="N36" i="61"/>
  <c r="O36" i="61"/>
  <c r="L36" i="61"/>
  <c r="M36" i="61"/>
  <c r="K17" i="66"/>
  <c r="M17" i="70"/>
  <c r="K17" i="70"/>
  <c r="M16" i="4"/>
  <c r="P16" i="4" s="1"/>
  <c r="K16" i="4"/>
  <c r="N27" i="80"/>
  <c r="F33" i="2" s="1"/>
  <c r="M27" i="80"/>
  <c r="E33" i="2" s="1"/>
  <c r="P36" i="61" l="1"/>
  <c r="P17" i="70"/>
  <c r="P35" i="61"/>
  <c r="O39" i="61"/>
  <c r="N39" i="61"/>
  <c r="L39" i="61"/>
  <c r="M39" i="61"/>
  <c r="P30" i="61"/>
  <c r="P9" i="80"/>
  <c r="D33" i="2" s="1"/>
  <c r="P39" i="61" l="1"/>
  <c r="N40" i="61"/>
  <c r="L40" i="61"/>
  <c r="O40" i="61"/>
  <c r="M40" i="61"/>
  <c r="P40" i="61" s="1"/>
  <c r="N41" i="61"/>
  <c r="O41" i="61"/>
  <c r="L41" i="61"/>
  <c r="M41" i="61"/>
  <c r="P41" i="61" s="1"/>
  <c r="N21" i="72" l="1"/>
  <c r="O21" i="72"/>
  <c r="L21" i="72"/>
  <c r="M21" i="72"/>
  <c r="O20" i="72"/>
  <c r="N20" i="72"/>
  <c r="L20" i="72"/>
  <c r="M20" i="72"/>
  <c r="N17" i="76"/>
  <c r="O17" i="76"/>
  <c r="L17" i="76"/>
  <c r="M17" i="76"/>
  <c r="O18" i="66"/>
  <c r="N18" i="66"/>
  <c r="L18" i="66"/>
  <c r="M18" i="66"/>
  <c r="O111" i="66"/>
  <c r="N111" i="66"/>
  <c r="L111" i="66"/>
  <c r="M111" i="66"/>
  <c r="P111" i="66" s="1"/>
  <c r="O69" i="66"/>
  <c r="N69" i="66"/>
  <c r="L69" i="66"/>
  <c r="M69" i="66"/>
  <c r="N120" i="66"/>
  <c r="O120" i="66"/>
  <c r="L120" i="66"/>
  <c r="M120" i="66"/>
  <c r="N71" i="66"/>
  <c r="O71" i="66"/>
  <c r="L71" i="66"/>
  <c r="M71" i="66"/>
  <c r="P71" i="66" s="1"/>
  <c r="N122" i="66"/>
  <c r="O122" i="66"/>
  <c r="L122" i="66"/>
  <c r="M122" i="66"/>
  <c r="P122" i="66" s="1"/>
  <c r="N40" i="66"/>
  <c r="O40" i="66"/>
  <c r="L40" i="66"/>
  <c r="M40" i="66"/>
  <c r="O103" i="66"/>
  <c r="N103" i="66"/>
  <c r="L103" i="66"/>
  <c r="M103" i="66"/>
  <c r="N35" i="66"/>
  <c r="O35" i="66"/>
  <c r="L35" i="66"/>
  <c r="M35" i="66"/>
  <c r="P35" i="66" s="1"/>
  <c r="N43" i="66"/>
  <c r="O43" i="66"/>
  <c r="L43" i="66"/>
  <c r="M43" i="66"/>
  <c r="O108" i="66"/>
  <c r="N108" i="66"/>
  <c r="L108" i="66"/>
  <c r="M108" i="66"/>
  <c r="P108" i="66" s="1"/>
  <c r="O68" i="66"/>
  <c r="N68" i="66"/>
  <c r="L68" i="66"/>
  <c r="M68" i="66"/>
  <c r="P68" i="66" s="1"/>
  <c r="N74" i="66"/>
  <c r="O74" i="66"/>
  <c r="L74" i="66"/>
  <c r="M74" i="66"/>
  <c r="O125" i="66"/>
  <c r="N125" i="66"/>
  <c r="L125" i="66"/>
  <c r="M125" i="66"/>
  <c r="P125" i="66" s="1"/>
  <c r="O20" i="66"/>
  <c r="N20" i="66"/>
  <c r="L20" i="66"/>
  <c r="M20" i="66"/>
  <c r="P20" i="66" s="1"/>
  <c r="O128" i="66"/>
  <c r="N128" i="66"/>
  <c r="L128" i="66"/>
  <c r="M128" i="66"/>
  <c r="O86" i="66"/>
  <c r="N86" i="66"/>
  <c r="L86" i="66"/>
  <c r="M86" i="66"/>
  <c r="P86" i="66" s="1"/>
  <c r="O23" i="66"/>
  <c r="N23" i="66"/>
  <c r="L23" i="66"/>
  <c r="M23" i="66"/>
  <c r="P23" i="66" s="1"/>
  <c r="N88" i="66"/>
  <c r="O88" i="66"/>
  <c r="L88" i="66"/>
  <c r="M88" i="66"/>
  <c r="N140" i="66"/>
  <c r="O140" i="66"/>
  <c r="L140" i="66"/>
  <c r="M140" i="66"/>
  <c r="P140" i="66" s="1"/>
  <c r="N94" i="66"/>
  <c r="O94" i="66"/>
  <c r="L94" i="66"/>
  <c r="M94" i="66"/>
  <c r="O105" i="66"/>
  <c r="N105" i="66"/>
  <c r="L105" i="66"/>
  <c r="M105" i="66"/>
  <c r="N77" i="66"/>
  <c r="O77" i="66"/>
  <c r="L77" i="66"/>
  <c r="M77" i="66"/>
  <c r="O26" i="66"/>
  <c r="N26" i="66"/>
  <c r="L26" i="66"/>
  <c r="M26" i="66"/>
  <c r="P26" i="66" s="1"/>
  <c r="O37" i="66"/>
  <c r="N37" i="66"/>
  <c r="L37" i="66"/>
  <c r="M37" i="66"/>
  <c r="O91" i="66"/>
  <c r="N91" i="66"/>
  <c r="L91" i="66"/>
  <c r="M91" i="66"/>
  <c r="P91" i="66" s="1"/>
  <c r="N143" i="66"/>
  <c r="O143" i="66"/>
  <c r="L143" i="66"/>
  <c r="M143" i="66"/>
  <c r="P143" i="66" s="1"/>
  <c r="P94" i="66" l="1"/>
  <c r="P77" i="66"/>
  <c r="P103" i="66"/>
  <c r="P17" i="76"/>
  <c r="P37" i="66"/>
  <c r="P105" i="66"/>
  <c r="P88" i="66"/>
  <c r="P128" i="66"/>
  <c r="P74" i="66"/>
  <c r="P43" i="66"/>
  <c r="P40" i="66"/>
  <c r="P120" i="66"/>
  <c r="P18" i="66"/>
  <c r="P69" i="66"/>
  <c r="P21" i="72"/>
  <c r="P20" i="72"/>
  <c r="N24" i="66"/>
  <c r="O24" i="66"/>
  <c r="L24" i="66"/>
  <c r="M24" i="66"/>
  <c r="N92" i="66"/>
  <c r="O92" i="66"/>
  <c r="L92" i="66"/>
  <c r="M92" i="66"/>
  <c r="N126" i="66"/>
  <c r="O126" i="66"/>
  <c r="L126" i="66"/>
  <c r="M126" i="66"/>
  <c r="N75" i="66"/>
  <c r="O75" i="66"/>
  <c r="L75" i="66"/>
  <c r="M75" i="66"/>
  <c r="N109" i="66"/>
  <c r="O109" i="66"/>
  <c r="L109" i="66"/>
  <c r="M109" i="66"/>
  <c r="N41" i="66"/>
  <c r="O41" i="66"/>
  <c r="L41" i="66"/>
  <c r="M41" i="66"/>
  <c r="O73" i="66"/>
  <c r="N73" i="66"/>
  <c r="L73" i="66"/>
  <c r="M73" i="66"/>
  <c r="O38" i="66"/>
  <c r="N38" i="66"/>
  <c r="L38" i="66"/>
  <c r="M38" i="66"/>
  <c r="O123" i="66"/>
  <c r="N123" i="66"/>
  <c r="L123" i="66"/>
  <c r="M123" i="66"/>
  <c r="O124" i="66"/>
  <c r="N124" i="66"/>
  <c r="L124" i="66"/>
  <c r="M124" i="66"/>
  <c r="O72" i="66"/>
  <c r="N72" i="66"/>
  <c r="L72" i="66"/>
  <c r="M72" i="66"/>
  <c r="N39" i="66"/>
  <c r="O39" i="66"/>
  <c r="L39" i="66"/>
  <c r="M39" i="66"/>
  <c r="O141" i="66"/>
  <c r="N141" i="66"/>
  <c r="L141" i="66"/>
  <c r="M141" i="66"/>
  <c r="P41" i="66" l="1"/>
  <c r="P39" i="66"/>
  <c r="P123" i="66"/>
  <c r="P126" i="66"/>
  <c r="P141" i="66"/>
  <c r="P75" i="66"/>
  <c r="P24" i="66"/>
  <c r="P124" i="66"/>
  <c r="P73" i="66"/>
  <c r="N18" i="72"/>
  <c r="O18" i="72"/>
  <c r="L18" i="72"/>
  <c r="M18" i="72"/>
  <c r="N22" i="66"/>
  <c r="O22" i="66"/>
  <c r="L22" i="66"/>
  <c r="M22" i="66"/>
  <c r="O107" i="66"/>
  <c r="N107" i="66"/>
  <c r="L107" i="66"/>
  <c r="M107" i="66"/>
  <c r="P72" i="66"/>
  <c r="P38" i="66"/>
  <c r="P109" i="66"/>
  <c r="P92" i="66"/>
  <c r="N89" i="66"/>
  <c r="O89" i="66"/>
  <c r="L89" i="66"/>
  <c r="M89" i="66"/>
  <c r="P89" i="66" l="1"/>
  <c r="P22" i="66"/>
  <c r="P107" i="66"/>
  <c r="P18" i="72"/>
  <c r="N90" i="66"/>
  <c r="O90" i="66"/>
  <c r="L90" i="66"/>
  <c r="M90" i="66"/>
  <c r="N106" i="66"/>
  <c r="O106" i="66"/>
  <c r="L106" i="66"/>
  <c r="M106" i="66"/>
  <c r="O21" i="66"/>
  <c r="N21" i="66"/>
  <c r="L21" i="66"/>
  <c r="M21" i="66"/>
  <c r="P21" i="66" l="1"/>
  <c r="P106" i="66"/>
  <c r="P90" i="66"/>
  <c r="C15" i="79"/>
  <c r="XDZ15" i="79" s="1"/>
  <c r="A3" i="72"/>
  <c r="C15" i="72" s="1"/>
  <c r="A3" i="78"/>
  <c r="C15" i="78" s="1"/>
  <c r="A3" i="77"/>
  <c r="C15" i="77" s="1"/>
  <c r="A3" i="76"/>
  <c r="C15" i="76" s="1"/>
  <c r="A3" i="75"/>
  <c r="C15" i="75" s="1"/>
  <c r="A3" i="73"/>
  <c r="C15" i="73" s="1"/>
  <c r="A3" i="63"/>
  <c r="C15" i="63" s="1"/>
  <c r="A3" i="70"/>
  <c r="C15" i="70" s="1"/>
  <c r="A3" i="69"/>
  <c r="C15" i="69" s="1"/>
  <c r="A3" i="66"/>
  <c r="C15" i="66" s="1"/>
  <c r="A3" i="68"/>
  <c r="C15" i="68" s="1"/>
  <c r="A3" i="64"/>
  <c r="C15" i="64" s="1"/>
  <c r="O36" i="64"/>
  <c r="F32" i="2" s="1"/>
  <c r="C33" i="1"/>
  <c r="D47" i="2" s="1"/>
  <c r="A3" i="4"/>
  <c r="C15" i="4" s="1"/>
  <c r="A3" i="61"/>
  <c r="C15" i="61" s="1"/>
  <c r="A3" i="59"/>
  <c r="C15" i="59" s="1"/>
  <c r="A3" i="58"/>
  <c r="C15" i="58" s="1"/>
  <c r="B50" i="2"/>
  <c r="C47" i="2"/>
  <c r="C42" i="2"/>
  <c r="H9" i="2"/>
  <c r="D42" i="2"/>
  <c r="C39" i="2"/>
  <c r="C37" i="2"/>
  <c r="L63" i="72" l="1"/>
  <c r="L50" i="68"/>
  <c r="L30" i="70"/>
  <c r="L42" i="63"/>
  <c r="L31" i="76"/>
  <c r="L97" i="59"/>
  <c r="L34" i="75"/>
  <c r="L94" i="78"/>
  <c r="L24" i="79"/>
  <c r="L32" i="80"/>
  <c r="L99" i="58"/>
  <c r="L41" i="73"/>
  <c r="L63" i="61"/>
  <c r="L41" i="64"/>
  <c r="L169" i="66"/>
  <c r="L38" i="77"/>
  <c r="L33" i="69"/>
  <c r="O35" i="77"/>
  <c r="O39" i="63"/>
  <c r="O28" i="76"/>
  <c r="O29" i="80"/>
  <c r="O38" i="73"/>
  <c r="O30" i="69"/>
  <c r="O60" i="61"/>
  <c r="O38" i="64"/>
  <c r="O94" i="59"/>
  <c r="O60" i="72"/>
  <c r="O31" i="75"/>
  <c r="O91" i="78"/>
  <c r="O47" i="68"/>
  <c r="O21" i="79"/>
  <c r="O27" i="70"/>
  <c r="O96" i="58"/>
  <c r="O166" i="66"/>
  <c r="P39" i="63"/>
  <c r="P29" i="80"/>
  <c r="P35" i="77"/>
  <c r="P166" i="66"/>
  <c r="P60" i="61"/>
  <c r="P38" i="64"/>
  <c r="P94" i="59"/>
  <c r="P60" i="72"/>
  <c r="P31" i="75"/>
  <c r="P91" i="78"/>
  <c r="P47" i="68"/>
  <c r="P21" i="79"/>
  <c r="P27" i="70"/>
  <c r="P38" i="73"/>
  <c r="P28" i="76"/>
  <c r="P96" i="58"/>
  <c r="P30" i="69"/>
  <c r="H38" i="64"/>
  <c r="H31" i="75"/>
  <c r="H29" i="80"/>
  <c r="H39" i="63"/>
  <c r="H96" i="58"/>
  <c r="H35" i="77"/>
  <c r="H38" i="73"/>
  <c r="H28" i="76"/>
  <c r="H30" i="69"/>
  <c r="H166" i="66"/>
  <c r="H60" i="61"/>
  <c r="H60" i="72"/>
  <c r="H91" i="78"/>
  <c r="H21" i="79"/>
  <c r="H94" i="59"/>
  <c r="H47" i="68"/>
  <c r="H27" i="70"/>
  <c r="D46" i="4"/>
  <c r="O17" i="61"/>
  <c r="N17" i="61"/>
  <c r="L17" i="61"/>
  <c r="M17" i="61"/>
  <c r="O48" i="61"/>
  <c r="N48" i="61"/>
  <c r="L48" i="61"/>
  <c r="M48" i="61"/>
  <c r="O44" i="61"/>
  <c r="N44" i="61"/>
  <c r="L44" i="61"/>
  <c r="M44" i="61"/>
  <c r="N47" i="61"/>
  <c r="O47" i="61"/>
  <c r="L47" i="61"/>
  <c r="M47" i="61"/>
  <c r="N49" i="61"/>
  <c r="L49" i="61"/>
  <c r="O49" i="61"/>
  <c r="M49" i="61"/>
  <c r="O25" i="61"/>
  <c r="N25" i="61"/>
  <c r="L25" i="61"/>
  <c r="M25" i="61"/>
  <c r="O35" i="72"/>
  <c r="N35" i="72"/>
  <c r="L35" i="72"/>
  <c r="M35" i="72"/>
  <c r="N53" i="72"/>
  <c r="O53" i="72"/>
  <c r="L53" i="72"/>
  <c r="M53" i="72"/>
  <c r="O54" i="72"/>
  <c r="N54" i="72"/>
  <c r="L54" i="72"/>
  <c r="M54" i="72"/>
  <c r="O37" i="72"/>
  <c r="N37" i="72"/>
  <c r="L37" i="72"/>
  <c r="M37" i="72"/>
  <c r="O52" i="72"/>
  <c r="N52" i="72"/>
  <c r="L52" i="72"/>
  <c r="M52" i="72"/>
  <c r="P52" i="72" s="1"/>
  <c r="O26" i="72"/>
  <c r="N26" i="72"/>
  <c r="L26" i="72"/>
  <c r="M26" i="72"/>
  <c r="N40" i="72"/>
  <c r="O40" i="72"/>
  <c r="L40" i="72"/>
  <c r="M40" i="72"/>
  <c r="O34" i="72"/>
  <c r="N34" i="72"/>
  <c r="L34" i="72"/>
  <c r="M34" i="72"/>
  <c r="P34" i="72" s="1"/>
  <c r="N29" i="72"/>
  <c r="O29" i="72"/>
  <c r="L29" i="72"/>
  <c r="M29" i="72"/>
  <c r="N27" i="72"/>
  <c r="O27" i="72"/>
  <c r="L27" i="72"/>
  <c r="M27" i="72"/>
  <c r="N32" i="72"/>
  <c r="O32" i="72"/>
  <c r="L32" i="72"/>
  <c r="M32" i="72"/>
  <c r="P32" i="72" s="1"/>
  <c r="N30" i="72"/>
  <c r="O30" i="72"/>
  <c r="L30" i="72"/>
  <c r="M30" i="72"/>
  <c r="N32" i="77"/>
  <c r="O32" i="77"/>
  <c r="L32" i="77"/>
  <c r="M32" i="77"/>
  <c r="N27" i="77"/>
  <c r="O27" i="77"/>
  <c r="L27" i="77"/>
  <c r="M27" i="77"/>
  <c r="O31" i="77"/>
  <c r="N31" i="77"/>
  <c r="L31" i="77"/>
  <c r="M31" i="77"/>
  <c r="O34" i="73"/>
  <c r="N34" i="73"/>
  <c r="L34" i="73"/>
  <c r="M34" i="73"/>
  <c r="O35" i="73"/>
  <c r="N35" i="73"/>
  <c r="L35" i="73"/>
  <c r="M35" i="73"/>
  <c r="N20" i="76"/>
  <c r="O20" i="76"/>
  <c r="L20" i="76"/>
  <c r="M20" i="76"/>
  <c r="O19" i="76"/>
  <c r="N19" i="76"/>
  <c r="L19" i="76"/>
  <c r="M19" i="76"/>
  <c r="N18" i="76"/>
  <c r="O18" i="76"/>
  <c r="L18" i="76"/>
  <c r="M18" i="76"/>
  <c r="O44" i="68"/>
  <c r="N44" i="68"/>
  <c r="L44" i="68"/>
  <c r="M44" i="68"/>
  <c r="O33" i="68"/>
  <c r="N33" i="68"/>
  <c r="L33" i="68"/>
  <c r="M33" i="68"/>
  <c r="O43" i="68"/>
  <c r="N43" i="68"/>
  <c r="L43" i="68"/>
  <c r="M43" i="68"/>
  <c r="O36" i="68"/>
  <c r="N36" i="68"/>
  <c r="L36" i="68"/>
  <c r="M36" i="68"/>
  <c r="O37" i="68"/>
  <c r="N37" i="68"/>
  <c r="L37" i="68"/>
  <c r="M37" i="68"/>
  <c r="N39" i="68"/>
  <c r="O39" i="68"/>
  <c r="L39" i="68"/>
  <c r="M39" i="68"/>
  <c r="O40" i="68"/>
  <c r="N40" i="68"/>
  <c r="L40" i="68"/>
  <c r="M40" i="68"/>
  <c r="O17" i="68"/>
  <c r="N17" i="68"/>
  <c r="L17" i="68"/>
  <c r="M17" i="68"/>
  <c r="O34" i="68"/>
  <c r="N34" i="68"/>
  <c r="L34" i="68"/>
  <c r="M34" i="68"/>
  <c r="O18" i="68"/>
  <c r="N18" i="68"/>
  <c r="L18" i="68"/>
  <c r="M18" i="68"/>
  <c r="O27" i="68"/>
  <c r="N27" i="68"/>
  <c r="L27" i="68"/>
  <c r="M27" i="68"/>
  <c r="O18" i="69"/>
  <c r="N18" i="69"/>
  <c r="L18" i="69"/>
  <c r="M18" i="69"/>
  <c r="N24" i="69"/>
  <c r="O24" i="69"/>
  <c r="L24" i="69"/>
  <c r="M24" i="69"/>
  <c r="O26" i="69"/>
  <c r="N26" i="69"/>
  <c r="L26" i="69"/>
  <c r="M26" i="69"/>
  <c r="O34" i="66"/>
  <c r="N34" i="66"/>
  <c r="L34" i="66"/>
  <c r="M34" i="66"/>
  <c r="O133" i="66"/>
  <c r="N133" i="66"/>
  <c r="L133" i="66"/>
  <c r="M133" i="66"/>
  <c r="O102" i="66"/>
  <c r="N102" i="66"/>
  <c r="L102" i="66"/>
  <c r="M102" i="66"/>
  <c r="O99" i="66"/>
  <c r="N99" i="66"/>
  <c r="L99" i="66"/>
  <c r="M99" i="66"/>
  <c r="N119" i="66"/>
  <c r="O119" i="66"/>
  <c r="L119" i="66"/>
  <c r="M119" i="66"/>
  <c r="O132" i="66"/>
  <c r="N132" i="66"/>
  <c r="L132" i="66"/>
  <c r="M132" i="66"/>
  <c r="N27" i="66"/>
  <c r="O27" i="66"/>
  <c r="L27" i="66"/>
  <c r="M27" i="66"/>
  <c r="O81" i="66"/>
  <c r="N81" i="66"/>
  <c r="L81" i="66"/>
  <c r="M81" i="66"/>
  <c r="O30" i="66"/>
  <c r="N30" i="66"/>
  <c r="L30" i="66"/>
  <c r="M30" i="66"/>
  <c r="N78" i="66"/>
  <c r="O78" i="66"/>
  <c r="L78" i="66"/>
  <c r="M78" i="66"/>
  <c r="O115" i="66"/>
  <c r="N115" i="66"/>
  <c r="L115" i="66"/>
  <c r="M115" i="66"/>
  <c r="N31" i="66"/>
  <c r="O31" i="66"/>
  <c r="L31" i="66"/>
  <c r="M31" i="66"/>
  <c r="O82" i="66"/>
  <c r="N82" i="66"/>
  <c r="L82" i="66"/>
  <c r="M82" i="66"/>
  <c r="O48" i="66"/>
  <c r="N48" i="66"/>
  <c r="L48" i="66"/>
  <c r="M48" i="66"/>
  <c r="O152" i="66"/>
  <c r="N152" i="66"/>
  <c r="L152" i="66"/>
  <c r="M152" i="66"/>
  <c r="O98" i="66"/>
  <c r="N98" i="66"/>
  <c r="L98" i="66"/>
  <c r="M98" i="66"/>
  <c r="N85" i="66"/>
  <c r="O85" i="66"/>
  <c r="L85" i="66"/>
  <c r="M85" i="66"/>
  <c r="O112" i="66"/>
  <c r="N112" i="66"/>
  <c r="L112" i="66"/>
  <c r="M112" i="66"/>
  <c r="N47" i="66"/>
  <c r="O47" i="66"/>
  <c r="L47" i="66"/>
  <c r="M47" i="66"/>
  <c r="N116" i="66"/>
  <c r="O116" i="66"/>
  <c r="L116" i="66"/>
  <c r="M116" i="66"/>
  <c r="O22" i="70"/>
  <c r="N22" i="70"/>
  <c r="L22" i="70"/>
  <c r="M22" i="70"/>
  <c r="O21" i="70"/>
  <c r="N21" i="70"/>
  <c r="L21" i="70"/>
  <c r="M21" i="70"/>
  <c r="N29" i="4"/>
  <c r="O29" i="4"/>
  <c r="L29" i="4"/>
  <c r="M29" i="4"/>
  <c r="O32" i="4"/>
  <c r="N32" i="4"/>
  <c r="L32" i="4"/>
  <c r="M32" i="4"/>
  <c r="O27" i="4"/>
  <c r="N27" i="4"/>
  <c r="L27" i="4"/>
  <c r="M27" i="4"/>
  <c r="O36" i="4"/>
  <c r="N36" i="4"/>
  <c r="L36" i="4"/>
  <c r="M36" i="4"/>
  <c r="O37" i="4"/>
  <c r="N37" i="4"/>
  <c r="L37" i="4"/>
  <c r="M37" i="4"/>
  <c r="N26" i="4"/>
  <c r="O26" i="4"/>
  <c r="L26" i="4"/>
  <c r="M26" i="4"/>
  <c r="Q11" i="64"/>
  <c r="P11" i="80"/>
  <c r="P11" i="75"/>
  <c r="N17" i="66"/>
  <c r="O17" i="66"/>
  <c r="L17" i="66"/>
  <c r="M17" i="66"/>
  <c r="O43" i="4"/>
  <c r="P37" i="63"/>
  <c r="G31" i="2" s="1"/>
  <c r="P36" i="64"/>
  <c r="G32" i="2" s="1"/>
  <c r="M37" i="63"/>
  <c r="H31" i="2" s="1"/>
  <c r="M36" i="64"/>
  <c r="H32" i="2" s="1"/>
  <c r="P11" i="78"/>
  <c r="P11" i="72"/>
  <c r="P11" i="73"/>
  <c r="Q11" i="63"/>
  <c r="L46" i="4"/>
  <c r="P11" i="79"/>
  <c r="P11" i="61"/>
  <c r="Q11" i="59"/>
  <c r="P11" i="77"/>
  <c r="P11" i="4"/>
  <c r="P11" i="69"/>
  <c r="P11" i="76"/>
  <c r="Q11" i="58"/>
  <c r="H43" i="4"/>
  <c r="P43" i="4"/>
  <c r="P11" i="70"/>
  <c r="P11" i="66"/>
  <c r="P11" i="68"/>
  <c r="P49" i="61" l="1"/>
  <c r="P48" i="61"/>
  <c r="L36" i="73"/>
  <c r="M26" i="76"/>
  <c r="P37" i="4"/>
  <c r="P32" i="4"/>
  <c r="P27" i="68"/>
  <c r="P37" i="68"/>
  <c r="P33" i="68"/>
  <c r="P34" i="68"/>
  <c r="P36" i="68"/>
  <c r="P19" i="76"/>
  <c r="O26" i="76"/>
  <c r="N26" i="76"/>
  <c r="L26" i="76"/>
  <c r="P35" i="73"/>
  <c r="N36" i="73"/>
  <c r="F23" i="2" s="1"/>
  <c r="M36" i="73"/>
  <c r="E23" i="2" s="1"/>
  <c r="O36" i="73"/>
  <c r="G23" i="2" s="1"/>
  <c r="P26" i="72"/>
  <c r="P54" i="72"/>
  <c r="P47" i="61"/>
  <c r="P17" i="61"/>
  <c r="P31" i="77"/>
  <c r="P116" i="66"/>
  <c r="P85" i="66"/>
  <c r="P152" i="66"/>
  <c r="P31" i="66"/>
  <c r="P30" i="66"/>
  <c r="P132" i="66"/>
  <c r="P18" i="69"/>
  <c r="P26" i="69"/>
  <c r="P102" i="66"/>
  <c r="P22" i="70"/>
  <c r="P21" i="70"/>
  <c r="H23" i="2"/>
  <c r="P34" i="73"/>
  <c r="P27" i="72"/>
  <c r="P40" i="72"/>
  <c r="P53" i="72"/>
  <c r="P20" i="76"/>
  <c r="N20" i="61"/>
  <c r="L20" i="61"/>
  <c r="O20" i="61"/>
  <c r="M20" i="61"/>
  <c r="O52" i="61"/>
  <c r="N52" i="61"/>
  <c r="L52" i="61"/>
  <c r="M52" i="61"/>
  <c r="N45" i="61"/>
  <c r="O45" i="61"/>
  <c r="L45" i="61"/>
  <c r="M45" i="61"/>
  <c r="O53" i="61"/>
  <c r="N53" i="61"/>
  <c r="L53" i="61"/>
  <c r="M53" i="61"/>
  <c r="P53" i="61" s="1"/>
  <c r="P25" i="61"/>
  <c r="N51" i="61"/>
  <c r="O51" i="61"/>
  <c r="L51" i="61"/>
  <c r="M51" i="61"/>
  <c r="O26" i="61"/>
  <c r="N26" i="61"/>
  <c r="L26" i="61"/>
  <c r="M26" i="61"/>
  <c r="N27" i="61"/>
  <c r="L27" i="61"/>
  <c r="O27" i="61"/>
  <c r="M27" i="61"/>
  <c r="L50" i="61"/>
  <c r="O50" i="61"/>
  <c r="N50" i="61"/>
  <c r="M50" i="61"/>
  <c r="P44" i="61"/>
  <c r="O18" i="61"/>
  <c r="N18" i="61"/>
  <c r="L18" i="61"/>
  <c r="M18" i="61"/>
  <c r="P18" i="61" s="1"/>
  <c r="P37" i="72"/>
  <c r="P35" i="72"/>
  <c r="P30" i="72"/>
  <c r="P29" i="72"/>
  <c r="N41" i="72"/>
  <c r="N58" i="72" s="1"/>
  <c r="O41" i="72"/>
  <c r="O58" i="72" s="1"/>
  <c r="L41" i="72"/>
  <c r="L58" i="72" s="1"/>
  <c r="M41" i="72"/>
  <c r="M58" i="72" s="1"/>
  <c r="O20" i="77"/>
  <c r="N20" i="77"/>
  <c r="L20" i="77"/>
  <c r="M20" i="77"/>
  <c r="N28" i="77"/>
  <c r="O28" i="77"/>
  <c r="L28" i="77"/>
  <c r="M28" i="77"/>
  <c r="N29" i="77"/>
  <c r="O29" i="77"/>
  <c r="L29" i="77"/>
  <c r="M29" i="77"/>
  <c r="N30" i="77"/>
  <c r="O30" i="77"/>
  <c r="L30" i="77"/>
  <c r="M30" i="77"/>
  <c r="P32" i="77"/>
  <c r="P27" i="77"/>
  <c r="P18" i="76"/>
  <c r="O29" i="68"/>
  <c r="N29" i="68"/>
  <c r="L29" i="68"/>
  <c r="M29" i="68"/>
  <c r="N30" i="68"/>
  <c r="O30" i="68"/>
  <c r="L30" i="68"/>
  <c r="M30" i="68"/>
  <c r="N28" i="68"/>
  <c r="O28" i="68"/>
  <c r="L28" i="68"/>
  <c r="M28" i="68"/>
  <c r="P18" i="68"/>
  <c r="P17" i="68"/>
  <c r="P40" i="68"/>
  <c r="P39" i="68"/>
  <c r="P43" i="68"/>
  <c r="P44" i="68"/>
  <c r="P24" i="69"/>
  <c r="N19" i="69"/>
  <c r="O19" i="69"/>
  <c r="L19" i="69"/>
  <c r="M19" i="69"/>
  <c r="N80" i="66"/>
  <c r="O80" i="66"/>
  <c r="L80" i="66"/>
  <c r="M80" i="66"/>
  <c r="N117" i="66"/>
  <c r="O117" i="66"/>
  <c r="L117" i="66"/>
  <c r="M117" i="66"/>
  <c r="O100" i="66"/>
  <c r="N100" i="66"/>
  <c r="L100" i="66"/>
  <c r="M100" i="66"/>
  <c r="N114" i="66"/>
  <c r="O114" i="66"/>
  <c r="L114" i="66"/>
  <c r="M114" i="66"/>
  <c r="N95" i="66"/>
  <c r="O95" i="66"/>
  <c r="L95" i="66"/>
  <c r="M95" i="66"/>
  <c r="N29" i="66"/>
  <c r="O29" i="66"/>
  <c r="L29" i="66"/>
  <c r="M29" i="66"/>
  <c r="P47" i="66"/>
  <c r="P98" i="66"/>
  <c r="P48" i="66"/>
  <c r="P115" i="66"/>
  <c r="P81" i="66"/>
  <c r="P119" i="66"/>
  <c r="P133" i="66"/>
  <c r="O44" i="66"/>
  <c r="N44" i="66"/>
  <c r="L44" i="66"/>
  <c r="M44" i="66"/>
  <c r="N28" i="66"/>
  <c r="O28" i="66"/>
  <c r="L28" i="66"/>
  <c r="M28" i="66"/>
  <c r="O19" i="66"/>
  <c r="N19" i="66"/>
  <c r="L19" i="66"/>
  <c r="M19" i="66"/>
  <c r="N87" i="66"/>
  <c r="O87" i="66"/>
  <c r="L87" i="66"/>
  <c r="M87" i="66"/>
  <c r="O32" i="66"/>
  <c r="N32" i="66"/>
  <c r="L32" i="66"/>
  <c r="M32" i="66"/>
  <c r="O49" i="66"/>
  <c r="L49" i="66"/>
  <c r="N49" i="66"/>
  <c r="M49" i="66"/>
  <c r="O153" i="66"/>
  <c r="N153" i="66"/>
  <c r="L153" i="66"/>
  <c r="M153" i="66"/>
  <c r="O113" i="66"/>
  <c r="N113" i="66"/>
  <c r="L113" i="66"/>
  <c r="M113" i="66"/>
  <c r="O36" i="66"/>
  <c r="N36" i="66"/>
  <c r="L36" i="66"/>
  <c r="M36" i="66"/>
  <c r="O134" i="66"/>
  <c r="N134" i="66"/>
  <c r="L134" i="66"/>
  <c r="M134" i="66"/>
  <c r="N121" i="66"/>
  <c r="O121" i="66"/>
  <c r="L121" i="66"/>
  <c r="M121" i="66"/>
  <c r="O146" i="66"/>
  <c r="N146" i="66"/>
  <c r="L146" i="66"/>
  <c r="M146" i="66"/>
  <c r="O83" i="66"/>
  <c r="N83" i="66"/>
  <c r="L83" i="66"/>
  <c r="M83" i="66"/>
  <c r="P112" i="66"/>
  <c r="P82" i="66"/>
  <c r="P78" i="66"/>
  <c r="P27" i="66"/>
  <c r="P99" i="66"/>
  <c r="P34" i="66"/>
  <c r="O79" i="66"/>
  <c r="N79" i="66"/>
  <c r="L79" i="66"/>
  <c r="M79" i="66"/>
  <c r="N129" i="66"/>
  <c r="O129" i="66"/>
  <c r="L129" i="66"/>
  <c r="M129" i="66"/>
  <c r="N104" i="66"/>
  <c r="O104" i="66"/>
  <c r="L104" i="66"/>
  <c r="M104" i="66"/>
  <c r="P26" i="4"/>
  <c r="P27" i="4"/>
  <c r="P36" i="4"/>
  <c r="P29" i="4"/>
  <c r="P17" i="66"/>
  <c r="N41" i="4"/>
  <c r="F14" i="2" s="1"/>
  <c r="L41" i="4"/>
  <c r="H14" i="2" s="1"/>
  <c r="M92" i="59"/>
  <c r="H29" i="2" s="1"/>
  <c r="P92" i="59"/>
  <c r="G29" i="2" s="1"/>
  <c r="F28" i="2"/>
  <c r="G28" i="2"/>
  <c r="O37" i="63"/>
  <c r="F31" i="2" s="1"/>
  <c r="H28" i="2"/>
  <c r="P50" i="61" l="1"/>
  <c r="P36" i="73"/>
  <c r="P9" i="73" s="1"/>
  <c r="P30" i="77"/>
  <c r="D23" i="2"/>
  <c r="P28" i="68"/>
  <c r="P83" i="66"/>
  <c r="P134" i="66"/>
  <c r="P79" i="66"/>
  <c r="L45" i="68"/>
  <c r="H20" i="2" s="1"/>
  <c r="O45" i="68"/>
  <c r="G20" i="2" s="1"/>
  <c r="P30" i="68"/>
  <c r="N45" i="68"/>
  <c r="F20" i="2" s="1"/>
  <c r="M45" i="68"/>
  <c r="E20" i="2" s="1"/>
  <c r="P28" i="77"/>
  <c r="P52" i="61"/>
  <c r="P51" i="61"/>
  <c r="P20" i="61"/>
  <c r="P27" i="61"/>
  <c r="P20" i="77"/>
  <c r="P29" i="77"/>
  <c r="P19" i="66"/>
  <c r="P95" i="66"/>
  <c r="P29" i="68"/>
  <c r="P19" i="69"/>
  <c r="P104" i="66"/>
  <c r="P146" i="66"/>
  <c r="P36" i="66"/>
  <c r="P153" i="66"/>
  <c r="P32" i="66"/>
  <c r="P28" i="66"/>
  <c r="P114" i="66"/>
  <c r="P117" i="66"/>
  <c r="P129" i="66"/>
  <c r="P121" i="66"/>
  <c r="P113" i="66"/>
  <c r="P49" i="66"/>
  <c r="P87" i="66"/>
  <c r="P44" i="66"/>
  <c r="P29" i="66"/>
  <c r="P100" i="66"/>
  <c r="P80" i="66"/>
  <c r="P41" i="72"/>
  <c r="P26" i="61"/>
  <c r="O55" i="61"/>
  <c r="N55" i="61"/>
  <c r="L55" i="61"/>
  <c r="M55" i="61"/>
  <c r="P55" i="61" s="1"/>
  <c r="L54" i="61"/>
  <c r="O54" i="61"/>
  <c r="N54" i="61"/>
  <c r="M54" i="61"/>
  <c r="N19" i="61"/>
  <c r="O19" i="61"/>
  <c r="L19" i="61"/>
  <c r="M19" i="61"/>
  <c r="P45" i="61"/>
  <c r="O21" i="61"/>
  <c r="N21" i="61"/>
  <c r="L21" i="61"/>
  <c r="M21" i="61"/>
  <c r="P21" i="61" s="1"/>
  <c r="N17" i="77"/>
  <c r="O17" i="77"/>
  <c r="L17" i="77"/>
  <c r="M17" i="77"/>
  <c r="N18" i="77"/>
  <c r="O18" i="77"/>
  <c r="L18" i="77"/>
  <c r="M18" i="77"/>
  <c r="N20" i="69"/>
  <c r="N28" i="69" s="1"/>
  <c r="O20" i="69"/>
  <c r="O28" i="69" s="1"/>
  <c r="L20" i="69"/>
  <c r="L28" i="69" s="1"/>
  <c r="M20" i="69"/>
  <c r="M28" i="69" s="1"/>
  <c r="O148" i="66"/>
  <c r="N148" i="66"/>
  <c r="L148" i="66"/>
  <c r="M148" i="66"/>
  <c r="N147" i="66"/>
  <c r="O147" i="66"/>
  <c r="L147" i="66"/>
  <c r="M147" i="66"/>
  <c r="O45" i="66"/>
  <c r="N45" i="66"/>
  <c r="L45" i="66"/>
  <c r="M45" i="66"/>
  <c r="N46" i="66"/>
  <c r="O46" i="66"/>
  <c r="L46" i="66"/>
  <c r="M46" i="66"/>
  <c r="O96" i="66"/>
  <c r="N96" i="66"/>
  <c r="L96" i="66"/>
  <c r="M96" i="66"/>
  <c r="N130" i="66"/>
  <c r="O130" i="66"/>
  <c r="L130" i="66"/>
  <c r="M130" i="66"/>
  <c r="O131" i="66"/>
  <c r="N131" i="66"/>
  <c r="L131" i="66"/>
  <c r="M131" i="66"/>
  <c r="N70" i="66"/>
  <c r="O70" i="66"/>
  <c r="L70" i="66"/>
  <c r="M70" i="66"/>
  <c r="O97" i="66"/>
  <c r="N97" i="66"/>
  <c r="L97" i="66"/>
  <c r="M97" i="66"/>
  <c r="O138" i="66"/>
  <c r="N138" i="66"/>
  <c r="L138" i="66"/>
  <c r="M138" i="66"/>
  <c r="O25" i="70"/>
  <c r="G16" i="2" s="1"/>
  <c r="M25" i="70"/>
  <c r="O92" i="59"/>
  <c r="F29" i="2" s="1"/>
  <c r="M41" i="4"/>
  <c r="E14" i="2" s="1"/>
  <c r="Q94" i="58"/>
  <c r="E28" i="2"/>
  <c r="D28" i="2" s="1"/>
  <c r="Q37" i="63"/>
  <c r="Q9" i="63" s="1"/>
  <c r="N37" i="63"/>
  <c r="E31" i="2" s="1"/>
  <c r="D31" i="2" s="1"/>
  <c r="Q9" i="59"/>
  <c r="N92" i="59"/>
  <c r="E29" i="2" s="1"/>
  <c r="O41" i="4"/>
  <c r="G14" i="2" s="1"/>
  <c r="Q36" i="64"/>
  <c r="Q9" i="64" s="1"/>
  <c r="N36" i="64"/>
  <c r="E32" i="2" s="1"/>
  <c r="D32" i="2" s="1"/>
  <c r="L164" i="66" l="1"/>
  <c r="M164" i="66"/>
  <c r="N25" i="70"/>
  <c r="F16" i="2" s="1"/>
  <c r="L25" i="70"/>
  <c r="H16" i="2" s="1"/>
  <c r="O164" i="66"/>
  <c r="N164" i="66"/>
  <c r="P18" i="77"/>
  <c r="P17" i="77"/>
  <c r="P19" i="61"/>
  <c r="P97" i="66"/>
  <c r="P46" i="66"/>
  <c r="P148" i="66"/>
  <c r="P131" i="66"/>
  <c r="P45" i="66"/>
  <c r="P138" i="66"/>
  <c r="P20" i="69"/>
  <c r="P28" i="69" s="1"/>
  <c r="P70" i="66"/>
  <c r="P130" i="66"/>
  <c r="P96" i="66"/>
  <c r="P147" i="66"/>
  <c r="Q9" i="58"/>
  <c r="O22" i="61"/>
  <c r="N22" i="61"/>
  <c r="L22" i="61"/>
  <c r="M22" i="61"/>
  <c r="P54" i="61"/>
  <c r="O56" i="61"/>
  <c r="N56" i="61"/>
  <c r="L56" i="61"/>
  <c r="M56" i="61"/>
  <c r="O19" i="77"/>
  <c r="O33" i="77" s="1"/>
  <c r="G25" i="2" s="1"/>
  <c r="N19" i="77"/>
  <c r="N33" i="77" s="1"/>
  <c r="F25" i="2" s="1"/>
  <c r="L19" i="77"/>
  <c r="L33" i="77" s="1"/>
  <c r="H25" i="2" s="1"/>
  <c r="M19" i="77"/>
  <c r="M33" i="77" s="1"/>
  <c r="E25" i="2" s="1"/>
  <c r="G18" i="2"/>
  <c r="P25" i="70"/>
  <c r="E16" i="2"/>
  <c r="D14" i="2"/>
  <c r="E26" i="2"/>
  <c r="F26" i="2"/>
  <c r="G26" i="2"/>
  <c r="H26" i="2"/>
  <c r="D29" i="2"/>
  <c r="F19" i="2"/>
  <c r="G19" i="2"/>
  <c r="H19" i="2"/>
  <c r="E19" i="2"/>
  <c r="P41" i="4"/>
  <c r="P9" i="4" s="1"/>
  <c r="D20" i="2"/>
  <c r="P45" i="68"/>
  <c r="D16" i="2" l="1"/>
  <c r="P19" i="77"/>
  <c r="P33" i="77" s="1"/>
  <c r="P56" i="61"/>
  <c r="P22" i="61"/>
  <c r="D25" i="2"/>
  <c r="N23" i="61"/>
  <c r="O23" i="61"/>
  <c r="L23" i="61"/>
  <c r="M23" i="61"/>
  <c r="M58" i="61" s="1"/>
  <c r="F21" i="2"/>
  <c r="H21" i="2"/>
  <c r="E18" i="2"/>
  <c r="P9" i="68"/>
  <c r="F18" i="2"/>
  <c r="H18" i="2"/>
  <c r="D26" i="2"/>
  <c r="P58" i="72"/>
  <c r="D19" i="2"/>
  <c r="O58" i="61" l="1"/>
  <c r="G35" i="2" s="1"/>
  <c r="L58" i="61"/>
  <c r="H35" i="2" s="1"/>
  <c r="N58" i="61"/>
  <c r="F35" i="2" s="1"/>
  <c r="G21" i="2"/>
  <c r="P9" i="70"/>
  <c r="P9" i="72"/>
  <c r="P23" i="61"/>
  <c r="P58" i="61" s="1"/>
  <c r="H24" i="2"/>
  <c r="E21" i="2"/>
  <c r="F24" i="2"/>
  <c r="D18" i="2"/>
  <c r="P9" i="69"/>
  <c r="G17" i="2"/>
  <c r="F17" i="2"/>
  <c r="E17" i="2"/>
  <c r="H17" i="2"/>
  <c r="G24" i="2"/>
  <c r="E35" i="2"/>
  <c r="D21" i="2" l="1"/>
  <c r="P9" i="77"/>
  <c r="P26" i="76"/>
  <c r="P9" i="76" s="1"/>
  <c r="P9" i="79"/>
  <c r="H22" i="2"/>
  <c r="G22" i="2"/>
  <c r="F22" i="2"/>
  <c r="E22" i="2"/>
  <c r="P164" i="66"/>
  <c r="D17" i="2"/>
  <c r="E24" i="2"/>
  <c r="D24" i="2" s="1"/>
  <c r="D35" i="2"/>
  <c r="P9" i="75" l="1"/>
  <c r="P9" i="66"/>
  <c r="P89" i="78"/>
  <c r="P9" i="61"/>
  <c r="G36" i="2"/>
  <c r="H36" i="2"/>
  <c r="H7" i="2" s="1"/>
  <c r="D22" i="2"/>
  <c r="P9" i="78" l="1"/>
  <c r="E36" i="2"/>
  <c r="F36" i="2"/>
  <c r="D36" i="2" l="1"/>
  <c r="D39" i="2" l="1"/>
  <c r="D37" i="2"/>
  <c r="D38" i="2" l="1"/>
  <c r="D40" i="2"/>
  <c r="C11" i="1" l="1"/>
  <c r="C12" i="1" s="1"/>
  <c r="C13" i="1" s="1"/>
  <c r="C14" i="1" s="1"/>
  <c r="C15" i="1" s="1"/>
  <c r="C16" i="1" s="1"/>
  <c r="C18" i="1" s="1"/>
  <c r="C24" i="1" s="1"/>
  <c r="H6" i="2"/>
</calcChain>
</file>

<file path=xl/sharedStrings.xml><?xml version="1.0" encoding="utf-8"?>
<sst xmlns="http://schemas.openxmlformats.org/spreadsheetml/2006/main" count="2083" uniqueCount="617">
  <si>
    <t>Būvniecības koptāme</t>
  </si>
  <si>
    <r>
      <rPr>
        <b/>
        <sz val="9"/>
        <rFont val="Tahoma"/>
        <family val="2"/>
        <charset val="186"/>
      </rPr>
      <t>Objekta nosaukums:</t>
    </r>
    <r>
      <rPr>
        <sz val="9"/>
        <rFont val="Tahoma"/>
        <family val="2"/>
        <charset val="186"/>
      </rPr>
      <t xml:space="preserve"> Slaucamo govju ferma un kūtsmēslu krātuve</t>
    </r>
  </si>
  <si>
    <r>
      <rPr>
        <b/>
        <sz val="9"/>
        <rFont val="Tahoma"/>
        <family val="2"/>
        <charset val="186"/>
      </rPr>
      <t>Objekta adrese:</t>
    </r>
    <r>
      <rPr>
        <sz val="9"/>
        <rFont val="Tahoma"/>
        <family val="2"/>
        <charset val="186"/>
      </rPr>
      <t xml:space="preserve"> "Sīgas", Ceraukstes pagasts, Bauskas novads, LV-3908</t>
    </r>
  </si>
  <si>
    <r>
      <t xml:space="preserve">Pasūtītājs: </t>
    </r>
    <r>
      <rPr>
        <sz val="9"/>
        <rFont val="Tahoma"/>
        <family val="2"/>
        <charset val="186"/>
      </rPr>
      <t>ZS "Strautnieki", Reģ.Nr.: 43601016080</t>
    </r>
  </si>
  <si>
    <r>
      <rPr>
        <b/>
        <sz val="9"/>
        <rFont val="Tahoma"/>
        <family val="2"/>
        <charset val="186"/>
      </rPr>
      <t>Pasūtījuma Nr.:</t>
    </r>
    <r>
      <rPr>
        <sz val="9"/>
        <rFont val="Tahoma"/>
        <family val="2"/>
        <charset val="186"/>
      </rPr>
      <t xml:space="preserve"> </t>
    </r>
  </si>
  <si>
    <t>Nr.p.k.</t>
  </si>
  <si>
    <t>Objekta nosaukums</t>
  </si>
  <si>
    <t>Objekta izmaksas
(euro)</t>
  </si>
  <si>
    <t>Slaucamo govju ferma un kūtsmēslu krātuve</t>
  </si>
  <si>
    <t>Kopā:</t>
  </si>
  <si>
    <t>Pasūtītāja finanšu rezerve neparedzētiem darbiem 5%:</t>
  </si>
  <si>
    <t>Kopā (bez PVN 21%):</t>
  </si>
  <si>
    <t>PVN 21%:</t>
  </si>
  <si>
    <t>Pavisam kopā (ar PVN 21%):</t>
  </si>
  <si>
    <t>Sastādīja:</t>
  </si>
  <si>
    <t>(paraksts un tā atšifrējums, datums)</t>
  </si>
  <si>
    <t>-</t>
  </si>
  <si>
    <t>Pārbaudīja:</t>
  </si>
  <si>
    <t>Kopsavilkuma aprēķins par darbu vai konstruktīvo elementu veidiem</t>
  </si>
  <si>
    <t>(būvdarbu veids vai konstruktīvā elementa nosaukums)</t>
  </si>
  <si>
    <t>Par kopējo summu (euro):</t>
  </si>
  <si>
    <t>Kopējā darbietilpība (c/h):</t>
  </si>
  <si>
    <t>N.p.k.</t>
  </si>
  <si>
    <t>Kods,
tāmes Nr.</t>
  </si>
  <si>
    <t>Būvdarbu veids vai konstruktīvā elementa nosaukums</t>
  </si>
  <si>
    <t>Tāmes izmaksas</t>
  </si>
  <si>
    <t>Tai skaitā</t>
  </si>
  <si>
    <t>Darbietilpība
(c/h)</t>
  </si>
  <si>
    <t>Darba alga</t>
  </si>
  <si>
    <t>Būvizstrādājumi</t>
  </si>
  <si>
    <t>Mehānismi</t>
  </si>
  <si>
    <t>Būvlaukuma ierīkošana un uzturēšana</t>
  </si>
  <si>
    <t>1</t>
  </si>
  <si>
    <t>Vispārceltnieciskie darbi</t>
  </si>
  <si>
    <t>2</t>
  </si>
  <si>
    <t>Sagatavošanas un zemes darbi</t>
  </si>
  <si>
    <t>Pamatu izbūve</t>
  </si>
  <si>
    <t>Šķidrmēslu kanāli</t>
  </si>
  <si>
    <t>Metāla konstrukcijas</t>
  </si>
  <si>
    <t>Jumta konstrukcija, segums, notekcaurules</t>
  </si>
  <si>
    <t>Sienas, starpsienas</t>
  </si>
  <si>
    <t>Grīdas konstrukcija</t>
  </si>
  <si>
    <t>Ailu aizpildījumi</t>
  </si>
  <si>
    <t>Fasādes apdares darbi</t>
  </si>
  <si>
    <t>Telpu apdares darbi</t>
  </si>
  <si>
    <t>Kūtsmēslu krātuve</t>
  </si>
  <si>
    <t>Specializētie darbi - iekšējie tīkli, sistēmas</t>
  </si>
  <si>
    <t>Elektroapgāde (iekšējā) - EL</t>
  </si>
  <si>
    <t>Ūdensapgāde un kanalizācija (iekšējā) - UK</t>
  </si>
  <si>
    <t>Specializētie darbi - ārējie tīkli, sistēmas</t>
  </si>
  <si>
    <t>Elektroapgāde (ārējā) - ELT</t>
  </si>
  <si>
    <t>Ūdensapgāde un kanalizācija (ārējā) - UKT</t>
  </si>
  <si>
    <t>Lietus ūdens kanalizācijas tīkli - LKT</t>
  </si>
  <si>
    <t>Teritorijas labiekārtošana</t>
  </si>
  <si>
    <t>t.sk. darba aizsardzība:</t>
  </si>
  <si>
    <t>Pavisam kopā:</t>
  </si>
  <si>
    <t>Lokālā tāme Nr.1</t>
  </si>
  <si>
    <r>
      <rPr>
        <b/>
        <sz val="10"/>
        <rFont val="Tahoma"/>
        <family val="2"/>
        <charset val="186"/>
      </rPr>
      <t>Objekta nosaukums:</t>
    </r>
    <r>
      <rPr>
        <sz val="10"/>
        <rFont val="Tahoma"/>
        <family val="2"/>
        <charset val="186"/>
      </rPr>
      <t xml:space="preserve"> Slaucamo govju ferma un kūtsmēslu krātuve</t>
    </r>
  </si>
  <si>
    <r>
      <rPr>
        <b/>
        <sz val="10"/>
        <rFont val="Tahoma"/>
        <family val="2"/>
        <charset val="186"/>
      </rPr>
      <t>Objekta adrese:</t>
    </r>
    <r>
      <rPr>
        <sz val="10"/>
        <rFont val="Tahoma"/>
        <family val="2"/>
        <charset val="186"/>
      </rPr>
      <t xml:space="preserve"> "Sīgas", Ceraukstes pagasts, Bauskas novads, LV-3908</t>
    </r>
  </si>
  <si>
    <r>
      <t xml:space="preserve">Pasūtītājs: </t>
    </r>
    <r>
      <rPr>
        <sz val="10"/>
        <rFont val="Tahoma"/>
        <family val="2"/>
        <charset val="186"/>
      </rPr>
      <t>ZS "Strautnieki", Reģ.Nr.: 43601016080</t>
    </r>
  </si>
  <si>
    <r>
      <rPr>
        <b/>
        <sz val="10"/>
        <rFont val="Tahoma"/>
        <family val="2"/>
        <charset val="186"/>
      </rPr>
      <t>Pasūtījuma Nr.:</t>
    </r>
    <r>
      <rPr>
        <sz val="10"/>
        <rFont val="Tahoma"/>
        <family val="2"/>
        <charset val="186"/>
      </rPr>
      <t xml:space="preserve"> </t>
    </r>
  </si>
  <si>
    <t>Tāmes izmaksas, EUR:</t>
  </si>
  <si>
    <t>Tāme sastādīta 2024.gada tirgus cenās, pamatojoties uz SIA "Ingenia", Reģ.Nr.: 43603092125 izstrādāto būvprojektu.</t>
  </si>
  <si>
    <t>Kods</t>
  </si>
  <si>
    <t>Būvdarbu nosaukums</t>
  </si>
  <si>
    <t>Mērvienība</t>
  </si>
  <si>
    <t>Daudzums</t>
  </si>
  <si>
    <t xml:space="preserve">Laika norma
(c/h)    </t>
  </si>
  <si>
    <t>Darba samaksas likme
(euro/h)</t>
  </si>
  <si>
    <t>Vienības izmaksas</t>
  </si>
  <si>
    <t>Kopā uz visu apjomu</t>
  </si>
  <si>
    <t>Kopā</t>
  </si>
  <si>
    <t>Summa</t>
  </si>
  <si>
    <t>Pagaidu žoga uzstādīšana un demontāža pēc būvdarbu pabeigšanas</t>
  </si>
  <si>
    <t>t.m.</t>
  </si>
  <si>
    <t>Pagaidu žoga noma</t>
  </si>
  <si>
    <t>mēn.</t>
  </si>
  <si>
    <t>Pagaidu žoga atvešana, aizvešana</t>
  </si>
  <si>
    <t>obj.</t>
  </si>
  <si>
    <t>Iebraucamo vārtu uzstādīšana un demontāža pēc būvdarbu pabeigšanas</t>
  </si>
  <si>
    <t>gab.</t>
  </si>
  <si>
    <t>3</t>
  </si>
  <si>
    <t>Būvtāfeles izgatavošana, piegāde un uzstādīšana</t>
  </si>
  <si>
    <t>4</t>
  </si>
  <si>
    <t>Pirmās palīdzības vietas ar aprīkojumu uzstādīšana</t>
  </si>
  <si>
    <t>kompl.</t>
  </si>
  <si>
    <t>5</t>
  </si>
  <si>
    <t>Drošības un brīdinājuma zīmju izvietošana būvlaukuma teritorijā</t>
  </si>
  <si>
    <t>6</t>
  </si>
  <si>
    <t>Strādnieku moduļa uzstādīšana</t>
  </si>
  <si>
    <t>Strādnieku moduļa noma</t>
  </si>
  <si>
    <t>Strādnieku moduļa atvešana, aizvešana</t>
  </si>
  <si>
    <t>reisi</t>
  </si>
  <si>
    <t>7</t>
  </si>
  <si>
    <t>Pārvietojamās WC piegāde, uzstādīšana un aizvešana pēc būvdarbu pabeigšanas</t>
  </si>
  <si>
    <t>Pārvietojamās WC noma un apkalpošana</t>
  </si>
  <si>
    <t>8</t>
  </si>
  <si>
    <t>Elektroniskās darba laika uzskaites sistēmas (EDLUS) uzstādīšana</t>
  </si>
  <si>
    <t>Elektroniskās darba laika uzskaites sistēmas (EDLUS) apkalpošana</t>
  </si>
  <si>
    <t>9</t>
  </si>
  <si>
    <t>Pagaidu elektrības pieslēguma izveide, elektrosadales uzstādīšana</t>
  </si>
  <si>
    <t>10</t>
  </si>
  <si>
    <t>Ūdensvada pieslēguma izveide</t>
  </si>
  <si>
    <t>11</t>
  </si>
  <si>
    <t>Apgaismes prožektoru uz stabiem montāža, t.sk. elektokabeļu montāža, pieslēgšana elektroapgādes sistēmai</t>
  </si>
  <si>
    <t>12</t>
  </si>
  <si>
    <t>Ģeodēzijas darbi būvdarbu laikā</t>
  </si>
  <si>
    <t>Maksa par energoresursu izmantošanu (ūdens, kanalizācija, elektroenerģija) objekta būvniecības laikā</t>
  </si>
  <si>
    <t>13</t>
  </si>
  <si>
    <t>Citas ar būvlaukuma ierīkošanu un uzturēšanu saisītītas izmaksas</t>
  </si>
  <si>
    <t>14</t>
  </si>
  <si>
    <t>Būvgružu savākšana, būzgružu konteinera īre (8m3), izvešana un utilizācija būvdarbu laikā</t>
  </si>
  <si>
    <t>Tiešās izmaksas kopā, t.sk. darba devēja sociālais nodoklis (23.59%):</t>
  </si>
  <si>
    <t>Lokālā tāme Nr.2</t>
  </si>
  <si>
    <t>Sagatvošanas darbi</t>
  </si>
  <si>
    <t>Pamatu būvasu nospraušana</t>
  </si>
  <si>
    <t>Pamatu būvasu nospraušanas akts</t>
  </si>
  <si>
    <t>Zemes darbi</t>
  </si>
  <si>
    <t xml:space="preserve">Virsējās augsnes kārtas norakšana, b=400-700mm </t>
  </si>
  <si>
    <t>m2</t>
  </si>
  <si>
    <t>Virsējās augsnes kārtas izvešana atbērtnē 150 m attālumā tālāk izmantošanai, būvlaukuma teritorijā</t>
  </si>
  <si>
    <t>m3</t>
  </si>
  <si>
    <t>Būvbedres rakšana pamatu izbūvei</t>
  </si>
  <si>
    <t>Būvbedres tranšeju rakšana pamatu izbūvei ar roku darbu</t>
  </si>
  <si>
    <t>Liekās grunts nostumšana atbērtnē tālāk izmantošanai, būvlaukuma teritorijā</t>
  </si>
  <si>
    <t>Pamatu piebēršana ar pievestu smilti pēc pamatu izbūves, blietēšana pa kārtām, zem grīdas konstrukcijas</t>
  </si>
  <si>
    <t>Lokālā tāme Nr.3</t>
  </si>
  <si>
    <t>Stabveida pamats SP-1</t>
  </si>
  <si>
    <t>Grunts blietēšana zem monolītā dzelzsbetona stabveida pamata pamatu pēdas</t>
  </si>
  <si>
    <t>Blietētas šķembu kārtas ierīkošana zem monolītā dzelzsbetona stabveida pamata pamatu pēdas, b=150mm</t>
  </si>
  <si>
    <t>Šķembas (Fr.0-32) ar piegādi</t>
  </si>
  <si>
    <t>Inventārveidņu montāža un demontāža monolītā dzlezsbetona lentveida pamatam</t>
  </si>
  <si>
    <t>Inventārveidņu noma, piegāde, aizvešana</t>
  </si>
  <si>
    <t>Papildmateriāli (Veidņu eļļa, distancionārās caurulītes, caurulīšu konusi, u.c.)</t>
  </si>
  <si>
    <t>Stiegrojuma montāža monolītā dzelzsbetona stabveida pamata pamatu pēdai</t>
  </si>
  <si>
    <t>t</t>
  </si>
  <si>
    <t>Stiegrojuma armatūra, t.sk. locītā armatūra</t>
  </si>
  <si>
    <t>Papildmateriāli (Distanceri, armatūras sienamās stieples, u.c.)</t>
  </si>
  <si>
    <t>Monolītā dzelzsbetona stabveida pamata pamatu pēdas betonēšana</t>
  </si>
  <si>
    <t>Betons C30/37; XC2, XA1, XF2</t>
  </si>
  <si>
    <t>Betona piegāde</t>
  </si>
  <si>
    <t>h</t>
  </si>
  <si>
    <t>Betona sūknēšana</t>
  </si>
  <si>
    <t>Papildmateriāli</t>
  </si>
  <si>
    <t>Enkurbultu montāža</t>
  </si>
  <si>
    <t>Enkurbulta Peikko HPM16P</t>
  </si>
  <si>
    <t>Stabveida pamats SP-2</t>
  </si>
  <si>
    <t>Stabveida pamats SP-3</t>
  </si>
  <si>
    <t>15</t>
  </si>
  <si>
    <t>16</t>
  </si>
  <si>
    <t>17</t>
  </si>
  <si>
    <t>18</t>
  </si>
  <si>
    <t>Stabveida pamats SP-4</t>
  </si>
  <si>
    <t>19</t>
  </si>
  <si>
    <t>20</t>
  </si>
  <si>
    <t>21</t>
  </si>
  <si>
    <t>22</t>
  </si>
  <si>
    <t>23</t>
  </si>
  <si>
    <t>24</t>
  </si>
  <si>
    <t>Stabveida pamats SP-5</t>
  </si>
  <si>
    <t>25</t>
  </si>
  <si>
    <t>26</t>
  </si>
  <si>
    <t>27</t>
  </si>
  <si>
    <t>28</t>
  </si>
  <si>
    <t>29</t>
  </si>
  <si>
    <t>30</t>
  </si>
  <si>
    <t>Stabveida pamats SP-6</t>
  </si>
  <si>
    <t>31</t>
  </si>
  <si>
    <t>32</t>
  </si>
  <si>
    <t>33</t>
  </si>
  <si>
    <t>34</t>
  </si>
  <si>
    <t>35</t>
  </si>
  <si>
    <t>36</t>
  </si>
  <si>
    <t>m</t>
  </si>
  <si>
    <t>Grunts blietēšana zem monolītā dzlezsbetona lentveida pamata</t>
  </si>
  <si>
    <t>38</t>
  </si>
  <si>
    <t>Blietētas šķembu kārtas ierīkošana zem monolītā dzlezsbetona lentveida pamata, b=150mm</t>
  </si>
  <si>
    <t>40</t>
  </si>
  <si>
    <t>41</t>
  </si>
  <si>
    <t>Betons C40/50; XC3, XA3, XF3</t>
  </si>
  <si>
    <t>Barības torņa pamats BT-1</t>
  </si>
  <si>
    <t>Stiegrojuma montāža monolītā barības torņa pamatnē</t>
  </si>
  <si>
    <t>46</t>
  </si>
  <si>
    <t>Monolītā dzelzsbetona barības torņa pamatnes betonēšana</t>
  </si>
  <si>
    <t>Cokola panelļi CP-1 - CP-18</t>
  </si>
  <si>
    <t>Grunts blietēšana zem monolītā dzlezsbetona cokola paneļiem</t>
  </si>
  <si>
    <t>Blietētas šķembu kārtas ierīkošana zem monolītā dzlezsbetona cokola paneļiem, b=150mm</t>
  </si>
  <si>
    <t>Citi darbi</t>
  </si>
  <si>
    <t>Kolonnu balsta vietu apbetonēšana ar bezrukuma javu</t>
  </si>
  <si>
    <t>Sakret RM Bezrukuma java</t>
  </si>
  <si>
    <t>kg</t>
  </si>
  <si>
    <t>Lokālā tāme Nr.4</t>
  </si>
  <si>
    <t>Šķidrmēslu kanāls K-1</t>
  </si>
  <si>
    <t>Hidroizolācijas plēves ieklāšana</t>
  </si>
  <si>
    <t>Laminēts (Mitrumizturīgs) Finieris, Bērzs, F/F, EXT, 2500x1250x21mm</t>
  </si>
  <si>
    <t>U-FIX Armatūras Distanceri Grīdu Betonēšanai 50x2000mm</t>
  </si>
  <si>
    <t>Armatūras Sienamās Stieples Ar Cilpām 140mm (1000gb.)</t>
  </si>
  <si>
    <t>iepak.</t>
  </si>
  <si>
    <t>Papildmateriāli (Mūrjava, u.c.)</t>
  </si>
  <si>
    <t>Papildmateriāli (Savienojumi, smilts pabērumam, blīvmateriāli, u.c.)</t>
  </si>
  <si>
    <t>Lokālā tāme Nr.5</t>
  </si>
  <si>
    <t>NESOŠO KONSTRUKCIJU IZGATAVOŠANA</t>
  </si>
  <si>
    <t>IZGATAVOT metālkonstrukcijas; Saskaņa ar EN1090, EXC2</t>
  </si>
  <si>
    <t>KONSTRUKCIJU MATERIĀLI; Saskaņa ar metāla elementu kopējo specifikāciju</t>
  </si>
  <si>
    <t>PALĪGMATERIĀLU KOMPLEKTS; Griezējripas, slīpripas, metināšanas elektrodi, metināšanas stieple, metināšanas gāze, keramiskie paliktņi metināšanai šūves formēšanai un citi metināšanas palīgmateriali</t>
  </si>
  <si>
    <t>Tērauda konstrukciju pretkorozijas apstrāde karstā cinkošana ar iegremdēšanas metodi. Kopējais minimālais cinka plēves biezums 85µm. atbilstoši LVS EN ISO 1461:2022 3. tabula.</t>
  </si>
  <si>
    <t>Projekta MKD sadaļas izstrāde</t>
  </si>
  <si>
    <t>STIPRINĀJUMA elementu komplekts saskaņā ar EN 15048-1; Bultskrūves, uzgriežņi un paplāksnes.</t>
  </si>
  <si>
    <t>NESOŠO KONSTRUKCIJU MONTĀŽA</t>
  </si>
  <si>
    <t>METĀLKONSTRUKCIJU MONTĀŽA</t>
  </si>
  <si>
    <t>KONSTRUKCIJU PIEGĀDE</t>
  </si>
  <si>
    <t>KONSTRUKCIJU PIEGĀDE objektā</t>
  </si>
  <si>
    <t>Lokālā tāme Nr.6</t>
  </si>
  <si>
    <t>Jumta koka kopturi</t>
  </si>
  <si>
    <t>Jumta koka kopturu montāža</t>
  </si>
  <si>
    <t>Zāģmateriāli 100x200mm (C24 klase)</t>
  </si>
  <si>
    <t>Papildmateriāli (Skrūves, metāla būvkalumi, vītņstieņi, uzgriežņi, paplāksnes, u.c.)</t>
  </si>
  <si>
    <t>Jumta sendvičtipa segums</t>
  </si>
  <si>
    <t>Sendvičtipa jumta paneļu montāža</t>
  </si>
  <si>
    <t>Jumta PIR sendvičpaneļi, 40/85</t>
  </si>
  <si>
    <t>Papildmateriāli (Stiprinājuma skrūves, amortizācijas blīvlenta, u.c.)</t>
  </si>
  <si>
    <t>Sendvičtipa jumta paneļu skārda nosegelentu montāža</t>
  </si>
  <si>
    <t>Jumta skārda elementi</t>
  </si>
  <si>
    <t>Skārda karnīzes montāža</t>
  </si>
  <si>
    <t xml:space="preserve"> Metāla Karnīze 0,50mm,137mm</t>
  </si>
  <si>
    <t>Papildmateriāli (Skrūves, kniedes, silikons, u.c.)</t>
  </si>
  <si>
    <t>Skārda vējmalas montāža</t>
  </si>
  <si>
    <t xml:space="preserve"> Metāla Vējdēlis 0,50mm,130x155mm</t>
  </si>
  <si>
    <t>Skārda kores montāža</t>
  </si>
  <si>
    <t xml:space="preserve"> Metāla Kore 0,50mm,170x340mm</t>
  </si>
  <si>
    <t>Dzegas apdares skārda detaļas montāža</t>
  </si>
  <si>
    <t>Dzegas apdares skārda detaļa</t>
  </si>
  <si>
    <t>Lokālā tāme Nr.7</t>
  </si>
  <si>
    <t>Keramzītbloku sienas S-2; S-4, b=200mm</t>
  </si>
  <si>
    <t>Sienu mūrēšana no keramzītblokiem, b=200mm</t>
  </si>
  <si>
    <t>Bi armatūra, 4m, d=4mm</t>
  </si>
  <si>
    <t>WEBER M 100/600 mūrjava</t>
  </si>
  <si>
    <t>maisi</t>
  </si>
  <si>
    <t>Keramzītbetona pārsedzes</t>
  </si>
  <si>
    <t>Keramzītbetona pārsedžu montāža</t>
  </si>
  <si>
    <t>P1-4 Fibo Keramzītbetona Pārsedze, 1190x200x185mm</t>
  </si>
  <si>
    <t>Papildmateriāli (Zāģmateriāli, skrūves, metāla stiprinājumi, vītņstieņi, uzgriežņi, paplāksnes, dībeļnaglas, u.c.)</t>
  </si>
  <si>
    <t>Lokālā tāme Nr.9</t>
  </si>
  <si>
    <t>Blietētas šķembu kārtas ierīkošana, b=150mm</t>
  </si>
  <si>
    <t xml:space="preserve">Armatūras siets, D=8mm, 150x150mm </t>
  </si>
  <si>
    <t>Grīdas plātnes virsmas slīpēšana, iestrādājot cietinātāju grīdas virsmā</t>
  </si>
  <si>
    <t>Epoksīda polimēra grīdas pārklājums, t=2-5mm</t>
  </si>
  <si>
    <t>Grīdas rievojuma zāģēšana</t>
  </si>
  <si>
    <t>Lokālā tāme Nr.10</t>
  </si>
  <si>
    <t>Logi, vitrīnas</t>
  </si>
  <si>
    <t>Logu, vitrīnu montāža</t>
  </si>
  <si>
    <t>L-1 - PVC rāmja logs ar divu stiklu pakešu pildījumu, ieskaitot difūzijas lentu montāžu; tonis un furnitūra - atbilstoši būvprojektam</t>
  </si>
  <si>
    <t>Vārti</t>
  </si>
  <si>
    <t>Vārtu montāža</t>
  </si>
  <si>
    <t>V-2  sekciju tipa vārti ar
elektrisko pacēlāju; tonis un furnitūra - atbilstoši būvprojektam</t>
  </si>
  <si>
    <t>V-3 - Sekciju tipa vārti ar
elektrisko pacēlāju; tonis un furnitūra - atbilstoši būvprojektam</t>
  </si>
  <si>
    <t>V-4 - Sekciju tipa vārti ar
elektrisko pacēlāju; tonis un furnitūra - atbilstoši būvprojektam</t>
  </si>
  <si>
    <t>Durvis</t>
  </si>
  <si>
    <t>Durvju montāža</t>
  </si>
  <si>
    <t>D-3 - PVC rāmja durvis ar pildiņa pildījumu; tonis un furnitūra - atbilstoši būvprojektam</t>
  </si>
  <si>
    <t>Ārējās skārda palodzes</t>
  </si>
  <si>
    <t>Ārējo skārda palodžu montāža</t>
  </si>
  <si>
    <t>Ārējā palodze, PVC pārklājums</t>
  </si>
  <si>
    <t>Papildmateriāli (Skrūves, montāžas putas, silikons, u.c.)</t>
  </si>
  <si>
    <t>Lokālā tāme Nr.11</t>
  </si>
  <si>
    <t>gb.</t>
  </si>
  <si>
    <t>Lokālā tāme Nr.12</t>
  </si>
  <si>
    <t>l</t>
  </si>
  <si>
    <t xml:space="preserve">Sienu gruntēšana, krāsošana </t>
  </si>
  <si>
    <t>Grunts Flugger Combi Primer</t>
  </si>
  <si>
    <t>Krāsa Flugger Flutex Pro 7</t>
  </si>
  <si>
    <t>Gruntskrāsas, krāsas tonēšana (Gaišā tonī)</t>
  </si>
  <si>
    <t>Papildmateriāli (Līmlentas, plēve, akrils, u.c.)</t>
  </si>
  <si>
    <t>Knauf K6 Ātri Cietējoša Flīžu Līme Schnellkleber</t>
  </si>
  <si>
    <t>MAPEI Ultracolor Plus šuves pildviela</t>
  </si>
  <si>
    <t>Papildmateriāli (Flīžu krustiņi, silikons, u.c.)</t>
  </si>
  <si>
    <t>Flīžu grīdas segums</t>
  </si>
  <si>
    <t>Grīdas flīzēšana, šuvošana</t>
  </si>
  <si>
    <t>Knauf Betokontakt Grunts Blīvām Neuzsūcošām Virsmām</t>
  </si>
  <si>
    <t xml:space="preserve">Akmens masas flīzes
</t>
  </si>
  <si>
    <t>Lokālā tāme Nr.13</t>
  </si>
  <si>
    <t xml:space="preserve">Virsējās augsnes kārtas norakšana, b=400mm </t>
  </si>
  <si>
    <t>Virsējās augsnes kārtas izvešana atbērtnē 50 m attālumā tālāk izmantošanai, būvlaukuma teritorijā</t>
  </si>
  <si>
    <t>Kūtsmēslu krātuves rakšana mehanizēti</t>
  </si>
  <si>
    <t>Uzbēruma izbūve kūtsmēlsu krātuvei, t.sk. grunts blietēšana, plaknes līdzināšana</t>
  </si>
  <si>
    <t>Drenāžas sistēma</t>
  </si>
  <si>
    <t>Drenāžas caurules izbūve</t>
  </si>
  <si>
    <t>Drenāžas Caurule PipeLife PVC Ar Kokosa Filtru D128/D113</t>
  </si>
  <si>
    <t>Papildmateriāli (Savienojumi, blīvmateriāli, u.c.)</t>
  </si>
  <si>
    <t>Drenāžas Caurule PipeLife PVC Ar Kokosa Filtru D92/D80</t>
  </si>
  <si>
    <t>Ģeomembrāna HDPE</t>
  </si>
  <si>
    <t>Grunts blietēšana zem ģeomembrānas</t>
  </si>
  <si>
    <t>Ģeomembrānas HDPE plēves ieklāšana/kausēšana kūtsmēslu krātuves pamatnei</t>
  </si>
  <si>
    <t>Membrāna HDPE 2 mm</t>
  </si>
  <si>
    <t>Papildmateriāli (Fiksatori, blīvmateriāli, u.c.)</t>
  </si>
  <si>
    <t>Šķembu pildījums membrānas nofiksēšanai</t>
  </si>
  <si>
    <t>Drenāžas skataka</t>
  </si>
  <si>
    <t>Grunts blietēšana zem drenāžas skatakas</t>
  </si>
  <si>
    <t>Blietētas šķembu kārtas ierīkošana zem drenāžas skatakas, b=150mm</t>
  </si>
  <si>
    <t>Drenāžas skatakas grodu montāža</t>
  </si>
  <si>
    <t>Kanalizācijas betona grods KC 10-9
1000x900x100</t>
  </si>
  <si>
    <t>Kanalizācijas betona grods ar pamatni
KCD 10-9 1000x900x100</t>
  </si>
  <si>
    <t>Kanalizācijas groda vāks KC-10-15</t>
  </si>
  <si>
    <t>Kanalizācijas lūka B125 ar vāku</t>
  </si>
  <si>
    <t>Metāla paneļu žogs</t>
  </si>
  <si>
    <t>Žoga stabs ar cepurīti 2m taisnstūrprofila 40x60mm, 1.5mm, Cinkots</t>
  </si>
  <si>
    <t>Cinkotas žoga atgāznis 40x60</t>
  </si>
  <si>
    <t>3D Paņeļu Žogs, Cinkots 1,53x2,5m, acs 50x50mm, stieple Ø5mm</t>
  </si>
  <si>
    <t>U-veida skava 40x60mm</t>
  </si>
  <si>
    <t>Papildmateriāli (Betons, u.c.)</t>
  </si>
  <si>
    <t>Iebraucamie un ieejas vārti</t>
  </si>
  <si>
    <t>Divviru Vārtu 6x1.45m, cinkoti ar stabiem montāža</t>
  </si>
  <si>
    <t>Lokālā tāme Nr.14</t>
  </si>
  <si>
    <t>Tips, marka</t>
  </si>
  <si>
    <t>Sadalnes</t>
  </si>
  <si>
    <t>Sadalne GS v/a 180mod 800x800x160mm balta ar durvīm IP44 FWB</t>
  </si>
  <si>
    <t>Kpl.</t>
  </si>
  <si>
    <t>Sadalne AS1 6 mod. IP65 200x156x112mm, V/A</t>
  </si>
  <si>
    <t>Schneider Electric 
13958</t>
  </si>
  <si>
    <t>Sadalne AS2 6 mod. IP65 200x156x112mm, V/A</t>
  </si>
  <si>
    <t>Dizeļģenerators komplektā ar ARI automātiku,  dzesēšanas šķidrumā sildītāju. Ārpūs telpās uzstadīšanai.</t>
  </si>
  <si>
    <t>CGM 50F - Iveco 55 Kva</t>
  </si>
  <si>
    <t>Zemējuma kopne</t>
  </si>
  <si>
    <t>Palīgmateriāli, neuzskaitītie materiāli</t>
  </si>
  <si>
    <t>Gaismekļi</t>
  </si>
  <si>
    <t>- proj. gaismeklis FL PFM 50W/4000K SYM 100 S BK, 6000lm, IP65, V/A, h~0,3m virs vārtiem;</t>
  </si>
  <si>
    <t>- proj. kustības detektors IS 1 500W 120gradi 10m melns IP54 2-2000 lux, V/A, h-zem ārā prožektora;</t>
  </si>
  <si>
    <t>STEINEL 
600419</t>
  </si>
  <si>
    <t>- proj. gaismeklis KYRA 125 C 1552  HO 840 PR FO WHITE, 4825lm, IP20, V/A, montēt pie griestiem;</t>
  </si>
  <si>
    <t>Apkures radiātori</t>
  </si>
  <si>
    <t>Elektriskais sienas radiātors 2.5kW</t>
  </si>
  <si>
    <t>Slēdži, Rozetes</t>
  </si>
  <si>
    <t>Rozete IP20 16A, ar zemējumu, Z/A</t>
  </si>
  <si>
    <t>Rozete 2-v IP44 16A, ar zemējumu, V/A</t>
  </si>
  <si>
    <t>Kombinētā kontaktligzda 3P+N+E 16A 400V +Schucko 230V IP44 16A, ar zemējumu, V/A</t>
  </si>
  <si>
    <t>Slēdzis 1p,IP20, Z/A, k-tā ar rāmi</t>
  </si>
  <si>
    <t>Slēdzis 2p,IP20, Z/A, k-tā ar rāmi</t>
  </si>
  <si>
    <t>Rāmis 1-v</t>
  </si>
  <si>
    <t>Rāmis 5-v</t>
  </si>
  <si>
    <t>Sienas montāžas karba</t>
  </si>
  <si>
    <t>Savienojumu karba, IP54, 75x75x40mm</t>
  </si>
  <si>
    <t>Kabeli</t>
  </si>
  <si>
    <t>Kabelis NYM-J 2X1,5 mm2</t>
  </si>
  <si>
    <t>m.</t>
  </si>
  <si>
    <t>Kabelis NYM-J 3X1,5 mm2</t>
  </si>
  <si>
    <t>Kabelis NYM-J 3X2,5 mm2</t>
  </si>
  <si>
    <t>Kabelis NYM-J 3X4 mm2</t>
  </si>
  <si>
    <t>Kabelis NYM-J 5X1,5 mm2</t>
  </si>
  <si>
    <t>Kabelis NYM-J 5X2,5 mm2</t>
  </si>
  <si>
    <t>Kabelis NYM-J 5X10 mm2</t>
  </si>
  <si>
    <t>Kabelis NYY-J 5X10 mm2</t>
  </si>
  <si>
    <t>Kabelis N07V-K-1x6 mm2</t>
  </si>
  <si>
    <t>Kabelis N07V-K-1x10 mm2</t>
  </si>
  <si>
    <t>Kabelis N07V-K-1x50 mm2</t>
  </si>
  <si>
    <t>Gofrēta caurule 16 mm</t>
  </si>
  <si>
    <t>Gofrēta caurule 20 mm</t>
  </si>
  <si>
    <t>Gofrēta caurule 25 mm</t>
  </si>
  <si>
    <t>Gofrēta caurule 40 mm</t>
  </si>
  <si>
    <t>PVC caurule 16 mm</t>
  </si>
  <si>
    <t>PVC caurule 20 mm</t>
  </si>
  <si>
    <t>PVC caurule 25 mm</t>
  </si>
  <si>
    <t>Gofrēta dubultsienu caurule 40 mm, 450N, sarkana</t>
  </si>
  <si>
    <t>Kabeļu stiprinājumi (100 gab.)</t>
  </si>
  <si>
    <t>Caurules stiprinājumi (100 gab.)</t>
  </si>
  <si>
    <t>Ugunsdrošais pasākumi</t>
  </si>
  <si>
    <t>Ugunsdrošais blīvējums stārpsienās un pārsegumā</t>
  </si>
  <si>
    <t>obj</t>
  </si>
  <si>
    <t>Kabeļu nesošās konstrukcijas</t>
  </si>
  <si>
    <t>Kabeļu rene 200x60mm, l=3m</t>
  </si>
  <si>
    <t>MEKA</t>
  </si>
  <si>
    <t>Kabeļu trepe 400x60mm, l=3m</t>
  </si>
  <si>
    <t>Vītņstienis M8, L=2m</t>
  </si>
  <si>
    <t>Griestu stiprinājums vītņstienim</t>
  </si>
  <si>
    <t>Profils/iekare 400mm trepēm no apakšas</t>
  </si>
  <si>
    <t>Profils/iekare 200mm renēm no apakšas</t>
  </si>
  <si>
    <t>Sienas kronšteins kabeļu renem</t>
  </si>
  <si>
    <t>Pārējie montāžas materiāli (skrūves, uzgriežņi, enkurdībeļi, utt.)</t>
  </si>
  <si>
    <t>Zibensaizsardzība ēkai</t>
  </si>
  <si>
    <t>ALU T zibensuztvērējs stienis 16x3500mm, k-ta ar stiprinājumu slīpām jumtam</t>
  </si>
  <si>
    <t>Obo Bettermann</t>
  </si>
  <si>
    <t>Alumīnija apaļvads RD 8-ALU-T Ø8mm</t>
  </si>
  <si>
    <t>Cinkota tērauda apaļvads ar PVC apvalku, RD 10-PVC</t>
  </si>
  <si>
    <t>Vario ātrais savienotājs, Rd 8-10mm, 249 8-10 ALU</t>
  </si>
  <si>
    <t>Mērījuma spaile Rd 8-10mm 237/N FT</t>
  </si>
  <si>
    <t xml:space="preserve">Stiprinājums pie notekas </t>
  </si>
  <si>
    <t xml:space="preserve">Stiprinājums pie sienas </t>
  </si>
  <si>
    <t xml:space="preserve">Stieples stiprinājums jumtam </t>
  </si>
  <si>
    <t>Elektrods zemējuma 219 20 ST FT Ø20mm 1500mm</t>
  </si>
  <si>
    <t>Spice elektrodam 1819/20 BP</t>
  </si>
  <si>
    <t>Plakandzelzs 30x3,5mm 5052 DIN</t>
  </si>
  <si>
    <t>Stiepes deformācijas detaļa/ kompensators, 172 AR</t>
  </si>
  <si>
    <t>Savienojums elektrods/stieple/lente</t>
  </si>
  <si>
    <t>Savienojums elektrods/lente</t>
  </si>
  <si>
    <t>Pretkorozijas lenta 356 50mm 10m</t>
  </si>
  <si>
    <t>Lokālā tāme Nr.15</t>
  </si>
  <si>
    <t>U1. AUKSTĀ ŪDENSAPGĀDE UN CIRKULĀCIJA</t>
  </si>
  <si>
    <t>Caurules PE100 ar veidgabaliem</t>
  </si>
  <si>
    <t>DN20, SDR11, PN16</t>
  </si>
  <si>
    <t>DN25, SDR11, PN16</t>
  </si>
  <si>
    <t>DN32, SDR11, PN16</t>
  </si>
  <si>
    <t>DN50, SDR11, PN16</t>
  </si>
  <si>
    <t>Daudzslāņu ūdens caurule ar veidgabaliem</t>
  </si>
  <si>
    <t>DN15, PN10</t>
  </si>
  <si>
    <t>DN20, PN10</t>
  </si>
  <si>
    <t>DN25, PN10</t>
  </si>
  <si>
    <t>DN32, PN10</t>
  </si>
  <si>
    <t>DN40, PN10</t>
  </si>
  <si>
    <t>DN50, PN10</t>
  </si>
  <si>
    <t>Lodveida ventilis</t>
  </si>
  <si>
    <t>gab</t>
  </si>
  <si>
    <t>Pretvārsts</t>
  </si>
  <si>
    <t>Cauruļu akmensvates siltumizolācijas čaula ar folija pārklājumu, λ=0,037 W/mK</t>
  </si>
  <si>
    <t>caurulei DN15, b=20mm</t>
  </si>
  <si>
    <t>caurulei DN20, b=20mm</t>
  </si>
  <si>
    <t>caurulei DN25, b=20mm</t>
  </si>
  <si>
    <t>caurulei DN32, b=20mm</t>
  </si>
  <si>
    <t>caurulei DN40, b=20mm</t>
  </si>
  <si>
    <t>caurulei DN50, b=20mm</t>
  </si>
  <si>
    <t>PVC caurule</t>
  </si>
  <si>
    <t>OD110</t>
  </si>
  <si>
    <t>Sildkabelis*</t>
  </si>
  <si>
    <t>Cauruļvadu un veidgabalu stiprinājumi</t>
  </si>
  <si>
    <t>kpl</t>
  </si>
  <si>
    <t>Pieslēguma vieta ārējiem tīkliem</t>
  </si>
  <si>
    <t>vietas</t>
  </si>
  <si>
    <t>Cirkulācijas sūknis, Star-Z 20/4-3</t>
  </si>
  <si>
    <t>22,5W</t>
  </si>
  <si>
    <t>Spiediena paaugstināšanas sūknis, Isar BOOST5-E-5</t>
  </si>
  <si>
    <t>1,1kW</t>
  </si>
  <si>
    <t>Cauruļvadu skalošana, dezinfekcija un hidrauliskā pārbaude pēc izbūves</t>
  </si>
  <si>
    <t>ŪDENS MĒRĪTĀJA MEZGLS</t>
  </si>
  <si>
    <t>Komercuzskaites mēraparāts daudzstrūklu tipa</t>
  </si>
  <si>
    <t>DN25</t>
  </si>
  <si>
    <t>Nerūsējoša tērauda cauruļvads</t>
  </si>
  <si>
    <t>D30x2.0(DN25)</t>
  </si>
  <si>
    <t>Diametru pāreja</t>
  </si>
  <si>
    <t>DN50/25</t>
  </si>
  <si>
    <t>DN40/25</t>
  </si>
  <si>
    <t>Trejgabalss ar iekšējo vītni</t>
  </si>
  <si>
    <t>DN25/15</t>
  </si>
  <si>
    <t>Manometrs P=0÷16kg/sm²</t>
  </si>
  <si>
    <t>Ūdens tukšošanas krāns</t>
  </si>
  <si>
    <t>DN15</t>
  </si>
  <si>
    <t>S3. KARSTĀ ŪDENSAPGĀDE</t>
  </si>
  <si>
    <t>PE-Xa rūpnieciski izolēta caurule ar veidgabaliem</t>
  </si>
  <si>
    <t>DN25, PN6</t>
  </si>
  <si>
    <t>caurulei DN15, b=30mm</t>
  </si>
  <si>
    <t>caurulei DN20, b=30mm</t>
  </si>
  <si>
    <t>caurulei DN32, b=30mm</t>
  </si>
  <si>
    <t>Cauruļu un veidgabalu stiprinājumi</t>
  </si>
  <si>
    <t>K1. SADZĪVES KANALIZĀCIJA</t>
  </si>
  <si>
    <t>PVC kanalizācijas caurule ar veidgabaliem</t>
  </si>
  <si>
    <t>Revīzijas lūka</t>
  </si>
  <si>
    <t>Tīrišānas lūka</t>
  </si>
  <si>
    <t>K3. RAŽOŠANA KANALIZĀCIJA</t>
  </si>
  <si>
    <t>OD50</t>
  </si>
  <si>
    <t>OD160</t>
  </si>
  <si>
    <t>OD200</t>
  </si>
  <si>
    <t>Traps ar plastikāta resti, slodzes klase B125</t>
  </si>
  <si>
    <t>DN100, 100x100mm</t>
  </si>
  <si>
    <t>Līnijveida kanāls ar plastikāta resti, slodzes klas B125</t>
  </si>
  <si>
    <t>h=150mm, b=100mm</t>
  </si>
  <si>
    <t>Līnijveida kanāls ar čuguna resti, slodzes klase D400</t>
  </si>
  <si>
    <t>h=385mm, b=300mm</t>
  </si>
  <si>
    <t>Iegremdējams kanalizācijas sūknis</t>
  </si>
  <si>
    <t>P=1,1kW, DN32</t>
  </si>
  <si>
    <t>Santehnika</t>
  </si>
  <si>
    <t>Grohe Bau Ceramic Rimless tualetes pods ar lēni nolaižamu vāku 39496000</t>
  </si>
  <si>
    <t>Izlietne VIL51, Izlietnes kāja GUS59</t>
  </si>
  <si>
    <t>Slēgtā dušas kabīne GOTLAND 90x90x215cm</t>
  </si>
  <si>
    <t>PAPILDUS MATERIĀLI</t>
  </si>
  <si>
    <t>Palīgmateriāli, stiprinājumi</t>
  </si>
  <si>
    <t>Lokālā tāme Nr.16</t>
  </si>
  <si>
    <t>Kabelis AXMK 4x70 mm2</t>
  </si>
  <si>
    <t>PE caurule ø 75mm, 450N, 2klase</t>
  </si>
  <si>
    <t>Kabeļa brīdinājuma lente</t>
  </si>
  <si>
    <t>Celtniecības smilts</t>
  </si>
  <si>
    <t>Sķembas</t>
  </si>
  <si>
    <t>Darbu daudzumu kopsavilkums</t>
  </si>
  <si>
    <t>Elektrotehniskie mērījumi</t>
  </si>
  <si>
    <t>Obj</t>
  </si>
  <si>
    <t>Kabeļu marķējums</t>
  </si>
  <si>
    <t>Rozetes un slēdžu marķējums</t>
  </si>
  <si>
    <t>Tranšejas rakšana un aizbiršana ar blietēšanu 1-2 kabelim (1-2 caurulei)</t>
  </si>
  <si>
    <t>Tranšejas rakšana un aizbiršana ar blietēšanu zemējuma kontūram</t>
  </si>
  <si>
    <t>Plastmasas caurules guldīšana gatavā tranšejā</t>
  </si>
  <si>
    <t>Kabeļa brīdinājuma lentas ieklāšana</t>
  </si>
  <si>
    <t>ZS kabeļa ievēršana caurulē</t>
  </si>
  <si>
    <t>Trases nospraušana</t>
  </si>
  <si>
    <t>objekts</t>
  </si>
  <si>
    <t>Elektropārvades līnijas ģeodēziskā kontrolkartēšana</t>
  </si>
  <si>
    <t>Rakšanas atļaujas saņemšana</t>
  </si>
  <si>
    <t>Tehniskās dokumentācijas izgatavošana</t>
  </si>
  <si>
    <t>Objekta sagatavošana nodošanai-pieņemšanai ekspluatācijā</t>
  </si>
  <si>
    <t>Lokālā tāme Nr.17</t>
  </si>
  <si>
    <t>U1. AUKSTĀ ŪDENSAPGĀDE</t>
  </si>
  <si>
    <t>PE100 ūdensvada caurule</t>
  </si>
  <si>
    <t>SDR17, OD63, PN10</t>
  </si>
  <si>
    <t>Aizsargčaula</t>
  </si>
  <si>
    <t>caurulei OD63</t>
  </si>
  <si>
    <t>Sedlu uzlika</t>
  </si>
  <si>
    <t>D63*/OD63</t>
  </si>
  <si>
    <t>Pazemes tipa ķīļveida aizbīdnis ar teleskopisku atslēgstieni un kaļamā ķeta kapi, ar min. iekšējo diametru 140mm un atslēgstieņa atbalsta plāksni zem kapes, iestrādei zālāja segumā</t>
  </si>
  <si>
    <t>Pieslēguma vieta esošam cauruļvadam</t>
  </si>
  <si>
    <t>D63</t>
  </si>
  <si>
    <t>Pabērums un apbērums, rupjgraudaina smilts</t>
  </si>
  <si>
    <r>
      <t>m</t>
    </r>
    <r>
      <rPr>
        <vertAlign val="superscript"/>
        <sz val="9"/>
        <rFont val="Tahoma"/>
        <family val="2"/>
        <charset val="186"/>
      </rPr>
      <t>3</t>
    </r>
  </si>
  <si>
    <t>Gruntsūdens līmeņa pazemināšana (nepieciešamības gadījumā)</t>
  </si>
  <si>
    <t>Cauruļvadu skalošana, dezinfekcija un hidrauliskā pārbaude</t>
  </si>
  <si>
    <t>PP gludsienu kanalizācijas caurule</t>
  </si>
  <si>
    <t>OD110, SN8</t>
  </si>
  <si>
    <t>Vienvirziena vārsts</t>
  </si>
  <si>
    <t>gb</t>
  </si>
  <si>
    <t xml:space="preserve">Kanalizācijas aka no dz/b saliekamiem elem., H= 3.0m, ar vāku iestrādei zālāja segumā no kaļamā ķeta 12,5t, lūku, pamatni un hidroizolāciju visā augstumā  </t>
  </si>
  <si>
    <t>D2000</t>
  </si>
  <si>
    <t>caurulei OD110</t>
  </si>
  <si>
    <t>CCTV inspekcija</t>
  </si>
  <si>
    <t>Projektētās elektrības šķērsojums</t>
  </si>
  <si>
    <t>Projektētās lietus kanalizācijas cauruļvada šķērsojums</t>
  </si>
  <si>
    <t>Lokālā tāme Nr.18</t>
  </si>
  <si>
    <t>Lietus ūdens kanalizācijas cauruļvadi</t>
  </si>
  <si>
    <t>Lietus ūdens kanalizācijas cauruļvadu montāža D160</t>
  </si>
  <si>
    <t>Ārējās Kanalizācijas Caurule PVC SN8 D160</t>
  </si>
  <si>
    <t>Lietus ūdens kanalizācijas cauruļvadu montāža D200</t>
  </si>
  <si>
    <t>Ārējās Kanalizācijas Caurule PVC SN8 D200</t>
  </si>
  <si>
    <t>Skatakas</t>
  </si>
  <si>
    <t>Skataka ar pamatni un ķeta vāku montāža D400</t>
  </si>
  <si>
    <t>Skataka ar pamatni un ķeta vāku</t>
  </si>
  <si>
    <t>Šķembu ceļa segums</t>
  </si>
  <si>
    <t>Grunts rakšana</t>
  </si>
  <si>
    <t>Drenējošas smilts kārtas izbūve b=400mm, blietēšana pa kārtām</t>
  </si>
  <si>
    <t>Smilts ar piegādi</t>
  </si>
  <si>
    <t>Šķembas (Fr.20-40) ar piegādi</t>
  </si>
  <si>
    <t>Apzaļumošana</t>
  </si>
  <si>
    <t>Melznzemes uzbēruma 10cm biezumā izveide, teritorijas planēšana, zālāja sēšana</t>
  </si>
  <si>
    <t>Melnzeme no zemes darbu atbērtnes</t>
  </si>
  <si>
    <t>Zāliena sēklas</t>
  </si>
  <si>
    <t>Ģenerātora pamatnes betonēšana</t>
  </si>
  <si>
    <t>Veidņu montāža un demontāža monolītā dzelzsbetona pandusa plātnes betonēšanai</t>
  </si>
  <si>
    <t>Armatūras sieta montāža pandusu plātnei</t>
  </si>
  <si>
    <t>Pamatnes betonēšana, b=150mm</t>
  </si>
  <si>
    <t>Pandusu izbūve</t>
  </si>
  <si>
    <t>Pandusa plātnes betonēšana, b=150mm</t>
  </si>
  <si>
    <t>Opple 543022017600;LEDWaterproof-B L1450-50W-4000-WT; 6250 lm; 50W</t>
  </si>
  <si>
    <t>Opple 543022017500; LEDWaterproof-B L1150-36W-4000-WT; 4500 lm; 36W</t>
  </si>
  <si>
    <t>D-3* - PVC rāmja durvis ar pildiņa pildījumu; tonis un furnitūra - atbilstoši būvprojektam</t>
  </si>
  <si>
    <t>V-4* - Divviru vārti 2000x2000mm</t>
  </si>
  <si>
    <t>Drenējošas smilts kārtas izbūve b=300mm, blietēšana pa kārtām</t>
  </si>
  <si>
    <t>Blietētas šķembu kārtas ierīkošana, b=200mm</t>
  </si>
  <si>
    <t>Armatūras sieta montāža grīdas plātnei 6/6/200/200</t>
  </si>
  <si>
    <t>Grīdas G-1 konstrukcija - Barības galds</t>
  </si>
  <si>
    <t>Armatūras sieta montāža grīdas plātnei 8/8/200/200</t>
  </si>
  <si>
    <t>Grīdas G-2 konstrukcija - Guļvietas, pārejas zonas</t>
  </si>
  <si>
    <t>Grīdas plātnes betonēšana, C30/37, XC2</t>
  </si>
  <si>
    <t>Grīdas plātnes betonēšana, C25/30, XC2</t>
  </si>
  <si>
    <t>Barības galda borts</t>
  </si>
  <si>
    <t>Pakāpiens pie barības galda</t>
  </si>
  <si>
    <t>Grīdas G-3 konstrukcija - Mēslu ejas un tehniskā telpa</t>
  </si>
  <si>
    <t>UPN profila iestrāde mēslu ejās</t>
  </si>
  <si>
    <t>Starpkrātuve</t>
  </si>
  <si>
    <t>Mēslu kanāls ēkas galā</t>
  </si>
  <si>
    <t>Vēja saites, spriegotāji</t>
  </si>
  <si>
    <t>Jumta koka kopturu un latu montāža</t>
  </si>
  <si>
    <t>Saliekamā dzelzsbetona cokola paneļu montāža</t>
  </si>
  <si>
    <t>Trīsslāņu cokolpaneļi</t>
  </si>
  <si>
    <t xml:space="preserve">Dzelzsbetona paneļi sienās </t>
  </si>
  <si>
    <t>Pamatu siltumizolācija tehniskajam blokam</t>
  </si>
  <si>
    <t>Fasādes apšuvuma no koka dēlīšiem</t>
  </si>
  <si>
    <t>Fasādes apšuvuma ar polikarbonātu</t>
  </si>
  <si>
    <t>Koka brusas aizkariem</t>
  </si>
  <si>
    <t>Sīkie darbi, nosedzošie elementi</t>
  </si>
  <si>
    <t>Sienu sendvičpaneļu montāža</t>
  </si>
  <si>
    <t>37</t>
  </si>
  <si>
    <t>42</t>
  </si>
  <si>
    <t>39</t>
  </si>
  <si>
    <t>44</t>
  </si>
  <si>
    <t>47</t>
  </si>
  <si>
    <t>49</t>
  </si>
  <si>
    <t>Tāme sastādīta: ______.gada__._____________</t>
  </si>
  <si>
    <t>datums</t>
  </si>
  <si>
    <t>Sert.Nr. ________</t>
  </si>
  <si>
    <t>Vārtu atvešana, aizvešana</t>
  </si>
  <si>
    <t>WC moduļa atvešana, aizvešana</t>
  </si>
  <si>
    <t>Vārtu noma</t>
  </si>
  <si>
    <t>Pavisam būvniecības izmaksas</t>
  </si>
  <si>
    <t>Ar būvniecību saistītie pārējie izdevumi:</t>
  </si>
  <si>
    <t xml:space="preserve">                        būvuzraudzība</t>
  </si>
  <si>
    <t xml:space="preserve">                        būvprojekta autoruzraudzība</t>
  </si>
  <si>
    <t xml:space="preserve">                        izpētes un projektēšanas darbi</t>
  </si>
  <si>
    <t xml:space="preserve">                        būvprojekta ekspertīze</t>
  </si>
  <si>
    <t>Cokolpaneļu šuvju hermetizēšana</t>
  </si>
  <si>
    <t>Siltumizolācija ekstrudēts polistirols 100mm</t>
  </si>
  <si>
    <t>Materiāli šuvju hermetizācijai, nosegšanai</t>
  </si>
  <si>
    <t>Jumta koka spāru montāža</t>
  </si>
  <si>
    <t>Līmētas koka spāres</t>
  </si>
  <si>
    <t>palīgmateriāli (stiprinājuma elementi)</t>
  </si>
  <si>
    <t xml:space="preserve">Keramzīta Bloki 3MPA 200mm </t>
  </si>
  <si>
    <t>Esošās grunts pamatnes noblietēšana</t>
  </si>
  <si>
    <t>Šķembas ar piegādi</t>
  </si>
  <si>
    <t>Plēve</t>
  </si>
  <si>
    <t>Armatūras siets grīdas plātnei 8/8/200/200</t>
  </si>
  <si>
    <t>Palīgmateriāli (stieples, distanceri)</t>
  </si>
  <si>
    <t>Armatūras sieta montāža barības galda pakāpienam 8/8/200/200</t>
  </si>
  <si>
    <t>Barības galda borta stiegrošana</t>
  </si>
  <si>
    <t>Armatūra</t>
  </si>
  <si>
    <t>Barības galda borta veidņošana</t>
  </si>
  <si>
    <t>Veidņu noma</t>
  </si>
  <si>
    <t>Palīgmateriāli</t>
  </si>
  <si>
    <t>Betons C30/37</t>
  </si>
  <si>
    <t>Betons C25/30</t>
  </si>
  <si>
    <t>Armatūras siets grīdas plātnei 6/6/200/200</t>
  </si>
  <si>
    <t>UPN 75 profils</t>
  </si>
  <si>
    <t>Nosegdetaļas</t>
  </si>
  <si>
    <t>Fasādes apdares dēļi</t>
  </si>
  <si>
    <t>Polikarbonāts</t>
  </si>
  <si>
    <t>kokmateriāls</t>
  </si>
  <si>
    <t>Sendvičpanelis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</si>
</sst>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\+#,##0.00;[Red]\-#,##0.00"/>
    <numFmt numFmtId="166" formatCode="#,##0.0"/>
    <numFmt numFmtId="167" formatCode="#,##0.00_ ;\-#,##0.00\ "/>
    <numFmt numFmtId="168" formatCode="#,##0.000"/>
    <numFmt numFmtId="169" formatCode="_-* #,##0.00\ _L_s_-;\-* #,##0.00\ _L_s_-;_-* &quot;-&quot;??\ _L_s_-;_-@_-"/>
    <numFmt numFmtId="170" formatCode="0.0%"/>
    <numFmt numFmtId="171" formatCode="#,##0.00_ ;[Red]\-#,##0.00\ "/>
    <numFmt numFmtId="172" formatCode="#,##0.0000"/>
    <numFmt numFmtId="173" formatCode="#,##0.00000"/>
    <numFmt numFmtId="174" formatCode="#,##0.000000"/>
  </numFmts>
  <fonts count="63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10"/>
      <name val="Helv"/>
    </font>
    <font>
      <b/>
      <sz val="10"/>
      <name val="Tahoma"/>
      <family val="2"/>
    </font>
    <font>
      <sz val="10"/>
      <name val="Arial"/>
      <family val="2"/>
      <charset val="186"/>
    </font>
    <font>
      <sz val="9"/>
      <name val="Tahoma"/>
      <family val="2"/>
      <charset val="186"/>
    </font>
    <font>
      <b/>
      <sz val="9"/>
      <name val="Tahoma"/>
      <family val="2"/>
      <charset val="186"/>
    </font>
    <font>
      <b/>
      <sz val="9"/>
      <name val="Tahoma"/>
      <family val="2"/>
    </font>
    <font>
      <sz val="11"/>
      <color indexed="8"/>
      <name val="Calibri"/>
      <family val="2"/>
      <charset val="186"/>
    </font>
    <font>
      <b/>
      <u/>
      <sz val="12"/>
      <name val="Tahoma"/>
      <family val="2"/>
      <charset val="186"/>
    </font>
    <font>
      <b/>
      <sz val="12"/>
      <name val="Tahoma"/>
      <family val="2"/>
      <charset val="186"/>
    </font>
    <font>
      <b/>
      <i/>
      <sz val="10"/>
      <name val="Tahoma"/>
      <family val="2"/>
      <charset val="186"/>
    </font>
    <font>
      <sz val="11"/>
      <name val="Tahoma"/>
      <family val="2"/>
      <charset val="186"/>
    </font>
    <font>
      <sz val="8"/>
      <name val="Tahoma"/>
      <family val="2"/>
      <charset val="186"/>
    </font>
    <font>
      <sz val="14"/>
      <name val="Tahoma"/>
      <family val="2"/>
      <charset val="186"/>
    </font>
    <font>
      <i/>
      <sz val="10.5"/>
      <name val="Tahoma"/>
      <family val="2"/>
      <charset val="186"/>
    </font>
    <font>
      <b/>
      <i/>
      <sz val="10.5"/>
      <name val="Tahoma"/>
      <family val="2"/>
      <charset val="186"/>
    </font>
    <font>
      <i/>
      <sz val="10"/>
      <name val="Tahoma"/>
      <family val="2"/>
      <charset val="186"/>
    </font>
    <font>
      <i/>
      <sz val="9"/>
      <name val="Tahoma"/>
      <family val="2"/>
      <charset val="186"/>
    </font>
    <font>
      <i/>
      <sz val="9"/>
      <color indexed="8"/>
      <name val="Tahoma"/>
      <family val="2"/>
      <charset val="186"/>
    </font>
    <font>
      <i/>
      <sz val="9"/>
      <name val="Tahoma"/>
      <family val="2"/>
    </font>
    <font>
      <b/>
      <i/>
      <sz val="9"/>
      <name val="Tahoma"/>
      <family val="2"/>
    </font>
    <font>
      <sz val="9"/>
      <name val="Tahoma"/>
      <family val="2"/>
    </font>
    <font>
      <sz val="8"/>
      <name val="Tahoma"/>
      <family val="2"/>
    </font>
    <font>
      <b/>
      <sz val="8"/>
      <name val="Tahoma"/>
      <family val="2"/>
      <charset val="186"/>
    </font>
    <font>
      <sz val="9"/>
      <color indexed="8"/>
      <name val="Tahoma"/>
      <family val="2"/>
      <charset val="186"/>
    </font>
    <font>
      <b/>
      <i/>
      <u/>
      <sz val="10"/>
      <name val="Tahoma"/>
      <family val="2"/>
      <charset val="186"/>
    </font>
    <font>
      <b/>
      <i/>
      <sz val="12"/>
      <name val="Tahoma"/>
      <family val="2"/>
      <charset val="186"/>
    </font>
    <font>
      <sz val="10"/>
      <color indexed="8"/>
      <name val="MS Sans Serif"/>
      <family val="2"/>
      <charset val="186"/>
    </font>
    <font>
      <b/>
      <i/>
      <u/>
      <sz val="8"/>
      <name val="Tahoma"/>
      <family val="2"/>
      <charset val="186"/>
    </font>
    <font>
      <vertAlign val="superscript"/>
      <sz val="9"/>
      <name val="Tahoma"/>
      <family val="2"/>
      <charset val="186"/>
    </font>
    <font>
      <b/>
      <i/>
      <sz val="9"/>
      <name val="Tahoma"/>
      <family val="2"/>
      <charset val="186"/>
    </font>
    <font>
      <b/>
      <i/>
      <u/>
      <sz val="10"/>
      <name val="Tahoma"/>
      <family val="2"/>
    </font>
    <font>
      <sz val="11"/>
      <name val="Tahoma"/>
      <family val="2"/>
    </font>
    <font>
      <sz val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9"/>
      <color theme="1"/>
      <name val="Tahoma"/>
      <family val="2"/>
      <charset val="186"/>
    </font>
    <font>
      <sz val="8"/>
      <color theme="1"/>
      <name val="Tahoma"/>
      <family val="2"/>
      <charset val="186"/>
    </font>
    <font>
      <sz val="9"/>
      <color theme="1"/>
      <name val="Tahoma"/>
      <family val="2"/>
    </font>
    <font>
      <b/>
      <sz val="9"/>
      <color rgb="FFFF0000"/>
      <name val="Tahoma"/>
      <family val="2"/>
      <charset val="186"/>
    </font>
    <font>
      <i/>
      <sz val="9"/>
      <color rgb="FFFF0000"/>
      <name val="Tahoma"/>
      <family val="2"/>
      <charset val="186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b/>
      <sz val="9"/>
      <color theme="1"/>
      <name val="Tahoma"/>
      <family val="2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Tahoma"/>
      <family val="2"/>
      <charset val="186"/>
    </font>
    <font>
      <sz val="8"/>
      <color rgb="FFFF0000"/>
      <name val="Tahoma"/>
      <family val="2"/>
      <charset val="186"/>
    </font>
    <font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color rgb="FFFF0000"/>
      <name val="Tahoma"/>
      <family val="2"/>
    </font>
    <font>
      <sz val="9"/>
      <color rgb="FFFF0000"/>
      <name val="Tahoma"/>
      <family val="2"/>
    </font>
    <font>
      <b/>
      <sz val="9"/>
      <color rgb="FF00B050"/>
      <name val="Tahoma"/>
      <family val="2"/>
    </font>
    <font>
      <sz val="9"/>
      <color rgb="FF00B050"/>
      <name val="Tahoma"/>
      <family val="2"/>
    </font>
    <font>
      <sz val="11"/>
      <color rgb="FF00B050"/>
      <name val="Tahoma"/>
      <family val="2"/>
    </font>
    <font>
      <b/>
      <sz val="11"/>
      <color rgb="FF00B050"/>
      <name val="Tahoma"/>
      <family val="2"/>
    </font>
    <font>
      <sz val="10"/>
      <name val="BaltOptima"/>
      <charset val="204"/>
    </font>
    <font>
      <i/>
      <sz val="10"/>
      <name val="BaltOptima"/>
      <charset val="186"/>
    </font>
    <font>
      <b/>
      <i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3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30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/>
    <xf numFmtId="0" fontId="4" fillId="0" borderId="0"/>
    <xf numFmtId="0" fontId="6" fillId="0" borderId="0"/>
    <xf numFmtId="0" fontId="6" fillId="0" borderId="0"/>
    <xf numFmtId="9" fontId="37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3" fillId="0" borderId="0"/>
    <xf numFmtId="0" fontId="60" fillId="0" borderId="0"/>
  </cellStyleXfs>
  <cellXfs count="457">
    <xf numFmtId="0" fontId="0" fillId="0" borderId="0" xfId="0"/>
    <xf numFmtId="0" fontId="2" fillId="0" borderId="0" xfId="7" applyFont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11" fillId="0" borderId="0" xfId="7" applyFont="1" applyAlignment="1">
      <alignment horizontal="center" vertical="center"/>
    </xf>
    <xf numFmtId="0" fontId="39" fillId="0" borderId="0" xfId="0" applyFont="1"/>
    <xf numFmtId="0" fontId="2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2" fillId="0" borderId="0" xfId="7" applyFont="1" applyAlignment="1">
      <alignment vertical="center"/>
    </xf>
    <xf numFmtId="0" fontId="14" fillId="0" borderId="0" xfId="7" applyFont="1" applyAlignment="1">
      <alignment horizontal="left" vertical="center"/>
    </xf>
    <xf numFmtId="0" fontId="14" fillId="0" borderId="0" xfId="13" applyFont="1" applyAlignment="1">
      <alignment horizontal="left" vertical="center"/>
    </xf>
    <xf numFmtId="0" fontId="2" fillId="0" borderId="0" xfId="7" applyFont="1" applyAlignment="1">
      <alignment horizontal="center" vertical="center" wrapText="1"/>
    </xf>
    <xf numFmtId="0" fontId="14" fillId="0" borderId="0" xfId="7" applyFont="1" applyAlignment="1">
      <alignment vertical="center"/>
    </xf>
    <xf numFmtId="49" fontId="14" fillId="0" borderId="0" xfId="13" quotePrefix="1" applyNumberFormat="1" applyFont="1" applyAlignment="1">
      <alignment horizontal="left" vertical="center"/>
    </xf>
    <xf numFmtId="4" fontId="14" fillId="0" borderId="0" xfId="7" applyNumberFormat="1" applyFont="1" applyAlignment="1">
      <alignment vertical="center"/>
    </xf>
    <xf numFmtId="4" fontId="2" fillId="0" borderId="0" xfId="7" applyNumberFormat="1" applyFont="1" applyAlignment="1">
      <alignment horizontal="center" vertical="center" wrapText="1"/>
    </xf>
    <xf numFmtId="2" fontId="3" fillId="0" borderId="0" xfId="7" applyNumberFormat="1" applyFont="1" applyAlignment="1">
      <alignment horizontal="center" vertical="center"/>
    </xf>
    <xf numFmtId="2" fontId="13" fillId="0" borderId="0" xfId="7" applyNumberFormat="1" applyFont="1" applyAlignment="1">
      <alignment horizontal="center" vertical="center"/>
    </xf>
    <xf numFmtId="0" fontId="3" fillId="0" borderId="0" xfId="7" applyFont="1" applyAlignment="1">
      <alignment horizontal="right" vertical="center"/>
    </xf>
    <xf numFmtId="4" fontId="3" fillId="0" borderId="0" xfId="7" applyNumberFormat="1" applyFont="1" applyAlignment="1">
      <alignment horizontal="center" vertical="center" shrinkToFit="1"/>
    </xf>
    <xf numFmtId="1" fontId="13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4" fillId="0" borderId="0" xfId="7" applyFont="1" applyAlignment="1">
      <alignment horizontal="center" vertical="center" wrapText="1"/>
    </xf>
    <xf numFmtId="0" fontId="2" fillId="0" borderId="0" xfId="6" applyFont="1" applyAlignment="1">
      <alignment horizontal="right" vertical="center"/>
    </xf>
    <xf numFmtId="4" fontId="3" fillId="0" borderId="0" xfId="7" applyNumberFormat="1" applyFont="1" applyAlignment="1">
      <alignment horizontal="center" vertical="center" wrapText="1"/>
    </xf>
    <xf numFmtId="4" fontId="3" fillId="0" borderId="0" xfId="7" applyNumberFormat="1" applyFont="1" applyAlignment="1">
      <alignment horizontal="center" vertical="center"/>
    </xf>
    <xf numFmtId="4" fontId="7" fillId="0" borderId="1" xfId="7" applyNumberFormat="1" applyFont="1" applyBorder="1" applyAlignment="1">
      <alignment horizontal="center" vertical="center" shrinkToFit="1"/>
    </xf>
    <xf numFmtId="4" fontId="7" fillId="0" borderId="2" xfId="7" applyNumberFormat="1" applyFont="1" applyBorder="1" applyAlignment="1">
      <alignment horizontal="center" vertical="center" shrinkToFit="1"/>
    </xf>
    <xf numFmtId="4" fontId="7" fillId="0" borderId="3" xfId="7" applyNumberFormat="1" applyFont="1" applyBorder="1" applyAlignment="1">
      <alignment horizontal="center" vertical="center" shrinkToFit="1"/>
    </xf>
    <xf numFmtId="4" fontId="7" fillId="0" borderId="4" xfId="7" applyNumberFormat="1" applyFont="1" applyBorder="1" applyAlignment="1">
      <alignment horizontal="center" vertical="center" shrinkToFit="1"/>
    </xf>
    <xf numFmtId="4" fontId="7" fillId="0" borderId="5" xfId="7" applyNumberFormat="1" applyFont="1" applyBorder="1" applyAlignment="1">
      <alignment horizontal="center" vertical="center" shrinkToFit="1"/>
    </xf>
    <xf numFmtId="0" fontId="8" fillId="2" borderId="6" xfId="7" applyFont="1" applyFill="1" applyBorder="1" applyAlignment="1">
      <alignment vertical="center"/>
    </xf>
    <xf numFmtId="0" fontId="8" fillId="2" borderId="7" xfId="7" applyFont="1" applyFill="1" applyBorder="1" applyAlignment="1">
      <alignment vertical="center"/>
    </xf>
    <xf numFmtId="0" fontId="8" fillId="2" borderId="8" xfId="7" applyFont="1" applyFill="1" applyBorder="1" applyAlignment="1">
      <alignment horizontal="right" vertical="center"/>
    </xf>
    <xf numFmtId="4" fontId="8" fillId="2" borderId="9" xfId="7" applyNumberFormat="1" applyFont="1" applyFill="1" applyBorder="1" applyAlignment="1">
      <alignment horizontal="center" vertical="center" shrinkToFit="1"/>
    </xf>
    <xf numFmtId="4" fontId="8" fillId="2" borderId="10" xfId="7" applyNumberFormat="1" applyFont="1" applyFill="1" applyBorder="1" applyAlignment="1">
      <alignment horizontal="center" vertical="center" shrinkToFit="1"/>
    </xf>
    <xf numFmtId="4" fontId="8" fillId="2" borderId="11" xfId="7" applyNumberFormat="1" applyFont="1" applyFill="1" applyBorder="1" applyAlignment="1">
      <alignment horizontal="center" vertical="center" shrinkToFit="1"/>
    </xf>
    <xf numFmtId="4" fontId="8" fillId="2" borderId="12" xfId="7" applyNumberFormat="1" applyFont="1" applyFill="1" applyBorder="1" applyAlignment="1">
      <alignment horizontal="center" vertical="center" shrinkToFit="1"/>
    </xf>
    <xf numFmtId="49" fontId="2" fillId="0" borderId="0" xfId="17" applyNumberFormat="1" applyFont="1" applyAlignment="1">
      <alignment vertical="center"/>
    </xf>
    <xf numFmtId="0" fontId="15" fillId="0" borderId="0" xfId="22" applyFont="1" applyAlignment="1">
      <alignment horizontal="left" vertical="center"/>
    </xf>
    <xf numFmtId="0" fontId="16" fillId="0" borderId="0" xfId="17" applyFont="1" applyAlignment="1">
      <alignment horizontal="center" vertical="center"/>
    </xf>
    <xf numFmtId="0" fontId="17" fillId="0" borderId="0" xfId="22" applyFont="1" applyAlignment="1">
      <alignment vertical="center"/>
    </xf>
    <xf numFmtId="0" fontId="17" fillId="0" borderId="0" xfId="22" applyFont="1" applyAlignment="1">
      <alignment horizontal="right" vertical="center"/>
    </xf>
    <xf numFmtId="0" fontId="17" fillId="0" borderId="13" xfId="7" applyFont="1" applyBorder="1" applyAlignment="1">
      <alignment horizontal="center" vertical="center"/>
    </xf>
    <xf numFmtId="0" fontId="17" fillId="0" borderId="13" xfId="7" applyFont="1" applyBorder="1" applyAlignment="1">
      <alignment horizontal="right" vertical="center"/>
    </xf>
    <xf numFmtId="0" fontId="17" fillId="0" borderId="13" xfId="7" applyFont="1" applyBorder="1" applyAlignment="1">
      <alignment vertical="center"/>
    </xf>
    <xf numFmtId="0" fontId="18" fillId="0" borderId="13" xfId="7" applyFont="1" applyBorder="1" applyAlignment="1">
      <alignment horizontal="right" vertical="center"/>
    </xf>
    <xf numFmtId="0" fontId="17" fillId="0" borderId="0" xfId="7" applyFont="1" applyAlignment="1">
      <alignment vertical="center"/>
    </xf>
    <xf numFmtId="0" fontId="17" fillId="0" borderId="13" xfId="22" applyFont="1" applyBorder="1" applyAlignment="1">
      <alignment horizontal="right" vertical="center"/>
    </xf>
    <xf numFmtId="0" fontId="2" fillId="0" borderId="0" xfId="22" applyFont="1" applyAlignment="1">
      <alignment vertical="center" wrapText="1"/>
    </xf>
    <xf numFmtId="0" fontId="15" fillId="0" borderId="0" xfId="7" applyFont="1" applyAlignment="1">
      <alignment vertical="top"/>
    </xf>
    <xf numFmtId="0" fontId="7" fillId="0" borderId="0" xfId="7" applyFont="1" applyAlignment="1">
      <alignment vertical="top"/>
    </xf>
    <xf numFmtId="0" fontId="15" fillId="0" borderId="0" xfId="17" applyFont="1" applyAlignment="1">
      <alignment horizontal="left" vertical="center"/>
    </xf>
    <xf numFmtId="0" fontId="19" fillId="0" borderId="0" xfId="14" applyFont="1"/>
    <xf numFmtId="0" fontId="17" fillId="0" borderId="0" xfId="7" applyFont="1" applyAlignment="1">
      <alignment horizontal="left" vertical="center"/>
    </xf>
    <xf numFmtId="4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2" borderId="9" xfId="7" applyFont="1" applyFill="1" applyBorder="1" applyAlignment="1">
      <alignment horizontal="center" vertical="center" wrapText="1"/>
    </xf>
    <xf numFmtId="0" fontId="7" fillId="2" borderId="14" xfId="7" applyFont="1" applyFill="1" applyBorder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 wrapText="1"/>
    </xf>
    <xf numFmtId="0" fontId="7" fillId="2" borderId="12" xfId="7" applyFont="1" applyFill="1" applyBorder="1" applyAlignment="1">
      <alignment horizontal="center" vertical="center" wrapText="1"/>
    </xf>
    <xf numFmtId="0" fontId="7" fillId="2" borderId="10" xfId="7" applyFont="1" applyFill="1" applyBorder="1" applyAlignment="1">
      <alignment horizontal="center" vertical="center" shrinkToFit="1"/>
    </xf>
    <xf numFmtId="4" fontId="7" fillId="0" borderId="15" xfId="7" applyNumberFormat="1" applyFont="1" applyBorder="1" applyAlignment="1">
      <alignment horizontal="center" vertical="center" shrinkToFit="1"/>
    </xf>
    <xf numFmtId="0" fontId="7" fillId="0" borderId="0" xfId="6" applyFont="1" applyAlignment="1">
      <alignment horizontal="center" vertical="center"/>
    </xf>
    <xf numFmtId="0" fontId="2" fillId="0" borderId="0" xfId="13" applyFont="1" applyAlignment="1">
      <alignment horizontal="left" vertical="center" wrapText="1"/>
    </xf>
    <xf numFmtId="165" fontId="40" fillId="0" borderId="0" xfId="6" applyNumberFormat="1" applyFont="1" applyAlignment="1">
      <alignment horizontal="center" vertical="center"/>
    </xf>
    <xf numFmtId="165" fontId="2" fillId="0" borderId="0" xfId="6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6" applyFont="1" applyAlignment="1">
      <alignment horizontal="right" vertical="center"/>
    </xf>
    <xf numFmtId="4" fontId="5" fillId="0" borderId="0" xfId="6" applyNumberFormat="1" applyFont="1" applyAlignment="1">
      <alignment horizontal="center" vertical="center" shrinkToFit="1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 wrapText="1"/>
    </xf>
    <xf numFmtId="165" fontId="2" fillId="0" borderId="0" xfId="6" applyNumberFormat="1" applyFont="1" applyAlignment="1">
      <alignment horizontal="center"/>
    </xf>
    <xf numFmtId="0" fontId="9" fillId="2" borderId="12" xfId="22" applyFont="1" applyFill="1" applyBorder="1" applyAlignment="1">
      <alignment horizontal="center" vertical="center" wrapText="1"/>
    </xf>
    <xf numFmtId="0" fontId="8" fillId="2" borderId="8" xfId="22" applyFont="1" applyFill="1" applyBorder="1" applyAlignment="1">
      <alignment horizontal="right" vertical="center"/>
    </xf>
    <xf numFmtId="0" fontId="20" fillId="3" borderId="16" xfId="14" applyFont="1" applyFill="1" applyBorder="1"/>
    <xf numFmtId="0" fontId="8" fillId="0" borderId="17" xfId="22" applyFont="1" applyBorder="1" applyAlignment="1">
      <alignment horizontal="right" vertical="center"/>
    </xf>
    <xf numFmtId="4" fontId="8" fillId="0" borderId="18" xfId="22" applyNumberFormat="1" applyFont="1" applyBorder="1" applyAlignment="1">
      <alignment horizontal="center" vertical="center" shrinkToFit="1"/>
    </xf>
    <xf numFmtId="4" fontId="7" fillId="0" borderId="0" xfId="10" applyNumberFormat="1" applyFont="1" applyAlignment="1">
      <alignment horizontal="center" vertical="center" shrinkToFit="1"/>
    </xf>
    <xf numFmtId="0" fontId="20" fillId="3" borderId="1" xfId="14" applyFont="1" applyFill="1" applyBorder="1"/>
    <xf numFmtId="0" fontId="21" fillId="0" borderId="19" xfId="6" applyFont="1" applyBorder="1" applyAlignment="1">
      <alignment horizontal="right" vertical="center"/>
    </xf>
    <xf numFmtId="4" fontId="7" fillId="0" borderId="5" xfId="22" applyNumberFormat="1" applyFont="1" applyBorder="1" applyAlignment="1">
      <alignment horizontal="center" vertical="center" shrinkToFit="1"/>
    </xf>
    <xf numFmtId="4" fontId="20" fillId="0" borderId="0" xfId="10" applyNumberFormat="1" applyFont="1" applyAlignment="1">
      <alignment horizontal="center" vertical="center" shrinkToFit="1"/>
    </xf>
    <xf numFmtId="0" fontId="20" fillId="3" borderId="20" xfId="14" applyFont="1" applyFill="1" applyBorder="1"/>
    <xf numFmtId="0" fontId="8" fillId="0" borderId="21" xfId="22" applyFont="1" applyBorder="1" applyAlignment="1">
      <alignment horizontal="right" vertical="center"/>
    </xf>
    <xf numFmtId="4" fontId="8" fillId="0" borderId="22" xfId="22" applyNumberFormat="1" applyFont="1" applyBorder="1" applyAlignment="1">
      <alignment horizontal="center" vertical="center" shrinkToFit="1"/>
    </xf>
    <xf numFmtId="0" fontId="20" fillId="2" borderId="6" xfId="14" applyFont="1" applyFill="1" applyBorder="1"/>
    <xf numFmtId="4" fontId="8" fillId="2" borderId="12" xfId="10" applyNumberFormat="1" applyFont="1" applyFill="1" applyBorder="1" applyAlignment="1">
      <alignment horizontal="center" vertical="center" shrinkToFit="1"/>
    </xf>
    <xf numFmtId="4" fontId="8" fillId="0" borderId="0" xfId="10" applyNumberFormat="1" applyFont="1" applyAlignment="1">
      <alignment horizontal="center" vertical="center" shrinkToFit="1"/>
    </xf>
    <xf numFmtId="0" fontId="8" fillId="2" borderId="6" xfId="6" applyFont="1" applyFill="1" applyBorder="1" applyAlignment="1">
      <alignment vertical="center" wrapText="1"/>
    </xf>
    <xf numFmtId="0" fontId="41" fillId="0" borderId="0" xfId="0" applyFont="1" applyAlignment="1">
      <alignment horizontal="center" vertical="center"/>
    </xf>
    <xf numFmtId="4" fontId="41" fillId="0" borderId="0" xfId="0" applyNumberFormat="1" applyFont="1" applyAlignment="1">
      <alignment horizontal="center" vertical="center"/>
    </xf>
    <xf numFmtId="0" fontId="8" fillId="2" borderId="7" xfId="6" applyFont="1" applyFill="1" applyBorder="1" applyAlignment="1">
      <alignment vertical="center" wrapText="1"/>
    </xf>
    <xf numFmtId="0" fontId="20" fillId="3" borderId="23" xfId="14" applyFont="1" applyFill="1" applyBorder="1"/>
    <xf numFmtId="0" fontId="20" fillId="3" borderId="24" xfId="14" applyFont="1" applyFill="1" applyBorder="1"/>
    <xf numFmtId="0" fontId="20" fillId="3" borderId="25" xfId="14" applyFont="1" applyFill="1" applyBorder="1"/>
    <xf numFmtId="0" fontId="20" fillId="2" borderId="7" xfId="14" applyFont="1" applyFill="1" applyBorder="1"/>
    <xf numFmtId="4" fontId="8" fillId="2" borderId="12" xfId="22" applyNumberFormat="1" applyFont="1" applyFill="1" applyBorder="1" applyAlignment="1">
      <alignment horizontal="center" vertical="center" shrinkToFit="1"/>
    </xf>
    <xf numFmtId="0" fontId="42" fillId="0" borderId="25" xfId="0" applyFont="1" applyBorder="1" applyAlignment="1">
      <alignment horizontal="center" vertical="top"/>
    </xf>
    <xf numFmtId="0" fontId="42" fillId="0" borderId="0" xfId="0" applyFont="1" applyAlignment="1">
      <alignment horizontal="center" vertical="top"/>
    </xf>
    <xf numFmtId="0" fontId="22" fillId="0" borderId="0" xfId="22" applyFont="1" applyAlignment="1">
      <alignment horizontal="right" vertical="center"/>
    </xf>
    <xf numFmtId="4" fontId="9" fillId="0" borderId="0" xfId="1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4" fontId="43" fillId="0" borderId="0" xfId="0" applyNumberFormat="1" applyFont="1" applyAlignment="1">
      <alignment horizontal="center" vertical="center"/>
    </xf>
    <xf numFmtId="0" fontId="22" fillId="0" borderId="0" xfId="22" applyFont="1" applyAlignment="1">
      <alignment horizontal="left" vertical="center"/>
    </xf>
    <xf numFmtId="0" fontId="7" fillId="0" borderId="0" xfId="9" applyFont="1" applyAlignment="1">
      <alignment vertical="center"/>
    </xf>
    <xf numFmtId="0" fontId="7" fillId="0" borderId="0" xfId="7" applyFont="1" applyAlignment="1">
      <alignment horizontal="left" vertical="center"/>
    </xf>
    <xf numFmtId="0" fontId="7" fillId="0" borderId="0" xfId="9" applyFont="1" applyAlignment="1">
      <alignment horizontal="center" vertical="center"/>
    </xf>
    <xf numFmtId="0" fontId="2" fillId="0" borderId="0" xfId="6" applyFont="1" applyAlignment="1">
      <alignment vertical="center"/>
    </xf>
    <xf numFmtId="0" fontId="15" fillId="0" borderId="0" xfId="22" applyFont="1" applyAlignment="1">
      <alignment vertical="center"/>
    </xf>
    <xf numFmtId="4" fontId="46" fillId="0" borderId="0" xfId="0" applyNumberFormat="1" applyFont="1" applyAlignment="1">
      <alignment horizontal="center" vertical="center"/>
    </xf>
    <xf numFmtId="0" fontId="23" fillId="0" borderId="13" xfId="0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" fontId="47" fillId="0" borderId="0" xfId="0" applyNumberFormat="1" applyFont="1" applyAlignment="1">
      <alignment horizontal="center" vertical="center"/>
    </xf>
    <xf numFmtId="10" fontId="46" fillId="0" borderId="0" xfId="0" applyNumberFormat="1" applyFont="1" applyAlignment="1">
      <alignment horizontal="center" vertical="center"/>
    </xf>
    <xf numFmtId="4" fontId="7" fillId="0" borderId="26" xfId="7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 applyProtection="1">
      <alignment horizontal="center" vertical="center"/>
      <protection locked="0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28" xfId="0" applyNumberFormat="1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left" vertical="center" wrapText="1"/>
    </xf>
    <xf numFmtId="0" fontId="8" fillId="2" borderId="30" xfId="7" applyFont="1" applyFill="1" applyBorder="1" applyAlignment="1">
      <alignment vertical="center"/>
    </xf>
    <xf numFmtId="0" fontId="8" fillId="2" borderId="31" xfId="7" applyFont="1" applyFill="1" applyBorder="1" applyAlignment="1">
      <alignment vertical="center"/>
    </xf>
    <xf numFmtId="0" fontId="15" fillId="0" borderId="2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" fontId="48" fillId="0" borderId="0" xfId="0" applyNumberFormat="1" applyFont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4" fontId="7" fillId="0" borderId="34" xfId="0" applyNumberFormat="1" applyFont="1" applyBorder="1" applyAlignment="1">
      <alignment horizontal="center" vertical="center" shrinkToFit="1"/>
    </xf>
    <xf numFmtId="0" fontId="7" fillId="0" borderId="6" xfId="9" applyFont="1" applyBorder="1" applyAlignment="1">
      <alignment vertical="center" wrapText="1"/>
    </xf>
    <xf numFmtId="0" fontId="7" fillId="0" borderId="7" xfId="9" applyFont="1" applyBorder="1" applyAlignment="1">
      <alignment horizontal="right" vertical="center"/>
    </xf>
    <xf numFmtId="167" fontId="7" fillId="0" borderId="11" xfId="9" applyNumberFormat="1" applyFont="1" applyBorder="1" applyAlignment="1">
      <alignment horizontal="center" vertical="center"/>
    </xf>
    <xf numFmtId="0" fontId="49" fillId="0" borderId="0" xfId="0" applyFont="1"/>
    <xf numFmtId="0" fontId="8" fillId="2" borderId="6" xfId="9" applyFont="1" applyFill="1" applyBorder="1" applyAlignment="1">
      <alignment vertical="center" wrapText="1"/>
    </xf>
    <xf numFmtId="0" fontId="8" fillId="2" borderId="7" xfId="9" applyFont="1" applyFill="1" applyBorder="1" applyAlignment="1">
      <alignment horizontal="right" vertical="center"/>
    </xf>
    <xf numFmtId="167" fontId="8" fillId="2" borderId="11" xfId="9" applyNumberFormat="1" applyFont="1" applyFill="1" applyBorder="1" applyAlignment="1">
      <alignment horizontal="center" vertical="center"/>
    </xf>
    <xf numFmtId="0" fontId="8" fillId="2" borderId="9" xfId="16" applyNumberFormat="1" applyFont="1" applyFill="1" applyBorder="1" applyAlignment="1" applyProtection="1">
      <alignment horizontal="center" vertical="center" wrapText="1"/>
    </xf>
    <xf numFmtId="0" fontId="8" fillId="2" borderId="14" xfId="9" applyFont="1" applyFill="1" applyBorder="1" applyAlignment="1">
      <alignment horizontal="center" vertical="center"/>
    </xf>
    <xf numFmtId="0" fontId="8" fillId="2" borderId="11" xfId="16" applyNumberFormat="1" applyFont="1" applyFill="1" applyBorder="1" applyAlignment="1" applyProtection="1">
      <alignment horizontal="center" vertical="center" wrapText="1"/>
    </xf>
    <xf numFmtId="4" fontId="48" fillId="0" borderId="0" xfId="0" applyNumberFormat="1" applyFont="1" applyAlignment="1">
      <alignment horizontal="center" vertical="center" wrapText="1"/>
    </xf>
    <xf numFmtId="0" fontId="8" fillId="0" borderId="35" xfId="9" applyFont="1" applyBorder="1" applyAlignment="1">
      <alignment horizontal="center" vertical="center" wrapText="1"/>
    </xf>
    <xf numFmtId="0" fontId="8" fillId="0" borderId="36" xfId="7" applyFont="1" applyBorder="1" applyAlignment="1">
      <alignment horizontal="left" vertical="center" wrapText="1" indent="1"/>
    </xf>
    <xf numFmtId="167" fontId="7" fillId="0" borderId="37" xfId="9" applyNumberFormat="1" applyFont="1" applyBorder="1" applyAlignment="1">
      <alignment horizontal="center" vertical="center"/>
    </xf>
    <xf numFmtId="0" fontId="7" fillId="0" borderId="0" xfId="6" applyFont="1" applyAlignment="1">
      <alignment vertical="center"/>
    </xf>
    <xf numFmtId="0" fontId="8" fillId="0" borderId="0" xfId="7" applyFont="1" applyAlignment="1">
      <alignment horizontal="left" vertical="center"/>
    </xf>
    <xf numFmtId="0" fontId="42" fillId="0" borderId="0" xfId="6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7" fillId="0" borderId="0" xfId="13" applyFont="1" applyAlignment="1">
      <alignment horizontal="left" vertical="center" wrapText="1"/>
    </xf>
    <xf numFmtId="165" fontId="50" fillId="0" borderId="0" xfId="6" applyNumberFormat="1" applyFont="1" applyAlignment="1">
      <alignment horizontal="center" vertical="center"/>
    </xf>
    <xf numFmtId="165" fontId="7" fillId="0" borderId="0" xfId="6" applyNumberFormat="1" applyFont="1" applyAlignment="1">
      <alignment horizontal="center" vertical="center"/>
    </xf>
    <xf numFmtId="0" fontId="9" fillId="0" borderId="0" xfId="6" applyFont="1" applyAlignment="1">
      <alignment horizontal="right" vertical="center"/>
    </xf>
    <xf numFmtId="4" fontId="9" fillId="0" borderId="0" xfId="6" applyNumberFormat="1" applyFont="1" applyAlignment="1">
      <alignment horizontal="center" vertical="center" shrinkToFit="1"/>
    </xf>
    <xf numFmtId="0" fontId="25" fillId="0" borderId="0" xfId="6" applyFont="1" applyAlignment="1">
      <alignment horizontal="right" vertical="center"/>
    </xf>
    <xf numFmtId="0" fontId="7" fillId="0" borderId="0" xfId="7" applyFont="1" applyAlignment="1">
      <alignment horizontal="right" vertical="center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/>
    </xf>
    <xf numFmtId="0" fontId="7" fillId="0" borderId="0" xfId="6" applyFont="1" applyAlignment="1">
      <alignment horizontal="right" vertical="center"/>
    </xf>
    <xf numFmtId="0" fontId="41" fillId="0" borderId="0" xfId="0" applyFont="1"/>
    <xf numFmtId="0" fontId="8" fillId="4" borderId="6" xfId="6" applyFont="1" applyFill="1" applyBorder="1" applyAlignment="1">
      <alignment horizontal="left" vertical="center" indent="1"/>
    </xf>
    <xf numFmtId="0" fontId="8" fillId="4" borderId="7" xfId="6" applyFont="1" applyFill="1" applyBorder="1" applyAlignment="1">
      <alignment horizontal="left" vertical="center" indent="1"/>
    </xf>
    <xf numFmtId="0" fontId="7" fillId="4" borderId="7" xfId="14" applyFont="1" applyFill="1" applyBorder="1" applyAlignment="1">
      <alignment horizontal="left" vertical="center" wrapText="1" indent="1"/>
    </xf>
    <xf numFmtId="4" fontId="7" fillId="4" borderId="7" xfId="14" applyNumberFormat="1" applyFont="1" applyFill="1" applyBorder="1" applyAlignment="1">
      <alignment horizontal="center" vertical="center" shrinkToFit="1"/>
    </xf>
    <xf numFmtId="4" fontId="7" fillId="4" borderId="8" xfId="14" applyNumberFormat="1" applyFont="1" applyFill="1" applyBorder="1" applyAlignment="1">
      <alignment horizontal="center" vertical="center" shrinkToFit="1"/>
    </xf>
    <xf numFmtId="4" fontId="50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0" fontId="7" fillId="0" borderId="3" xfId="22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 shrinkToFit="1"/>
    </xf>
    <xf numFmtId="0" fontId="43" fillId="0" borderId="0" xfId="0" applyFont="1"/>
    <xf numFmtId="0" fontId="24" fillId="0" borderId="3" xfId="0" applyFont="1" applyBorder="1" applyAlignment="1">
      <alignment horizontal="right" vertical="center" wrapText="1"/>
    </xf>
    <xf numFmtId="49" fontId="7" fillId="0" borderId="3" xfId="22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0" fontId="33" fillId="0" borderId="3" xfId="0" applyFont="1" applyBorder="1" applyAlignment="1">
      <alignment horizontal="center" vertical="center" wrapText="1"/>
    </xf>
    <xf numFmtId="4" fontId="33" fillId="0" borderId="15" xfId="0" applyNumberFormat="1" applyFont="1" applyBorder="1" applyAlignment="1">
      <alignment horizontal="center" vertical="center" wrapText="1"/>
    </xf>
    <xf numFmtId="3" fontId="8" fillId="4" borderId="7" xfId="6" applyNumberFormat="1" applyFont="1" applyFill="1" applyBorder="1" applyAlignment="1">
      <alignment horizontal="left" vertical="center" indent="1"/>
    </xf>
    <xf numFmtId="2" fontId="23" fillId="0" borderId="15" xfId="0" applyNumberFormat="1" applyFont="1" applyBorder="1" applyAlignment="1">
      <alignment horizontal="center" vertical="center" shrinkToFit="1"/>
    </xf>
    <xf numFmtId="168" fontId="14" fillId="0" borderId="0" xfId="7" applyNumberFormat="1" applyFont="1" applyAlignment="1">
      <alignment vertical="center"/>
    </xf>
    <xf numFmtId="170" fontId="44" fillId="0" borderId="0" xfId="21" applyNumberFormat="1" applyFont="1" applyFill="1" applyBorder="1" applyAlignment="1">
      <alignment horizontal="center" vertical="center" shrinkToFit="1"/>
    </xf>
    <xf numFmtId="49" fontId="7" fillId="0" borderId="52" xfId="0" applyNumberFormat="1" applyFont="1" applyBorder="1" applyAlignment="1">
      <alignment horizontal="center" vertical="center"/>
    </xf>
    <xf numFmtId="4" fontId="28" fillId="0" borderId="52" xfId="0" applyNumberFormat="1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4" fontId="7" fillId="0" borderId="37" xfId="0" applyNumberFormat="1" applyFont="1" applyBorder="1" applyAlignment="1">
      <alignment horizontal="center" vertical="center" shrinkToFit="1"/>
    </xf>
    <xf numFmtId="4" fontId="50" fillId="0" borderId="15" xfId="0" applyNumberFormat="1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24" fillId="0" borderId="0" xfId="0" applyNumberFormat="1" applyFont="1" applyAlignment="1">
      <alignment horizontal="center" vertical="center"/>
    </xf>
    <xf numFmtId="49" fontId="24" fillId="0" borderId="3" xfId="7" applyNumberFormat="1" applyFont="1" applyBorder="1" applyAlignment="1">
      <alignment horizontal="right" vertical="center" wrapText="1"/>
    </xf>
    <xf numFmtId="0" fontId="24" fillId="0" borderId="3" xfId="9" applyFont="1" applyBorder="1" applyAlignment="1">
      <alignment horizontal="center" vertical="center" wrapText="1"/>
    </xf>
    <xf numFmtId="4" fontId="24" fillId="0" borderId="4" xfId="9" applyNumberFormat="1" applyFont="1" applyBorder="1" applyAlignment="1">
      <alignment horizontal="center" vertical="center" shrinkToFit="1"/>
    </xf>
    <xf numFmtId="4" fontId="24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7" fillId="0" borderId="34" xfId="0" applyNumberFormat="1" applyFont="1" applyBorder="1" applyAlignment="1">
      <alignment horizontal="center" vertical="center" wrapText="1"/>
    </xf>
    <xf numFmtId="4" fontId="35" fillId="0" borderId="0" xfId="0" applyNumberFormat="1" applyFont="1" applyAlignment="1">
      <alignment horizontal="center" vertical="center"/>
    </xf>
    <xf numFmtId="0" fontId="35" fillId="0" borderId="0" xfId="0" applyFont="1"/>
    <xf numFmtId="4" fontId="24" fillId="0" borderId="2" xfId="7" applyNumberFormat="1" applyFont="1" applyBorder="1" applyAlignment="1">
      <alignment horizontal="center" vertical="center" shrinkToFit="1"/>
    </xf>
    <xf numFmtId="4" fontId="24" fillId="0" borderId="3" xfId="7" applyNumberFormat="1" applyFont="1" applyBorder="1" applyAlignment="1">
      <alignment horizontal="center" vertical="center" shrinkToFit="1"/>
    </xf>
    <xf numFmtId="4" fontId="14" fillId="0" borderId="0" xfId="0" applyNumberFormat="1" applyFont="1" applyAlignment="1">
      <alignment horizontal="center" vertical="center"/>
    </xf>
    <xf numFmtId="0" fontId="14" fillId="0" borderId="0" xfId="0" applyFont="1"/>
    <xf numFmtId="49" fontId="33" fillId="0" borderId="2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shrinkToFit="1"/>
    </xf>
    <xf numFmtId="4" fontId="23" fillId="0" borderId="0" xfId="0" applyNumberFormat="1" applyFont="1" applyAlignment="1">
      <alignment horizontal="center" vertical="center"/>
    </xf>
    <xf numFmtId="0" fontId="23" fillId="0" borderId="0" xfId="0" applyFont="1"/>
    <xf numFmtId="2" fontId="9" fillId="0" borderId="3" xfId="0" applyNumberFormat="1" applyFont="1" applyBorder="1" applyAlignment="1">
      <alignment vertical="center" wrapText="1"/>
    </xf>
    <xf numFmtId="2" fontId="24" fillId="0" borderId="3" xfId="0" applyNumberFormat="1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shrinkToFit="1"/>
    </xf>
    <xf numFmtId="4" fontId="23" fillId="0" borderId="15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24" fillId="0" borderId="15" xfId="7" applyNumberFormat="1" applyFont="1" applyBorder="1" applyAlignment="1">
      <alignment horizontal="center" vertical="center" shrinkToFit="1"/>
    </xf>
    <xf numFmtId="0" fontId="9" fillId="0" borderId="3" xfId="9" applyFont="1" applyBorder="1" applyAlignment="1">
      <alignment horizontal="left" vertical="center" wrapText="1"/>
    </xf>
    <xf numFmtId="0" fontId="24" fillId="0" borderId="3" xfId="9" applyFont="1" applyBorder="1" applyAlignment="1">
      <alignment horizontal="right" vertical="center" wrapText="1"/>
    </xf>
    <xf numFmtId="0" fontId="24" fillId="0" borderId="3" xfId="22" applyFont="1" applyBorder="1" applyAlignment="1">
      <alignment horizontal="center" vertical="center"/>
    </xf>
    <xf numFmtId="4" fontId="24" fillId="0" borderId="1" xfId="7" applyNumberFormat="1" applyFont="1" applyBorder="1" applyAlignment="1">
      <alignment horizontal="center" vertical="center" shrinkToFit="1"/>
    </xf>
    <xf numFmtId="4" fontId="24" fillId="0" borderId="4" xfId="7" applyNumberFormat="1" applyFont="1" applyBorder="1" applyAlignment="1">
      <alignment horizontal="center" vertical="center" shrinkToFit="1"/>
    </xf>
    <xf numFmtId="4" fontId="24" fillId="0" borderId="5" xfId="7" applyNumberFormat="1" applyFont="1" applyBorder="1" applyAlignment="1">
      <alignment horizontal="center" vertical="center" shrinkToFit="1"/>
    </xf>
    <xf numFmtId="0" fontId="24" fillId="0" borderId="0" xfId="0" applyFont="1"/>
    <xf numFmtId="49" fontId="24" fillId="0" borderId="3" xfId="22" applyNumberFormat="1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 wrapText="1"/>
    </xf>
    <xf numFmtId="0" fontId="24" fillId="0" borderId="3" xfId="6" applyFont="1" applyBorder="1" applyAlignment="1">
      <alignment horizontal="center" vertical="center" wrapText="1"/>
    </xf>
    <xf numFmtId="4" fontId="24" fillId="0" borderId="15" xfId="6" applyNumberFormat="1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shrinkToFit="1"/>
    </xf>
    <xf numFmtId="4" fontId="24" fillId="0" borderId="3" xfId="6" applyNumberFormat="1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2" fillId="0" borderId="3" xfId="0" applyFont="1" applyBorder="1" applyAlignment="1" applyProtection="1">
      <alignment horizontal="center" vertical="center" wrapText="1"/>
      <protection locked="0"/>
    </xf>
    <xf numFmtId="4" fontId="41" fillId="0" borderId="15" xfId="0" applyNumberFormat="1" applyFont="1" applyBorder="1" applyAlignment="1">
      <alignment horizontal="center" vertical="center" shrinkToFit="1"/>
    </xf>
    <xf numFmtId="168" fontId="24" fillId="0" borderId="15" xfId="0" applyNumberFormat="1" applyFont="1" applyBorder="1" applyAlignment="1">
      <alignment horizontal="center" vertical="center" shrinkToFit="1"/>
    </xf>
    <xf numFmtId="49" fontId="8" fillId="0" borderId="33" xfId="18" applyNumberFormat="1" applyFont="1" applyBorder="1" applyAlignment="1">
      <alignment horizontal="center" vertical="center" textRotation="90" wrapText="1"/>
    </xf>
    <xf numFmtId="0" fontId="8" fillId="0" borderId="33" xfId="18" applyFont="1" applyBorder="1" applyAlignment="1">
      <alignment horizontal="center" vertical="center" textRotation="90" wrapText="1"/>
    </xf>
    <xf numFmtId="4" fontId="7" fillId="0" borderId="34" xfId="18" applyNumberFormat="1" applyFont="1" applyBorder="1" applyAlignment="1">
      <alignment vertical="center" textRotation="90" shrinkToFit="1"/>
    </xf>
    <xf numFmtId="1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4" fontId="24" fillId="0" borderId="4" xfId="9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7" fillId="0" borderId="15" xfId="4" applyNumberFormat="1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left" vertical="center" wrapText="1"/>
    </xf>
    <xf numFmtId="4" fontId="7" fillId="0" borderId="57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4" fontId="31" fillId="0" borderId="33" xfId="0" applyNumberFormat="1" applyFont="1" applyBorder="1" applyAlignment="1">
      <alignment horizontal="center" vertical="center" wrapText="1"/>
    </xf>
    <xf numFmtId="0" fontId="51" fillId="0" borderId="3" xfId="0" applyFont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3" xfId="15" applyFont="1" applyBorder="1" applyAlignment="1">
      <alignment horizontal="center" vertical="center" wrapText="1"/>
    </xf>
    <xf numFmtId="0" fontId="7" fillId="0" borderId="3" xfId="15" applyFont="1" applyBorder="1" applyAlignment="1">
      <alignment horizontal="center" vertical="center" wrapText="1"/>
    </xf>
    <xf numFmtId="4" fontId="41" fillId="0" borderId="15" xfId="15" applyNumberFormat="1" applyFont="1" applyBorder="1" applyAlignment="1">
      <alignment horizontal="center" shrinkToFit="1"/>
    </xf>
    <xf numFmtId="0" fontId="15" fillId="0" borderId="27" xfId="15" applyFont="1" applyBorder="1" applyAlignment="1">
      <alignment horizontal="center" vertical="center" wrapText="1"/>
    </xf>
    <xf numFmtId="0" fontId="23" fillId="0" borderId="3" xfId="9" applyFont="1" applyBorder="1" applyAlignment="1">
      <alignment horizontal="center" vertical="center" wrapText="1"/>
    </xf>
    <xf numFmtId="4" fontId="23" fillId="0" borderId="15" xfId="9" applyNumberFormat="1" applyFont="1" applyBorder="1" applyAlignment="1">
      <alignment horizontal="center" vertical="center" shrinkToFit="1"/>
    </xf>
    <xf numFmtId="4" fontId="24" fillId="0" borderId="15" xfId="9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3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1" fontId="8" fillId="0" borderId="32" xfId="0" applyNumberFormat="1" applyFont="1" applyBorder="1" applyAlignment="1">
      <alignment horizontal="center" vertical="center"/>
    </xf>
    <xf numFmtId="0" fontId="7" fillId="0" borderId="2" xfId="14" applyFont="1" applyBorder="1" applyAlignment="1">
      <alignment horizontal="center" vertical="center" wrapText="1"/>
    </xf>
    <xf numFmtId="3" fontId="41" fillId="0" borderId="3" xfId="0" applyNumberFormat="1" applyFont="1" applyBorder="1" applyAlignment="1">
      <alignment horizontal="center" vertical="center"/>
    </xf>
    <xf numFmtId="0" fontId="7" fillId="0" borderId="4" xfId="14" applyFont="1" applyBorder="1" applyAlignment="1">
      <alignment horizontal="left" vertical="center" wrapText="1" indent="1"/>
    </xf>
    <xf numFmtId="4" fontId="7" fillId="0" borderId="5" xfId="14" applyNumberFormat="1" applyFont="1" applyBorder="1" applyAlignment="1">
      <alignment horizontal="center" vertical="center" shrinkToFit="1"/>
    </xf>
    <xf numFmtId="3" fontId="7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2" fillId="0" borderId="0" xfId="0" applyFont="1"/>
    <xf numFmtId="0" fontId="7" fillId="0" borderId="35" xfId="14" applyFont="1" applyBorder="1" applyAlignment="1">
      <alignment horizontal="center" vertical="center" wrapText="1"/>
    </xf>
    <xf numFmtId="166" fontId="41" fillId="0" borderId="52" xfId="0" applyNumberFormat="1" applyFont="1" applyBorder="1" applyAlignment="1">
      <alignment horizontal="center" vertical="center"/>
    </xf>
    <xf numFmtId="0" fontId="7" fillId="0" borderId="36" xfId="14" applyFont="1" applyBorder="1" applyAlignment="1">
      <alignment horizontal="left" vertical="center" wrapText="1" indent="1"/>
    </xf>
    <xf numFmtId="4" fontId="7" fillId="0" borderId="18" xfId="14" applyNumberFormat="1" applyFont="1" applyBorder="1" applyAlignment="1">
      <alignment horizontal="center" vertical="center" shrinkToFit="1"/>
    </xf>
    <xf numFmtId="0" fontId="9" fillId="0" borderId="3" xfId="22" applyFont="1" applyBorder="1" applyAlignment="1">
      <alignment horizontal="center" vertical="center"/>
    </xf>
    <xf numFmtId="49" fontId="9" fillId="0" borderId="3" xfId="22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 wrapText="1"/>
    </xf>
    <xf numFmtId="0" fontId="24" fillId="0" borderId="3" xfId="6" applyFont="1" applyBorder="1" applyAlignment="1">
      <alignment horizontal="right" vertical="center" wrapText="1"/>
    </xf>
    <xf numFmtId="0" fontId="23" fillId="0" borderId="3" xfId="6" applyFont="1" applyBorder="1" applyAlignment="1">
      <alignment horizontal="center" vertical="center" wrapText="1"/>
    </xf>
    <xf numFmtId="0" fontId="9" fillId="0" borderId="3" xfId="6" applyFont="1" applyBorder="1" applyAlignment="1">
      <alignment vertical="center" wrapText="1"/>
    </xf>
    <xf numFmtId="0" fontId="8" fillId="4" borderId="30" xfId="6" applyFont="1" applyFill="1" applyBorder="1" applyAlignment="1">
      <alignment horizontal="left" vertical="center" indent="1"/>
    </xf>
    <xf numFmtId="0" fontId="8" fillId="4" borderId="31" xfId="6" applyFont="1" applyFill="1" applyBorder="1" applyAlignment="1">
      <alignment horizontal="left" vertical="center" indent="1"/>
    </xf>
    <xf numFmtId="0" fontId="7" fillId="4" borderId="31" xfId="14" applyFont="1" applyFill="1" applyBorder="1" applyAlignment="1">
      <alignment horizontal="left" vertical="center" wrapText="1" indent="1"/>
    </xf>
    <xf numFmtId="4" fontId="7" fillId="4" borderId="31" xfId="14" applyNumberFormat="1" applyFont="1" applyFill="1" applyBorder="1" applyAlignment="1">
      <alignment horizontal="center" vertical="center" shrinkToFit="1"/>
    </xf>
    <xf numFmtId="4" fontId="7" fillId="4" borderId="58" xfId="14" applyNumberFormat="1" applyFont="1" applyFill="1" applyBorder="1" applyAlignment="1">
      <alignment horizontal="center" vertical="center" shrinkToFit="1"/>
    </xf>
    <xf numFmtId="4" fontId="7" fillId="0" borderId="43" xfId="14" applyNumberFormat="1" applyFont="1" applyBorder="1" applyAlignment="1">
      <alignment horizontal="center" vertical="center" shrinkToFit="1"/>
    </xf>
    <xf numFmtId="4" fontId="7" fillId="0" borderId="24" xfId="14" applyNumberFormat="1" applyFont="1" applyBorder="1" applyAlignment="1">
      <alignment horizontal="center" vertical="center" shrinkToFit="1"/>
    </xf>
    <xf numFmtId="3" fontId="41" fillId="0" borderId="52" xfId="0" applyNumberFormat="1" applyFont="1" applyBorder="1" applyAlignment="1">
      <alignment horizontal="center" vertical="center"/>
    </xf>
    <xf numFmtId="4" fontId="7" fillId="0" borderId="23" xfId="14" applyNumberFormat="1" applyFont="1" applyBorder="1" applyAlignment="1">
      <alignment horizontal="center" vertical="center" shrinkToFit="1"/>
    </xf>
    <xf numFmtId="0" fontId="7" fillId="0" borderId="29" xfId="14" applyFont="1" applyBorder="1" applyAlignment="1">
      <alignment horizontal="center" vertical="center" wrapText="1"/>
    </xf>
    <xf numFmtId="3" fontId="41" fillId="0" borderId="27" xfId="0" applyNumberFormat="1" applyFont="1" applyBorder="1" applyAlignment="1">
      <alignment horizontal="center" vertical="center"/>
    </xf>
    <xf numFmtId="4" fontId="7" fillId="0" borderId="59" xfId="14" applyNumberFormat="1" applyFont="1" applyBorder="1" applyAlignment="1">
      <alignment horizontal="center" vertical="center" shrinkToFit="1"/>
    </xf>
    <xf numFmtId="4" fontId="7" fillId="0" borderId="53" xfId="14" applyNumberFormat="1" applyFont="1" applyBorder="1" applyAlignment="1">
      <alignment horizontal="left" vertical="center" wrapText="1" indent="1"/>
    </xf>
    <xf numFmtId="49" fontId="39" fillId="0" borderId="0" xfId="0" applyNumberFormat="1" applyFont="1"/>
    <xf numFmtId="49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48" fillId="0" borderId="3" xfId="0" applyFont="1" applyBorder="1" applyAlignment="1">
      <alignment horizontal="center" vertical="center" wrapText="1"/>
    </xf>
    <xf numFmtId="4" fontId="55" fillId="0" borderId="2" xfId="7" applyNumberFormat="1" applyFont="1" applyBorder="1" applyAlignment="1">
      <alignment horizontal="center" vertical="center" shrinkToFit="1"/>
    </xf>
    <xf numFmtId="4" fontId="55" fillId="0" borderId="15" xfId="7" applyNumberFormat="1" applyFont="1" applyBorder="1" applyAlignment="1">
      <alignment horizontal="center" vertical="center" shrinkToFit="1"/>
    </xf>
    <xf numFmtId="4" fontId="55" fillId="0" borderId="3" xfId="7" applyNumberFormat="1" applyFont="1" applyBorder="1" applyAlignment="1">
      <alignment horizontal="center" vertical="center" shrinkToFit="1"/>
    </xf>
    <xf numFmtId="4" fontId="55" fillId="0" borderId="1" xfId="7" applyNumberFormat="1" applyFont="1" applyBorder="1" applyAlignment="1">
      <alignment horizontal="center" vertical="center" shrinkToFit="1"/>
    </xf>
    <xf numFmtId="4" fontId="55" fillId="0" borderId="4" xfId="7" applyNumberFormat="1" applyFont="1" applyBorder="1" applyAlignment="1">
      <alignment horizontal="center" vertical="center" shrinkToFit="1"/>
    </xf>
    <xf numFmtId="4" fontId="55" fillId="0" borderId="5" xfId="7" applyNumberFormat="1" applyFont="1" applyBorder="1" applyAlignment="1">
      <alignment horizontal="center" vertical="center" shrinkToFit="1"/>
    </xf>
    <xf numFmtId="171" fontId="41" fillId="0" borderId="0" xfId="0" applyNumberFormat="1" applyFont="1" applyAlignment="1">
      <alignment horizontal="center" vertical="center"/>
    </xf>
    <xf numFmtId="171" fontId="43" fillId="0" borderId="0" xfId="0" applyNumberFormat="1" applyFon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171" fontId="49" fillId="0" borderId="0" xfId="0" applyNumberFormat="1" applyFont="1" applyAlignment="1">
      <alignment horizontal="center" vertical="center"/>
    </xf>
    <xf numFmtId="171" fontId="52" fillId="0" borderId="0" xfId="0" applyNumberFormat="1" applyFont="1" applyAlignment="1">
      <alignment horizontal="center" vertical="center"/>
    </xf>
    <xf numFmtId="49" fontId="56" fillId="0" borderId="2" xfId="0" applyNumberFormat="1" applyFont="1" applyBorder="1" applyAlignment="1">
      <alignment horizontal="center" vertical="center"/>
    </xf>
    <xf numFmtId="4" fontId="57" fillId="0" borderId="2" xfId="7" applyNumberFormat="1" applyFont="1" applyBorder="1" applyAlignment="1">
      <alignment horizontal="center" vertical="center" shrinkToFit="1"/>
    </xf>
    <xf numFmtId="4" fontId="57" fillId="0" borderId="15" xfId="7" applyNumberFormat="1" applyFont="1" applyBorder="1" applyAlignment="1">
      <alignment horizontal="center" vertical="center" shrinkToFit="1"/>
    </xf>
    <xf numFmtId="4" fontId="57" fillId="0" borderId="3" xfId="7" applyNumberFormat="1" applyFont="1" applyBorder="1" applyAlignment="1">
      <alignment horizontal="center" vertical="center" shrinkToFit="1"/>
    </xf>
    <xf numFmtId="4" fontId="57" fillId="0" borderId="1" xfId="7" applyNumberFormat="1" applyFont="1" applyBorder="1" applyAlignment="1">
      <alignment horizontal="center" vertical="center" shrinkToFit="1"/>
    </xf>
    <xf numFmtId="4" fontId="57" fillId="0" borderId="4" xfId="7" applyNumberFormat="1" applyFont="1" applyBorder="1" applyAlignment="1">
      <alignment horizontal="center" vertical="center" shrinkToFit="1"/>
    </xf>
    <xf numFmtId="4" fontId="57" fillId="0" borderId="5" xfId="7" applyNumberFormat="1" applyFont="1" applyBorder="1" applyAlignment="1">
      <alignment horizontal="center" vertical="center" shrinkToFit="1"/>
    </xf>
    <xf numFmtId="4" fontId="57" fillId="0" borderId="0" xfId="0" applyNumberFormat="1" applyFont="1" applyAlignment="1">
      <alignment horizontal="center" vertical="center"/>
    </xf>
    <xf numFmtId="4" fontId="58" fillId="0" borderId="0" xfId="0" applyNumberFormat="1" applyFont="1" applyAlignment="1">
      <alignment horizontal="center" vertical="center"/>
    </xf>
    <xf numFmtId="0" fontId="58" fillId="0" borderId="0" xfId="0" applyFont="1"/>
    <xf numFmtId="49" fontId="57" fillId="0" borderId="3" xfId="22" applyNumberFormat="1" applyFont="1" applyBorder="1" applyAlignment="1">
      <alignment horizontal="center" vertical="center"/>
    </xf>
    <xf numFmtId="0" fontId="57" fillId="0" borderId="0" xfId="0" applyFont="1"/>
    <xf numFmtId="0" fontId="57" fillId="0" borderId="3" xfId="22" applyFont="1" applyBorder="1" applyAlignment="1">
      <alignment horizontal="center" vertical="center"/>
    </xf>
    <xf numFmtId="49" fontId="57" fillId="0" borderId="3" xfId="0" applyNumberFormat="1" applyFont="1" applyBorder="1" applyAlignment="1">
      <alignment horizontal="center" vertical="center"/>
    </xf>
    <xf numFmtId="4" fontId="56" fillId="0" borderId="2" xfId="7" applyNumberFormat="1" applyFont="1" applyBorder="1" applyAlignment="1">
      <alignment horizontal="center" vertical="center" shrinkToFit="1"/>
    </xf>
    <xf numFmtId="4" fontId="56" fillId="0" borderId="15" xfId="7" applyNumberFormat="1" applyFont="1" applyBorder="1" applyAlignment="1">
      <alignment horizontal="center" vertical="center" shrinkToFit="1"/>
    </xf>
    <xf numFmtId="4" fontId="56" fillId="0" borderId="3" xfId="7" applyNumberFormat="1" applyFont="1" applyBorder="1" applyAlignment="1">
      <alignment horizontal="center" vertical="center" shrinkToFit="1"/>
    </xf>
    <xf numFmtId="4" fontId="56" fillId="0" borderId="1" xfId="7" applyNumberFormat="1" applyFont="1" applyBorder="1" applyAlignment="1">
      <alignment horizontal="center" vertical="center" shrinkToFit="1"/>
    </xf>
    <xf numFmtId="4" fontId="56" fillId="0" borderId="4" xfId="7" applyNumberFormat="1" applyFont="1" applyBorder="1" applyAlignment="1">
      <alignment horizontal="center" vertical="center" shrinkToFit="1"/>
    </xf>
    <xf numFmtId="4" fontId="56" fillId="0" borderId="5" xfId="7" applyNumberFormat="1" applyFont="1" applyBorder="1" applyAlignment="1">
      <alignment horizontal="center" vertical="center" shrinkToFit="1"/>
    </xf>
    <xf numFmtId="4" fontId="56" fillId="0" borderId="0" xfId="0" applyNumberFormat="1" applyFont="1" applyAlignment="1">
      <alignment horizontal="center" vertical="center"/>
    </xf>
    <xf numFmtId="4" fontId="59" fillId="0" borderId="0" xfId="0" applyNumberFormat="1" applyFont="1" applyAlignment="1">
      <alignment horizontal="center" vertical="center"/>
    </xf>
    <xf numFmtId="0" fontId="59" fillId="0" borderId="0" xfId="0" applyFont="1"/>
    <xf numFmtId="49" fontId="54" fillId="0" borderId="32" xfId="0" applyNumberFormat="1" applyFont="1" applyBorder="1" applyAlignment="1">
      <alignment horizontal="center" vertical="center"/>
    </xf>
    <xf numFmtId="49" fontId="55" fillId="0" borderId="33" xfId="0" applyNumberFormat="1" applyFont="1" applyBorder="1" applyAlignment="1">
      <alignment horizontal="center" vertical="center"/>
    </xf>
    <xf numFmtId="0" fontId="55" fillId="0" borderId="33" xfId="0" applyFont="1" applyBorder="1" applyAlignment="1">
      <alignment horizontal="center" vertical="center" wrapText="1"/>
    </xf>
    <xf numFmtId="4" fontId="55" fillId="0" borderId="34" xfId="0" applyNumberFormat="1" applyFont="1" applyBorder="1" applyAlignment="1">
      <alignment horizontal="center" vertical="center" shrinkToFit="1"/>
    </xf>
    <xf numFmtId="4" fontId="55" fillId="0" borderId="26" xfId="7" applyNumberFormat="1" applyFont="1" applyBorder="1" applyAlignment="1">
      <alignment horizontal="center" vertical="center" shrinkToFit="1"/>
    </xf>
    <xf numFmtId="4" fontId="34" fillId="0" borderId="33" xfId="0" applyNumberFormat="1" applyFont="1" applyBorder="1" applyAlignment="1">
      <alignment horizontal="center" vertical="center" wrapText="1"/>
    </xf>
    <xf numFmtId="0" fontId="61" fillId="0" borderId="15" xfId="27" applyFont="1" applyBorder="1" applyAlignment="1">
      <alignment horizontal="right" vertical="center"/>
    </xf>
    <xf numFmtId="171" fontId="61" fillId="0" borderId="15" xfId="27" applyNumberFormat="1" applyFont="1" applyBorder="1" applyAlignment="1">
      <alignment horizontal="right" vertical="center"/>
    </xf>
    <xf numFmtId="171" fontId="60" fillId="0" borderId="15" xfId="27" applyNumberFormat="1" applyBorder="1" applyAlignment="1">
      <alignment horizontal="center" vertical="center"/>
    </xf>
    <xf numFmtId="172" fontId="24" fillId="0" borderId="15" xfId="0" applyNumberFormat="1" applyFont="1" applyBorder="1" applyAlignment="1">
      <alignment horizontal="center" vertical="center" wrapText="1"/>
    </xf>
    <xf numFmtId="172" fontId="24" fillId="0" borderId="15" xfId="0" applyNumberFormat="1" applyFont="1" applyBorder="1" applyAlignment="1">
      <alignment horizontal="center" vertical="center" shrinkToFit="1"/>
    </xf>
    <xf numFmtId="173" fontId="24" fillId="0" borderId="15" xfId="0" applyNumberFormat="1" applyFont="1" applyBorder="1" applyAlignment="1">
      <alignment horizontal="center" vertical="center" wrapText="1"/>
    </xf>
    <xf numFmtId="173" fontId="24" fillId="0" borderId="15" xfId="0" applyNumberFormat="1" applyFont="1" applyBorder="1" applyAlignment="1">
      <alignment horizontal="center" vertical="center" shrinkToFit="1"/>
    </xf>
    <xf numFmtId="174" fontId="24" fillId="0" borderId="15" xfId="0" applyNumberFormat="1" applyFont="1" applyBorder="1" applyAlignment="1">
      <alignment horizontal="center" vertical="center" wrapText="1"/>
    </xf>
    <xf numFmtId="174" fontId="24" fillId="0" borderId="15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3" fontId="24" fillId="0" borderId="15" xfId="0" applyNumberFormat="1" applyFont="1" applyBorder="1" applyAlignment="1">
      <alignment horizontal="center" vertical="center" shrinkToFit="1"/>
    </xf>
    <xf numFmtId="49" fontId="9" fillId="0" borderId="32" xfId="0" applyNumberFormat="1" applyFont="1" applyBorder="1" applyAlignment="1">
      <alignment horizontal="center" vertical="center"/>
    </xf>
    <xf numFmtId="49" fontId="24" fillId="0" borderId="33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wrapText="1"/>
    </xf>
    <xf numFmtId="4" fontId="24" fillId="0" borderId="34" xfId="0" applyNumberFormat="1" applyFont="1" applyBorder="1" applyAlignment="1">
      <alignment horizontal="center" vertical="center" shrinkToFit="1"/>
    </xf>
    <xf numFmtId="49" fontId="23" fillId="0" borderId="2" xfId="0" applyNumberFormat="1" applyFont="1" applyBorder="1" applyAlignment="1">
      <alignment horizontal="center" vertical="center"/>
    </xf>
    <xf numFmtId="2" fontId="62" fillId="0" borderId="3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24" fillId="0" borderId="3" xfId="0" applyNumberFormat="1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0" fontId="7" fillId="0" borderId="56" xfId="22" applyFont="1" applyBorder="1" applyAlignment="1">
      <alignment horizontal="center" vertical="center"/>
    </xf>
    <xf numFmtId="0" fontId="9" fillId="0" borderId="56" xfId="0" applyFont="1" applyBorder="1" applyAlignment="1">
      <alignment horizontal="left" vertical="center" wrapText="1"/>
    </xf>
    <xf numFmtId="0" fontId="24" fillId="0" borderId="56" xfId="0" applyFont="1" applyBorder="1" applyAlignment="1">
      <alignment horizontal="center" vertical="center" wrapText="1"/>
    </xf>
    <xf numFmtId="4" fontId="24" fillId="0" borderId="57" xfId="0" applyNumberFormat="1" applyFont="1" applyBorder="1" applyAlignment="1">
      <alignment horizontal="center" vertical="center" wrapText="1"/>
    </xf>
    <xf numFmtId="49" fontId="56" fillId="0" borderId="55" xfId="0" applyNumberFormat="1" applyFont="1" applyBorder="1" applyAlignment="1">
      <alignment horizontal="center" vertical="center"/>
    </xf>
    <xf numFmtId="0" fontId="57" fillId="0" borderId="56" xfId="22" applyFont="1" applyBorder="1" applyAlignment="1">
      <alignment horizontal="center" vertical="center"/>
    </xf>
    <xf numFmtId="0" fontId="56" fillId="0" borderId="56" xfId="0" applyFont="1" applyBorder="1" applyAlignment="1">
      <alignment horizontal="left" vertical="center" wrapText="1"/>
    </xf>
    <xf numFmtId="0" fontId="57" fillId="0" borderId="56" xfId="0" applyFont="1" applyBorder="1" applyAlignment="1">
      <alignment horizontal="center" vertical="center" wrapText="1"/>
    </xf>
    <xf numFmtId="4" fontId="57" fillId="0" borderId="57" xfId="0" applyNumberFormat="1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 wrapText="1"/>
    </xf>
    <xf numFmtId="166" fontId="24" fillId="0" borderId="15" xfId="0" applyNumberFormat="1" applyFont="1" applyBorder="1" applyAlignment="1">
      <alignment horizontal="center" vertical="center" wrapText="1"/>
    </xf>
    <xf numFmtId="168" fontId="24" fillId="0" borderId="15" xfId="0" applyNumberFormat="1" applyFont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/>
    </xf>
    <xf numFmtId="49" fontId="24" fillId="0" borderId="52" xfId="0" applyNumberFormat="1" applyFont="1" applyBorder="1" applyAlignment="1">
      <alignment horizontal="center" vertical="center"/>
    </xf>
    <xf numFmtId="4" fontId="34" fillId="0" borderId="52" xfId="0" applyNumberFormat="1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4" fontId="24" fillId="0" borderId="37" xfId="0" applyNumberFormat="1" applyFont="1" applyBorder="1" applyAlignment="1">
      <alignment horizontal="center" vertical="center" shrinkToFit="1"/>
    </xf>
    <xf numFmtId="4" fontId="24" fillId="0" borderId="54" xfId="7" applyNumberFormat="1" applyFont="1" applyBorder="1" applyAlignment="1">
      <alignment horizontal="center" vertical="center" shrinkToFit="1"/>
    </xf>
    <xf numFmtId="4" fontId="24" fillId="0" borderId="37" xfId="7" applyNumberFormat="1" applyFont="1" applyBorder="1" applyAlignment="1">
      <alignment horizontal="center" vertical="center" shrinkToFit="1"/>
    </xf>
    <xf numFmtId="4" fontId="24" fillId="0" borderId="35" xfId="7" applyNumberFormat="1" applyFont="1" applyBorder="1" applyAlignment="1">
      <alignment horizontal="center" vertical="center" shrinkToFit="1"/>
    </xf>
    <xf numFmtId="4" fontId="24" fillId="0" borderId="52" xfId="7" applyNumberFormat="1" applyFont="1" applyBorder="1" applyAlignment="1">
      <alignment horizontal="center" vertical="center" shrinkToFit="1"/>
    </xf>
    <xf numFmtId="4" fontId="24" fillId="0" borderId="16" xfId="7" applyNumberFormat="1" applyFont="1" applyBorder="1" applyAlignment="1">
      <alignment horizontal="center" vertical="center" shrinkToFit="1"/>
    </xf>
    <xf numFmtId="4" fontId="24" fillId="0" borderId="36" xfId="7" applyNumberFormat="1" applyFont="1" applyBorder="1" applyAlignment="1">
      <alignment horizontal="center" vertical="center" shrinkToFit="1"/>
    </xf>
    <xf numFmtId="4" fontId="24" fillId="0" borderId="18" xfId="7" applyNumberFormat="1" applyFont="1" applyBorder="1" applyAlignment="1">
      <alignment horizontal="center" vertical="center" shrinkToFit="1"/>
    </xf>
    <xf numFmtId="49" fontId="22" fillId="0" borderId="3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60" fillId="0" borderId="2" xfId="27" applyBorder="1" applyAlignment="1">
      <alignment horizontal="left"/>
    </xf>
    <xf numFmtId="0" fontId="60" fillId="0" borderId="3" xfId="27" applyBorder="1" applyAlignment="1">
      <alignment horizontal="left"/>
    </xf>
    <xf numFmtId="0" fontId="8" fillId="2" borderId="6" xfId="9" applyFont="1" applyFill="1" applyBorder="1" applyAlignment="1">
      <alignment horizontal="right" vertical="center" wrapText="1"/>
    </xf>
    <xf numFmtId="0" fontId="8" fillId="2" borderId="60" xfId="9" applyFont="1" applyFill="1" applyBorder="1" applyAlignment="1">
      <alignment horizontal="right" vertical="center" wrapText="1"/>
    </xf>
    <xf numFmtId="0" fontId="12" fillId="0" borderId="13" xfId="9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top"/>
    </xf>
    <xf numFmtId="0" fontId="42" fillId="0" borderId="25" xfId="0" applyFont="1" applyBorder="1" applyAlignment="1">
      <alignment horizontal="center" vertical="top"/>
    </xf>
    <xf numFmtId="4" fontId="12" fillId="0" borderId="13" xfId="6" applyNumberFormat="1" applyFont="1" applyBorder="1" applyAlignment="1">
      <alignment horizontal="center" vertical="center"/>
    </xf>
    <xf numFmtId="0" fontId="12" fillId="0" borderId="13" xfId="6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9" fillId="2" borderId="35" xfId="6" applyFont="1" applyFill="1" applyBorder="1" applyAlignment="1">
      <alignment horizontal="center" vertical="center" wrapText="1"/>
    </xf>
    <xf numFmtId="0" fontId="9" fillId="2" borderId="29" xfId="6" applyFont="1" applyFill="1" applyBorder="1" applyAlignment="1">
      <alignment horizontal="center" vertical="center" wrapText="1"/>
    </xf>
    <xf numFmtId="0" fontId="9" fillId="2" borderId="41" xfId="22" applyFont="1" applyFill="1" applyBorder="1" applyAlignment="1">
      <alignment horizontal="center" vertical="center" wrapText="1"/>
    </xf>
    <xf numFmtId="0" fontId="9" fillId="2" borderId="42" xfId="22" applyFont="1" applyFill="1" applyBorder="1" applyAlignment="1">
      <alignment horizontal="center" vertical="center" wrapText="1"/>
    </xf>
    <xf numFmtId="0" fontId="9" fillId="2" borderId="18" xfId="16" applyNumberFormat="1" applyFont="1" applyFill="1" applyBorder="1" applyAlignment="1" applyProtection="1">
      <alignment horizontal="center" vertical="center" wrapText="1"/>
    </xf>
    <xf numFmtId="0" fontId="9" fillId="2" borderId="43" xfId="16" applyNumberFormat="1" applyFont="1" applyFill="1" applyBorder="1" applyAlignment="1" applyProtection="1">
      <alignment horizontal="center" vertical="center" wrapText="1"/>
    </xf>
    <xf numFmtId="0" fontId="9" fillId="2" borderId="6" xfId="22" applyFont="1" applyFill="1" applyBorder="1" applyAlignment="1">
      <alignment horizontal="center" vertical="center" wrapText="1"/>
    </xf>
    <xf numFmtId="0" fontId="9" fillId="2" borderId="7" xfId="22" applyFont="1" applyFill="1" applyBorder="1" applyAlignment="1">
      <alignment horizontal="center" vertical="center" wrapText="1"/>
    </xf>
    <xf numFmtId="0" fontId="9" fillId="2" borderId="8" xfId="22" applyFont="1" applyFill="1" applyBorder="1" applyAlignment="1">
      <alignment horizontal="center" vertical="center" wrapText="1"/>
    </xf>
    <xf numFmtId="0" fontId="9" fillId="2" borderId="38" xfId="22" applyFont="1" applyFill="1" applyBorder="1" applyAlignment="1">
      <alignment horizontal="center" vertical="center" wrapText="1"/>
    </xf>
    <xf numFmtId="0" fontId="9" fillId="2" borderId="39" xfId="22" applyFont="1" applyFill="1" applyBorder="1" applyAlignment="1">
      <alignment horizontal="center" vertical="center" wrapText="1"/>
    </xf>
    <xf numFmtId="0" fontId="9" fillId="2" borderId="33" xfId="6" applyFont="1" applyFill="1" applyBorder="1" applyAlignment="1">
      <alignment horizontal="center" vertical="center" wrapText="1"/>
    </xf>
    <xf numFmtId="0" fontId="9" fillId="2" borderId="40" xfId="6" applyFont="1" applyFill="1" applyBorder="1" applyAlignment="1">
      <alignment horizontal="center" vertical="center" wrapText="1"/>
    </xf>
    <xf numFmtId="0" fontId="7" fillId="0" borderId="25" xfId="7" applyFont="1" applyBorder="1" applyAlignment="1">
      <alignment horizontal="center" vertical="top"/>
    </xf>
    <xf numFmtId="0" fontId="11" fillId="0" borderId="0" xfId="7" applyFont="1" applyAlignment="1">
      <alignment horizontal="center" vertical="center"/>
    </xf>
    <xf numFmtId="4" fontId="29" fillId="0" borderId="13" xfId="7" applyNumberFormat="1" applyFont="1" applyBorder="1" applyAlignment="1">
      <alignment horizontal="center" vertical="center"/>
    </xf>
    <xf numFmtId="0" fontId="29" fillId="0" borderId="13" xfId="7" applyFont="1" applyBorder="1" applyAlignment="1">
      <alignment horizontal="center" vertical="center"/>
    </xf>
    <xf numFmtId="0" fontId="7" fillId="0" borderId="0" xfId="7" applyFont="1" applyAlignment="1">
      <alignment horizontal="center" vertical="top"/>
    </xf>
    <xf numFmtId="0" fontId="7" fillId="2" borderId="32" xfId="7" applyFont="1" applyFill="1" applyBorder="1" applyAlignment="1">
      <alignment horizontal="center" vertical="center" wrapText="1"/>
    </xf>
    <xf numFmtId="0" fontId="7" fillId="2" borderId="44" xfId="7" applyFont="1" applyFill="1" applyBorder="1" applyAlignment="1">
      <alignment horizontal="center" vertical="center" wrapText="1"/>
    </xf>
    <xf numFmtId="0" fontId="7" fillId="2" borderId="33" xfId="7" applyFont="1" applyFill="1" applyBorder="1" applyAlignment="1">
      <alignment horizontal="center" vertical="center" wrapText="1"/>
    </xf>
    <xf numFmtId="0" fontId="7" fillId="2" borderId="40" xfId="7" applyFont="1" applyFill="1" applyBorder="1" applyAlignment="1">
      <alignment horizontal="center" vertical="center" wrapText="1"/>
    </xf>
    <xf numFmtId="0" fontId="7" fillId="2" borderId="33" xfId="7" applyFont="1" applyFill="1" applyBorder="1" applyAlignment="1">
      <alignment horizontal="center" vertical="center" shrinkToFit="1"/>
    </xf>
    <xf numFmtId="0" fontId="7" fillId="2" borderId="40" xfId="7" applyFont="1" applyFill="1" applyBorder="1" applyAlignment="1">
      <alignment horizontal="center" vertical="center" shrinkToFit="1"/>
    </xf>
    <xf numFmtId="0" fontId="7" fillId="2" borderId="34" xfId="7" applyFont="1" applyFill="1" applyBorder="1" applyAlignment="1">
      <alignment horizontal="center" vertical="center" shrinkToFit="1"/>
    </xf>
    <xf numFmtId="0" fontId="7" fillId="2" borderId="45" xfId="7" applyFont="1" applyFill="1" applyBorder="1" applyAlignment="1">
      <alignment horizontal="center" vertical="center" shrinkToFit="1"/>
    </xf>
    <xf numFmtId="0" fontId="7" fillId="2" borderId="34" xfId="7" applyFont="1" applyFill="1" applyBorder="1" applyAlignment="1">
      <alignment horizontal="center" vertical="center" wrapText="1"/>
    </xf>
    <xf numFmtId="0" fontId="7" fillId="2" borderId="45" xfId="7" applyFont="1" applyFill="1" applyBorder="1" applyAlignment="1">
      <alignment horizontal="center" vertical="center" wrapText="1"/>
    </xf>
    <xf numFmtId="0" fontId="3" fillId="2" borderId="46" xfId="7" applyFont="1" applyFill="1" applyBorder="1" applyAlignment="1">
      <alignment horizontal="center" vertical="center" wrapText="1"/>
    </xf>
    <xf numFmtId="0" fontId="3" fillId="2" borderId="47" xfId="7" applyFont="1" applyFill="1" applyBorder="1" applyAlignment="1">
      <alignment horizontal="center" vertical="center" wrapText="1"/>
    </xf>
    <xf numFmtId="0" fontId="3" fillId="2" borderId="48" xfId="7" applyFont="1" applyFill="1" applyBorder="1" applyAlignment="1">
      <alignment horizontal="center" vertical="center" wrapText="1"/>
    </xf>
    <xf numFmtId="0" fontId="7" fillId="2" borderId="49" xfId="7" applyFont="1" applyFill="1" applyBorder="1" applyAlignment="1">
      <alignment horizontal="center" vertical="center" wrapText="1"/>
    </xf>
    <xf numFmtId="0" fontId="7" fillId="2" borderId="50" xfId="7" applyFont="1" applyFill="1" applyBorder="1" applyAlignment="1">
      <alignment horizontal="center" vertical="center" wrapText="1"/>
    </xf>
    <xf numFmtId="0" fontId="7" fillId="2" borderId="50" xfId="7" applyFont="1" applyFill="1" applyBorder="1" applyAlignment="1">
      <alignment horizontal="center" vertical="center" shrinkToFit="1"/>
    </xf>
    <xf numFmtId="0" fontId="7" fillId="2" borderId="51" xfId="7" applyFont="1" applyFill="1" applyBorder="1" applyAlignment="1">
      <alignment horizontal="center" vertical="center" shrinkToFit="1"/>
    </xf>
    <xf numFmtId="4" fontId="44" fillId="0" borderId="0" xfId="0" applyNumberFormat="1" applyFont="1" applyFill="1" applyAlignment="1">
      <alignment horizontal="center" vertical="center"/>
    </xf>
    <xf numFmtId="4" fontId="45" fillId="0" borderId="0" xfId="0" applyNumberFormat="1" applyFont="1" applyFill="1" applyAlignment="1">
      <alignment horizontal="center" vertical="center"/>
    </xf>
  </cellXfs>
  <cellStyles count="28">
    <cellStyle name="Comma 2" xfId="1" xr:uid="{00000000-0005-0000-0000-000000000000}"/>
    <cellStyle name="Comma 2 2" xfId="24" xr:uid="{00000000-0005-0000-0000-000001000000}"/>
    <cellStyle name="Comma 3" xfId="2" xr:uid="{00000000-0005-0000-0000-000002000000}"/>
    <cellStyle name="Comma 4" xfId="3" xr:uid="{00000000-0005-0000-0000-000003000000}"/>
    <cellStyle name="Comma 4 2" xfId="25" xr:uid="{00000000-0005-0000-0000-000004000000}"/>
    <cellStyle name="Excel Built-in Normal" xfId="4" xr:uid="{00000000-0005-0000-0000-000005000000}"/>
    <cellStyle name="Excel Built-in Normal 2" xfId="26" xr:uid="{54353F12-1EBD-4354-A64F-CDDB0ADA8C6C}"/>
    <cellStyle name="Normal 10 10" xfId="5" xr:uid="{00000000-0005-0000-0000-000007000000}"/>
    <cellStyle name="Normal 11 2" xfId="6" xr:uid="{00000000-0005-0000-0000-000008000000}"/>
    <cellStyle name="Normal 12" xfId="27" xr:uid="{0C8B07FF-B332-4D4E-9245-434993F56FC3}"/>
    <cellStyle name="Normal 14" xfId="7" xr:uid="{00000000-0005-0000-0000-000009000000}"/>
    <cellStyle name="Normal 165" xfId="8" xr:uid="{00000000-0005-0000-0000-00000A000000}"/>
    <cellStyle name="Normal 2 10 2 2" xfId="9" xr:uid="{00000000-0005-0000-0000-00000B000000}"/>
    <cellStyle name="Normal 2 2" xfId="10" xr:uid="{00000000-0005-0000-0000-00000C000000}"/>
    <cellStyle name="Normal 3 2" xfId="11" xr:uid="{00000000-0005-0000-0000-00000D000000}"/>
    <cellStyle name="Normal 3_4_1_1" xfId="12" xr:uid="{00000000-0005-0000-0000-00000E000000}"/>
    <cellStyle name="Normal_Aluksnes_Pilssalas_Tames sagatave" xfId="13" xr:uid="{00000000-0005-0000-0000-00000F000000}"/>
    <cellStyle name="Normal_Pielikums_3_Tehniska specifikacija" xfId="14" xr:uid="{00000000-0005-0000-0000-000010000000}"/>
    <cellStyle name="Normal_RS_spec_vent_17.05" xfId="15" xr:uid="{00000000-0005-0000-0000-000011000000}"/>
    <cellStyle name="Normal_Sheet1" xfId="16" xr:uid="{00000000-0005-0000-0000-000012000000}"/>
    <cellStyle name="Normal_TAME-POLIPLASTS 2" xfId="17" xr:uid="{00000000-0005-0000-0000-000013000000}"/>
    <cellStyle name="Normal_tāme roja DABASZINĪBAS JF" xfId="18" xr:uid="{00000000-0005-0000-0000-000014000000}"/>
    <cellStyle name="Parastais 3 2" xfId="19" xr:uid="{00000000-0005-0000-0000-000015000000}"/>
    <cellStyle name="Parasts" xfId="0" builtinId="0"/>
    <cellStyle name="Parasts 2" xfId="20" xr:uid="{00000000-0005-0000-0000-000016000000}"/>
    <cellStyle name="Procenti" xfId="21" builtinId="5"/>
    <cellStyle name="Style 1" xfId="22" xr:uid="{00000000-0005-0000-0000-000018000000}"/>
    <cellStyle name="Style 1 2" xfId="23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elektrika.lv/lv/schneider-electric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J350"/>
  <sheetViews>
    <sheetView topLeftCell="A27" zoomScaleNormal="100" workbookViewId="0">
      <selection activeCell="E11" sqref="E11"/>
    </sheetView>
  </sheetViews>
  <sheetFormatPr defaultRowHeight="14.5"/>
  <cols>
    <col min="1" max="1" width="10.81640625" customWidth="1"/>
    <col min="2" max="2" width="50.81640625" customWidth="1"/>
    <col min="3" max="3" width="20.81640625" customWidth="1"/>
    <col min="4" max="4" width="8.81640625" style="109"/>
    <col min="5" max="8" width="15.81640625" style="109" customWidth="1"/>
    <col min="9" max="36" width="8.81640625" style="109"/>
  </cols>
  <sheetData>
    <row r="1" spans="1:36" ht="15">
      <c r="A1" s="414" t="s">
        <v>0</v>
      </c>
      <c r="B1" s="414"/>
      <c r="C1" s="414"/>
    </row>
    <row r="2" spans="1:36">
      <c r="A2" s="104"/>
      <c r="B2" s="104"/>
      <c r="C2" s="104"/>
    </row>
    <row r="3" spans="1:36" s="140" customFormat="1" ht="12">
      <c r="A3" s="105" t="s">
        <v>1</v>
      </c>
      <c r="B3" s="151"/>
      <c r="C3" s="104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</row>
    <row r="4" spans="1:36" s="140" customFormat="1" ht="12">
      <c r="A4" s="105" t="s">
        <v>2</v>
      </c>
      <c r="B4" s="151"/>
      <c r="C4" s="104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</row>
    <row r="5" spans="1:36" s="140" customFormat="1" ht="12">
      <c r="A5" s="152" t="s">
        <v>3</v>
      </c>
      <c r="B5" s="151"/>
      <c r="C5" s="104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</row>
    <row r="6" spans="1:36" s="140" customFormat="1" ht="12">
      <c r="A6" s="105" t="s">
        <v>4</v>
      </c>
      <c r="B6" s="151"/>
      <c r="C6" s="104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</row>
    <row r="7" spans="1:36">
      <c r="A7" s="105"/>
      <c r="B7" s="104"/>
      <c r="C7" s="104"/>
    </row>
    <row r="8" spans="1:36">
      <c r="A8" s="62"/>
      <c r="B8" s="62"/>
      <c r="C8" s="153" t="s">
        <v>578</v>
      </c>
    </row>
    <row r="9" spans="1:36" ht="15" thickBot="1">
      <c r="A9" s="62"/>
      <c r="B9" s="62"/>
      <c r="C9" s="106"/>
    </row>
    <row r="10" spans="1:36" s="140" customFormat="1" ht="30" customHeight="1" thickBot="1">
      <c r="A10" s="144" t="s">
        <v>5</v>
      </c>
      <c r="B10" s="145" t="s">
        <v>6</v>
      </c>
      <c r="C10" s="146" t="s">
        <v>7</v>
      </c>
      <c r="D10" s="90"/>
      <c r="E10" s="147"/>
      <c r="F10" s="133"/>
      <c r="G10" s="133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</row>
    <row r="11" spans="1:36" s="140" customFormat="1" ht="30" customHeight="1" thickBot="1">
      <c r="A11" s="148">
        <v>1</v>
      </c>
      <c r="B11" s="149" t="s">
        <v>8</v>
      </c>
      <c r="C11" s="150">
        <f>Kopsavilkums!D40</f>
        <v>0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</row>
    <row r="12" spans="1:36" s="140" customFormat="1" ht="20" customHeight="1" thickBot="1">
      <c r="A12" s="141"/>
      <c r="B12" s="142" t="s">
        <v>9</v>
      </c>
      <c r="C12" s="143">
        <f>ROUND(SUM(C11:C11),2)</f>
        <v>0</v>
      </c>
      <c r="D12" s="90"/>
      <c r="E12" s="133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</row>
    <row r="13" spans="1:36" s="140" customFormat="1" ht="20" customHeight="1" thickBot="1">
      <c r="A13" s="137"/>
      <c r="B13" s="138" t="s">
        <v>10</v>
      </c>
      <c r="C13" s="139">
        <f>ROUND(C12*5%,2)</f>
        <v>0</v>
      </c>
      <c r="D13" s="90"/>
      <c r="E13" s="133"/>
      <c r="F13" s="90"/>
      <c r="G13" s="133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</row>
    <row r="14" spans="1:36" s="140" customFormat="1" ht="20" customHeight="1" thickBot="1">
      <c r="A14" s="141"/>
      <c r="B14" s="142" t="s">
        <v>11</v>
      </c>
      <c r="C14" s="143">
        <f>ROUND(SUM(C12:C13),2)</f>
        <v>0</v>
      </c>
      <c r="D14" s="90"/>
      <c r="E14" s="133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</row>
    <row r="15" spans="1:36" s="140" customFormat="1" ht="20" customHeight="1" thickBot="1">
      <c r="A15" s="137"/>
      <c r="B15" s="138" t="s">
        <v>12</v>
      </c>
      <c r="C15" s="139">
        <f>ROUND(C14*21%,2)</f>
        <v>0</v>
      </c>
      <c r="D15" s="90"/>
      <c r="E15" s="133"/>
      <c r="F15" s="90"/>
      <c r="G15" s="133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</row>
    <row r="16" spans="1:36" s="140" customFormat="1" ht="20" customHeight="1" thickBot="1">
      <c r="A16" s="141"/>
      <c r="B16" s="142" t="s">
        <v>13</v>
      </c>
      <c r="C16" s="143">
        <f>ROUND(SUM(C14:C15),2)</f>
        <v>0</v>
      </c>
      <c r="D16" s="90"/>
      <c r="E16" s="133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</row>
    <row r="17" spans="1:3" ht="15" thickBot="1">
      <c r="A17" s="107"/>
      <c r="B17" s="108"/>
      <c r="C17" s="108"/>
    </row>
    <row r="18" spans="1:3" ht="15" thickBot="1">
      <c r="A18" s="412" t="s">
        <v>584</v>
      </c>
      <c r="B18" s="413"/>
      <c r="C18" s="143">
        <f>SUM(C16)</f>
        <v>0</v>
      </c>
    </row>
    <row r="19" spans="1:3">
      <c r="A19" s="410" t="s">
        <v>585</v>
      </c>
      <c r="B19" s="411"/>
      <c r="C19" s="356">
        <f>SUM(C20:C23)</f>
        <v>0</v>
      </c>
    </row>
    <row r="20" spans="1:3">
      <c r="A20" s="410" t="s">
        <v>586</v>
      </c>
      <c r="B20" s="411"/>
      <c r="C20" s="354" t="s">
        <v>16</v>
      </c>
    </row>
    <row r="21" spans="1:3">
      <c r="A21" s="410" t="s">
        <v>587</v>
      </c>
      <c r="B21" s="411"/>
      <c r="C21" s="355" t="s">
        <v>16</v>
      </c>
    </row>
    <row r="22" spans="1:3">
      <c r="A22" s="410" t="s">
        <v>588</v>
      </c>
      <c r="B22" s="411"/>
      <c r="C22" s="355" t="s">
        <v>16</v>
      </c>
    </row>
    <row r="23" spans="1:3" ht="15" thickBot="1">
      <c r="A23" s="410" t="s">
        <v>589</v>
      </c>
      <c r="B23" s="411"/>
      <c r="C23" s="354" t="s">
        <v>16</v>
      </c>
    </row>
    <row r="24" spans="1:3" ht="15" thickBot="1">
      <c r="A24" s="412" t="s">
        <v>71</v>
      </c>
      <c r="B24" s="413"/>
      <c r="C24" s="143">
        <f>SUM(C18:C19)</f>
        <v>0</v>
      </c>
    </row>
    <row r="25" spans="1:3">
      <c r="A25" s="107"/>
      <c r="B25" s="108"/>
      <c r="C25" s="108"/>
    </row>
    <row r="26" spans="1:3">
      <c r="A26" s="107"/>
      <c r="B26" s="108"/>
      <c r="C26" s="108"/>
    </row>
    <row r="27" spans="1:3">
      <c r="A27" s="107"/>
      <c r="B27" s="108"/>
      <c r="C27" s="108"/>
    </row>
    <row r="28" spans="1:3">
      <c r="A28" s="99" t="s">
        <v>14</v>
      </c>
      <c r="B28" s="110"/>
      <c r="C28" s="114" t="s">
        <v>579</v>
      </c>
    </row>
    <row r="29" spans="1:3">
      <c r="A29" s="89"/>
      <c r="B29" s="97" t="s">
        <v>15</v>
      </c>
      <c r="C29" s="89"/>
    </row>
    <row r="30" spans="1:3" ht="5" customHeight="1">
      <c r="A30" s="89"/>
      <c r="B30" s="98"/>
      <c r="C30" s="89"/>
    </row>
    <row r="31" spans="1:3">
      <c r="A31" s="101"/>
      <c r="B31" s="103" t="s">
        <v>16</v>
      </c>
      <c r="C31" s="101"/>
    </row>
    <row r="32" spans="1:3">
      <c r="A32" s="89"/>
      <c r="B32" s="89"/>
      <c r="C32" s="89"/>
    </row>
    <row r="33" spans="1:8">
      <c r="A33" s="99" t="s">
        <v>17</v>
      </c>
      <c r="B33" s="110"/>
      <c r="C33" s="114" t="str">
        <f>C28</f>
        <v>datums</v>
      </c>
    </row>
    <row r="34" spans="1:8">
      <c r="A34" s="89"/>
      <c r="B34" s="97" t="s">
        <v>15</v>
      </c>
      <c r="C34" s="89"/>
    </row>
    <row r="35" spans="1:8" ht="5" customHeight="1">
      <c r="A35" s="89"/>
      <c r="B35" s="98"/>
      <c r="C35" s="89"/>
    </row>
    <row r="36" spans="1:8">
      <c r="A36" s="101"/>
      <c r="B36" s="103" t="s">
        <v>580</v>
      </c>
      <c r="C36" s="101"/>
    </row>
    <row r="37" spans="1:8" s="109" customFormat="1" ht="12.5"/>
    <row r="38" spans="1:8" s="109" customFormat="1" ht="12.5"/>
    <row r="39" spans="1:8" s="109" customFormat="1" ht="12.5"/>
    <row r="40" spans="1:8" s="109" customFormat="1" ht="12.5"/>
    <row r="41" spans="1:8" s="109" customFormat="1" ht="12.5">
      <c r="E41" s="115"/>
      <c r="F41" s="115"/>
      <c r="G41" s="115"/>
      <c r="H41" s="115"/>
    </row>
    <row r="42" spans="1:8" s="109" customFormat="1" ht="12.5">
      <c r="E42" s="116"/>
      <c r="F42" s="116"/>
      <c r="G42" s="116"/>
    </row>
    <row r="43" spans="1:8" s="109" customFormat="1" ht="12.5"/>
    <row r="44" spans="1:8" s="109" customFormat="1" ht="12.5"/>
    <row r="45" spans="1:8" s="109" customFormat="1" ht="12.5"/>
    <row r="46" spans="1:8" s="109" customFormat="1" ht="12.5"/>
    <row r="47" spans="1:8" s="109" customFormat="1" ht="12.5"/>
    <row r="48" spans="1:8" s="109" customFormat="1" ht="12.5"/>
    <row r="49" s="109" customFormat="1" ht="12.5"/>
    <row r="50" s="109" customFormat="1" ht="12.5"/>
    <row r="51" s="109" customFormat="1" ht="12.5"/>
    <row r="52" s="109" customFormat="1" ht="12.5"/>
    <row r="53" s="109" customFormat="1" ht="12.5"/>
    <row r="54" s="109" customFormat="1" ht="12.5"/>
    <row r="55" s="109" customFormat="1" ht="12.5"/>
    <row r="56" s="109" customFormat="1" ht="12.5"/>
    <row r="57" s="109" customFormat="1" ht="12.5"/>
    <row r="58" s="109" customFormat="1" ht="12.5"/>
    <row r="59" s="109" customFormat="1" ht="12.5"/>
    <row r="60" s="109" customFormat="1" ht="12.5"/>
    <row r="61" s="109" customFormat="1" ht="12.5"/>
    <row r="62" s="109" customFormat="1" ht="12.5"/>
    <row r="63" s="109" customFormat="1" ht="12.5"/>
    <row r="64" s="109" customFormat="1" ht="12.5"/>
    <row r="65" s="109" customFormat="1" ht="12.5"/>
    <row r="66" s="109" customFormat="1" ht="12.5"/>
    <row r="67" s="109" customFormat="1" ht="12.5"/>
    <row r="68" s="109" customFormat="1" ht="12.5"/>
    <row r="69" s="109" customFormat="1" ht="12.5"/>
    <row r="70" s="109" customFormat="1" ht="12.5"/>
    <row r="71" s="109" customFormat="1" ht="12.5"/>
    <row r="72" s="109" customFormat="1" ht="12.5"/>
    <row r="73" s="109" customFormat="1" ht="12.5"/>
    <row r="74" s="109" customFormat="1" ht="12.5"/>
    <row r="75" s="109" customFormat="1" ht="12.5"/>
    <row r="76" s="109" customFormat="1" ht="12.5"/>
    <row r="77" s="109" customFormat="1" ht="12.5"/>
    <row r="78" s="109" customFormat="1" ht="12.5"/>
    <row r="79" s="109" customFormat="1" ht="12.5"/>
    <row r="80" s="109" customFormat="1" ht="12.5"/>
    <row r="81" s="109" customFormat="1" ht="12.5"/>
    <row r="82" s="109" customFormat="1" ht="12.5"/>
    <row r="83" s="109" customFormat="1" ht="12.5"/>
    <row r="84" s="109" customFormat="1" ht="12.5"/>
    <row r="85" s="109" customFormat="1" ht="12.5"/>
    <row r="86" s="109" customFormat="1" ht="12.5"/>
    <row r="87" s="109" customFormat="1" ht="12.5"/>
    <row r="88" s="109" customFormat="1" ht="12.5"/>
    <row r="89" s="109" customFormat="1" ht="12.5"/>
    <row r="90" s="109" customFormat="1" ht="12.5"/>
    <row r="91" s="109" customFormat="1" ht="12.5"/>
    <row r="92" s="109" customFormat="1" ht="12.5"/>
    <row r="93" s="109" customFormat="1" ht="12.5"/>
    <row r="94" s="109" customFormat="1" ht="12.5"/>
    <row r="95" s="109" customFormat="1" ht="12.5"/>
    <row r="96" s="109" customFormat="1" ht="12.5"/>
    <row r="97" s="109" customFormat="1" ht="12.5"/>
    <row r="98" s="109" customFormat="1" ht="12.5"/>
    <row r="99" s="109" customFormat="1" ht="12.5"/>
    <row r="100" s="109" customFormat="1" ht="12.5"/>
    <row r="101" s="109" customFormat="1" ht="12.5"/>
    <row r="102" s="109" customFormat="1" ht="12.5"/>
    <row r="103" s="109" customFormat="1" ht="12.5"/>
    <row r="104" s="109" customFormat="1" ht="12.5"/>
    <row r="105" s="109" customFormat="1" ht="12.5"/>
    <row r="106" s="109" customFormat="1" ht="12.5"/>
    <row r="107" s="109" customFormat="1" ht="12.5"/>
    <row r="108" s="109" customFormat="1" ht="12.5"/>
    <row r="109" s="109" customFormat="1" ht="12.5"/>
    <row r="110" s="109" customFormat="1" ht="12.5"/>
    <row r="111" s="109" customFormat="1" ht="12.5"/>
    <row r="112" s="109" customFormat="1" ht="12.5"/>
    <row r="113" s="109" customFormat="1" ht="12.5"/>
    <row r="114" s="109" customFormat="1" ht="12.5"/>
    <row r="115" s="109" customFormat="1" ht="12.5"/>
    <row r="116" s="109" customFormat="1" ht="12.5"/>
    <row r="117" s="109" customFormat="1" ht="12.5"/>
    <row r="118" s="109" customFormat="1" ht="12.5"/>
    <row r="119" s="109" customFormat="1" ht="12.5"/>
    <row r="120" s="109" customFormat="1" ht="12.5"/>
    <row r="121" s="109" customFormat="1" ht="12.5"/>
    <row r="122" s="109" customFormat="1" ht="12.5"/>
    <row r="123" s="109" customFormat="1" ht="12.5"/>
    <row r="124" s="109" customFormat="1" ht="12.5"/>
    <row r="125" s="109" customFormat="1" ht="12.5"/>
    <row r="126" s="109" customFormat="1" ht="12.5"/>
    <row r="127" s="109" customFormat="1" ht="12.5"/>
    <row r="128" s="109" customFormat="1" ht="12.5"/>
    <row r="129" s="109" customFormat="1" ht="12.5"/>
    <row r="130" s="109" customFormat="1" ht="12.5"/>
    <row r="131" s="109" customFormat="1" ht="12.5"/>
    <row r="132" s="109" customFormat="1" ht="12.5"/>
    <row r="133" s="109" customFormat="1" ht="12.5"/>
    <row r="134" s="109" customFormat="1" ht="12.5"/>
    <row r="135" s="109" customFormat="1" ht="12.5"/>
    <row r="136" s="109" customFormat="1" ht="12.5"/>
    <row r="137" s="109" customFormat="1" ht="12.5"/>
    <row r="138" s="109" customFormat="1" ht="12.5"/>
    <row r="139" s="109" customFormat="1" ht="12.5"/>
    <row r="140" s="109" customFormat="1" ht="12.5"/>
    <row r="141" s="109" customFormat="1" ht="12.5"/>
    <row r="142" s="109" customFormat="1" ht="12.5"/>
    <row r="143" s="109" customFormat="1" ht="12.5"/>
    <row r="144" s="109" customFormat="1" ht="12.5"/>
    <row r="145" s="109" customFormat="1" ht="12.5"/>
    <row r="146" s="109" customFormat="1" ht="12.5"/>
    <row r="147" s="109" customFormat="1" ht="12.5"/>
    <row r="148" s="109" customFormat="1" ht="12.5"/>
    <row r="149" s="109" customFormat="1" ht="12.5"/>
    <row r="150" s="109" customFormat="1" ht="12.5"/>
    <row r="151" s="109" customFormat="1" ht="12.5"/>
    <row r="152" s="109" customFormat="1" ht="12.5"/>
    <row r="153" s="109" customFormat="1" ht="12.5"/>
    <row r="154" s="109" customFormat="1" ht="12.5"/>
    <row r="155" s="109" customFormat="1" ht="12.5"/>
    <row r="156" s="109" customFormat="1" ht="12.5"/>
    <row r="157" s="109" customFormat="1" ht="12.5"/>
    <row r="158" s="109" customFormat="1" ht="12.5"/>
    <row r="159" s="109" customFormat="1" ht="12.5"/>
    <row r="160" s="109" customFormat="1" ht="12.5"/>
    <row r="161" s="109" customFormat="1" ht="12.5"/>
    <row r="162" s="109" customFormat="1" ht="12.5"/>
    <row r="163" s="109" customFormat="1" ht="12.5"/>
    <row r="164" s="109" customFormat="1" ht="12.5"/>
    <row r="165" s="109" customFormat="1" ht="12.5"/>
    <row r="166" s="109" customFormat="1" ht="12.5"/>
    <row r="167" s="109" customFormat="1" ht="12.5"/>
    <row r="168" s="109" customFormat="1" ht="12.5"/>
    <row r="169" s="109" customFormat="1" ht="12.5"/>
    <row r="170" s="109" customFormat="1" ht="12.5"/>
    <row r="171" s="109" customFormat="1" ht="12.5"/>
    <row r="172" s="109" customFormat="1" ht="12.5"/>
    <row r="173" s="109" customFormat="1" ht="12.5"/>
    <row r="174" s="109" customFormat="1" ht="12.5"/>
    <row r="175" s="109" customFormat="1" ht="12.5"/>
    <row r="176" s="109" customFormat="1" ht="12.5"/>
    <row r="177" s="109" customFormat="1" ht="12.5"/>
    <row r="178" s="109" customFormat="1" ht="12.5"/>
    <row r="179" s="109" customFormat="1" ht="12.5"/>
    <row r="180" s="109" customFormat="1" ht="12.5"/>
    <row r="181" s="109" customFormat="1" ht="12.5"/>
    <row r="182" s="109" customFormat="1" ht="12.5"/>
    <row r="183" s="109" customFormat="1" ht="12.5"/>
    <row r="184" s="109" customFormat="1" ht="12.5"/>
    <row r="185" s="109" customFormat="1" ht="12.5"/>
    <row r="186" s="109" customFormat="1" ht="12.5"/>
    <row r="187" s="109" customFormat="1" ht="12.5"/>
    <row r="188" s="109" customFormat="1" ht="12.5"/>
    <row r="189" s="109" customFormat="1" ht="12.5"/>
    <row r="190" s="109" customFormat="1" ht="12.5"/>
    <row r="191" s="109" customFormat="1" ht="12.5"/>
    <row r="192" s="109" customFormat="1" ht="12.5"/>
    <row r="193" s="109" customFormat="1" ht="12.5"/>
    <row r="194" s="109" customFormat="1" ht="12.5"/>
    <row r="195" s="109" customFormat="1" ht="12.5"/>
    <row r="196" s="109" customFormat="1" ht="12.5"/>
    <row r="197" s="109" customFormat="1" ht="12.5"/>
    <row r="198" s="109" customFormat="1" ht="12.5"/>
    <row r="199" s="109" customFormat="1" ht="12.5"/>
    <row r="200" s="109" customFormat="1" ht="12.5"/>
    <row r="201" s="109" customFormat="1" ht="12.5"/>
    <row r="202" s="109" customFormat="1" ht="12.5"/>
    <row r="203" s="109" customFormat="1" ht="12.5"/>
    <row r="204" s="109" customFormat="1" ht="12.5"/>
    <row r="205" s="109" customFormat="1" ht="12.5"/>
    <row r="206" s="109" customFormat="1" ht="12.5"/>
    <row r="207" s="109" customFormat="1" ht="12.5"/>
    <row r="208" s="109" customFormat="1" ht="12.5"/>
    <row r="209" s="109" customFormat="1" ht="12.5"/>
    <row r="210" s="109" customFormat="1" ht="12.5"/>
    <row r="211" s="109" customFormat="1" ht="12.5"/>
    <row r="212" s="109" customFormat="1" ht="12.5"/>
    <row r="213" s="109" customFormat="1" ht="12.5"/>
    <row r="214" s="109" customFormat="1" ht="12.5"/>
    <row r="215" s="109" customFormat="1" ht="12.5"/>
    <row r="216" s="109" customFormat="1" ht="12.5"/>
    <row r="217" s="109" customFormat="1" ht="12.5"/>
    <row r="218" s="109" customFormat="1" ht="12.5"/>
    <row r="219" s="109" customFormat="1" ht="12.5"/>
    <row r="220" s="109" customFormat="1" ht="12.5"/>
    <row r="221" s="109" customFormat="1" ht="12.5"/>
    <row r="222" s="109" customFormat="1" ht="12.5"/>
    <row r="223" s="109" customFormat="1" ht="12.5"/>
    <row r="224" s="109" customFormat="1" ht="12.5"/>
    <row r="225" s="109" customFormat="1" ht="12.5"/>
    <row r="226" s="109" customFormat="1" ht="12.5"/>
    <row r="227" s="109" customFormat="1" ht="12.5"/>
    <row r="228" s="109" customFormat="1" ht="12.5"/>
    <row r="229" s="109" customFormat="1" ht="12.5"/>
    <row r="230" s="109" customFormat="1" ht="12.5"/>
    <row r="231" s="109" customFormat="1" ht="12.5"/>
    <row r="232" s="109" customFormat="1" ht="12.5"/>
    <row r="233" s="109" customFormat="1" ht="12.5"/>
    <row r="234" s="109" customFormat="1" ht="12.5"/>
    <row r="235" s="109" customFormat="1" ht="12.5"/>
    <row r="236" s="109" customFormat="1" ht="12.5"/>
    <row r="237" s="109" customFormat="1" ht="12.5"/>
    <row r="238" s="109" customFormat="1" ht="12.5"/>
    <row r="239" s="109" customFormat="1" ht="12.5"/>
    <row r="240" s="109" customFormat="1" ht="12.5"/>
    <row r="241" s="109" customFormat="1" ht="12.5"/>
    <row r="242" s="109" customFormat="1" ht="12.5"/>
    <row r="243" s="109" customFormat="1" ht="12.5"/>
    <row r="244" s="109" customFormat="1" ht="12.5"/>
    <row r="245" s="109" customFormat="1" ht="12.5"/>
    <row r="246" s="109" customFormat="1" ht="12.5"/>
    <row r="247" s="109" customFormat="1" ht="12.5"/>
    <row r="248" s="109" customFormat="1" ht="12.5"/>
    <row r="249" s="109" customFormat="1" ht="12.5"/>
    <row r="250" s="109" customFormat="1" ht="12.5"/>
    <row r="251" s="109" customFormat="1" ht="12.5"/>
    <row r="252" s="109" customFormat="1" ht="12.5"/>
    <row r="253" s="109" customFormat="1" ht="12.5"/>
    <row r="254" s="109" customFormat="1" ht="12.5"/>
    <row r="255" s="109" customFormat="1" ht="12.5"/>
    <row r="256" s="109" customFormat="1" ht="12.5"/>
    <row r="257" s="109" customFormat="1" ht="12.5"/>
    <row r="258" s="109" customFormat="1" ht="12.5"/>
    <row r="259" s="109" customFormat="1" ht="12.5"/>
    <row r="260" s="109" customFormat="1" ht="12.5"/>
    <row r="261" s="109" customFormat="1" ht="12.5"/>
    <row r="262" s="109" customFormat="1" ht="12.5"/>
    <row r="263" s="109" customFormat="1" ht="12.5"/>
    <row r="264" s="109" customFormat="1" ht="12.5"/>
    <row r="265" s="109" customFormat="1" ht="12.5"/>
    <row r="266" s="109" customFormat="1" ht="12.5"/>
    <row r="267" s="109" customFormat="1" ht="12.5"/>
    <row r="268" s="109" customFormat="1" ht="12.5"/>
    <row r="269" s="109" customFormat="1" ht="12.5"/>
    <row r="270" s="109" customFormat="1" ht="12.5"/>
    <row r="271" s="109" customFormat="1" ht="12.5"/>
    <row r="272" s="109" customFormat="1" ht="12.5"/>
    <row r="273" s="109" customFormat="1" ht="12.5"/>
    <row r="274" s="109" customFormat="1" ht="12.5"/>
    <row r="275" s="109" customFormat="1" ht="12.5"/>
    <row r="276" s="109" customFormat="1" ht="12.5"/>
    <row r="277" s="109" customFormat="1" ht="12.5"/>
    <row r="278" s="109" customFormat="1" ht="12.5"/>
    <row r="279" s="109" customFormat="1" ht="12.5"/>
    <row r="280" s="109" customFormat="1" ht="12.5"/>
    <row r="281" s="109" customFormat="1" ht="12.5"/>
    <row r="282" s="109" customFormat="1" ht="12.5"/>
    <row r="283" s="109" customFormat="1" ht="12.5"/>
    <row r="284" s="109" customFormat="1" ht="12.5"/>
    <row r="285" s="109" customFormat="1" ht="12.5"/>
    <row r="286" s="109" customFormat="1" ht="12.5"/>
    <row r="287" s="109" customFormat="1" ht="12.5"/>
    <row r="288" s="109" customFormat="1" ht="12.5"/>
    <row r="289" s="109" customFormat="1" ht="12.5"/>
    <row r="290" s="109" customFormat="1" ht="12.5"/>
    <row r="291" s="109" customFormat="1" ht="12.5"/>
    <row r="292" s="109" customFormat="1" ht="12.5"/>
    <row r="293" s="109" customFormat="1" ht="12.5"/>
    <row r="294" s="109" customFormat="1" ht="12.5"/>
    <row r="295" s="109" customFormat="1" ht="12.5"/>
    <row r="296" s="109" customFormat="1" ht="12.5"/>
    <row r="297" s="109" customFormat="1" ht="12.5"/>
    <row r="298" s="109" customFormat="1" ht="12.5"/>
    <row r="299" s="109" customFormat="1" ht="12.5"/>
    <row r="300" s="109" customFormat="1" ht="12.5"/>
    <row r="301" s="109" customFormat="1" ht="12.5"/>
    <row r="302" s="109" customFormat="1" ht="12.5"/>
    <row r="303" s="109" customFormat="1" ht="12.5"/>
    <row r="304" s="109" customFormat="1" ht="12.5"/>
    <row r="305" s="109" customFormat="1" ht="12.5"/>
    <row r="306" s="109" customFormat="1" ht="12.5"/>
    <row r="307" s="109" customFormat="1" ht="12.5"/>
    <row r="308" s="109" customFormat="1" ht="12.5"/>
    <row r="309" s="109" customFormat="1" ht="12.5"/>
    <row r="310" s="109" customFormat="1" ht="12.5"/>
    <row r="311" s="109" customFormat="1" ht="12.5"/>
    <row r="312" s="109" customFormat="1" ht="12.5"/>
    <row r="313" s="109" customFormat="1" ht="12.5"/>
    <row r="314" s="109" customFormat="1" ht="12.5"/>
    <row r="315" s="109" customFormat="1" ht="12.5"/>
    <row r="316" s="109" customFormat="1" ht="12.5"/>
    <row r="317" s="109" customFormat="1" ht="12.5"/>
    <row r="318" s="109" customFormat="1" ht="12.5"/>
    <row r="319" s="109" customFormat="1" ht="12.5"/>
    <row r="320" s="109" customFormat="1" ht="12.5"/>
    <row r="321" s="109" customFormat="1" ht="12.5"/>
    <row r="322" s="109" customFormat="1" ht="12.5"/>
    <row r="323" s="109" customFormat="1" ht="12.5"/>
    <row r="324" s="109" customFormat="1" ht="12.5"/>
    <row r="325" s="109" customFormat="1" ht="12.5"/>
    <row r="326" s="109" customFormat="1" ht="12.5"/>
    <row r="327" s="109" customFormat="1" ht="12.5"/>
    <row r="328" s="109" customFormat="1" ht="12.5"/>
    <row r="329" s="109" customFormat="1" ht="12.5"/>
    <row r="330" s="109" customFormat="1" ht="12.5"/>
    <row r="331" s="109" customFormat="1" ht="12.5"/>
    <row r="332" s="109" customFormat="1" ht="12.5"/>
    <row r="333" s="109" customFormat="1" ht="12.5"/>
    <row r="334" s="109" customFormat="1" ht="12.5"/>
    <row r="335" s="109" customFormat="1" ht="12.5"/>
    <row r="336" s="109" customFormat="1" ht="12.5"/>
    <row r="337" s="109" customFormat="1" ht="12.5"/>
    <row r="338" s="109" customFormat="1" ht="12.5"/>
    <row r="339" s="109" customFormat="1" ht="12.5"/>
    <row r="340" s="109" customFormat="1" ht="12.5"/>
    <row r="341" s="109" customFormat="1" ht="12.5"/>
    <row r="342" s="109" customFormat="1" ht="12.5"/>
    <row r="343" s="109" customFormat="1" ht="12.5"/>
    <row r="344" s="109" customFormat="1" ht="12.5"/>
    <row r="345" s="109" customFormat="1" ht="12.5"/>
    <row r="346" s="109" customFormat="1" ht="12.5"/>
    <row r="347" s="109" customFormat="1" ht="12.5"/>
    <row r="348" s="109" customFormat="1" ht="12.5"/>
    <row r="349" s="109" customFormat="1" ht="12.5"/>
    <row r="350" s="109" customFormat="1" ht="12.5"/>
  </sheetData>
  <mergeCells count="8">
    <mergeCell ref="A22:B22"/>
    <mergeCell ref="A23:B23"/>
    <mergeCell ref="A24:B24"/>
    <mergeCell ref="A1:C1"/>
    <mergeCell ref="A18:B18"/>
    <mergeCell ref="A19:B19"/>
    <mergeCell ref="A20:B20"/>
    <mergeCell ref="A21:B21"/>
  </mergeCells>
  <printOptions horizontalCentered="1"/>
  <pageMargins left="0.78740157480314965" right="0.59055118110236227" top="0.78740157480314965" bottom="0.3937007874015748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495"/>
  <sheetViews>
    <sheetView showZeros="0" topLeftCell="A64" zoomScale="85" zoomScaleNormal="85" workbookViewId="0">
      <selection activeCell="J84" sqref="J84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19" width="10.81640625" style="90" customWidth="1"/>
    <col min="20" max="40" width="8.81640625" style="54"/>
    <col min="41" max="16384" width="8.81640625" style="4"/>
  </cols>
  <sheetData>
    <row r="1" spans="1:43" ht="15">
      <c r="A1" s="434" t="s">
        <v>242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43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3" ht="15">
      <c r="A3" s="435" t="str">
        <f>Kopsavilkums!C22</f>
        <v>Grīdas konstrukcija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43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43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43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3"/>
      <c r="L6" s="13"/>
      <c r="M6" s="11"/>
      <c r="N6" s="11"/>
      <c r="O6" s="11"/>
      <c r="P6" s="11"/>
    </row>
    <row r="7" spans="1:43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3"/>
      <c r="L7" s="11"/>
      <c r="M7" s="11"/>
      <c r="N7" s="11"/>
      <c r="O7" s="11"/>
      <c r="P7" s="11"/>
    </row>
    <row r="8" spans="1:43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3"/>
      <c r="L8" s="13"/>
      <c r="M8" s="11"/>
      <c r="N8" s="11"/>
      <c r="O8" s="11"/>
      <c r="P8" s="11"/>
    </row>
    <row r="9" spans="1:43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P89</f>
        <v>0</v>
      </c>
    </row>
    <row r="10" spans="1:43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43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43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43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43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43" s="207" customFormat="1">
      <c r="A15" s="368"/>
      <c r="B15" s="369"/>
      <c r="C15" s="353" t="str">
        <f>A3</f>
        <v>Grīdas konstrukcija</v>
      </c>
      <c r="D15" s="370"/>
      <c r="E15" s="371"/>
      <c r="F15" s="208"/>
      <c r="G15" s="224"/>
      <c r="H15" s="208"/>
      <c r="I15" s="209"/>
      <c r="J15" s="209"/>
      <c r="K15" s="228"/>
      <c r="L15" s="228"/>
      <c r="M15" s="208"/>
      <c r="N15" s="209"/>
      <c r="O15" s="229"/>
      <c r="P15" s="230"/>
      <c r="Q15" s="199"/>
      <c r="R15" s="199"/>
      <c r="S15" s="199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</row>
    <row r="16" spans="1:43" s="231" customFormat="1" ht="25">
      <c r="A16" s="392"/>
      <c r="B16" s="227"/>
      <c r="C16" s="393" t="s">
        <v>550</v>
      </c>
      <c r="D16" s="176"/>
      <c r="E16" s="177"/>
      <c r="F16" s="208">
        <v>0</v>
      </c>
      <c r="G16" s="224">
        <v>0</v>
      </c>
      <c r="H16" s="208">
        <f t="shared" ref="H16:H88" si="0">ROUND(F16*G16,2)</f>
        <v>0</v>
      </c>
      <c r="I16" s="209"/>
      <c r="J16" s="209">
        <v>0</v>
      </c>
      <c r="K16" s="228">
        <f t="shared" ref="K16:K88" si="1">SUM(H16:J16)</f>
        <v>0</v>
      </c>
      <c r="L16" s="228">
        <f t="shared" ref="L16:L88" si="2">ROUND(E16*F16,2)</f>
        <v>0</v>
      </c>
      <c r="M16" s="208">
        <f t="shared" ref="M16:M88" si="3">ROUND(E16*H16,2)</f>
        <v>0</v>
      </c>
      <c r="N16" s="209">
        <f t="shared" ref="N16:N88" si="4">ROUND(E16*I16,2)</f>
        <v>0</v>
      </c>
      <c r="O16" s="229">
        <f t="shared" ref="O16:O88" si="5">ROUND(E16*J16,2)</f>
        <v>0</v>
      </c>
      <c r="P16" s="230">
        <f t="shared" ref="P16:P88" si="6">SUM(M16:O16)</f>
        <v>0</v>
      </c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</row>
    <row r="17" spans="1:43" s="231" customFormat="1" ht="11.5">
      <c r="A17" s="392">
        <v>1</v>
      </c>
      <c r="B17" s="227"/>
      <c r="C17" s="175" t="s">
        <v>597</v>
      </c>
      <c r="D17" s="176" t="s">
        <v>119</v>
      </c>
      <c r="E17" s="177">
        <v>233.1</v>
      </c>
      <c r="F17" s="208"/>
      <c r="G17" s="224"/>
      <c r="H17" s="208">
        <f t="shared" si="0"/>
        <v>0</v>
      </c>
      <c r="I17" s="209"/>
      <c r="J17" s="209"/>
      <c r="K17" s="228">
        <f t="shared" si="1"/>
        <v>0</v>
      </c>
      <c r="L17" s="228">
        <f t="shared" si="2"/>
        <v>0</v>
      </c>
      <c r="M17" s="208">
        <f t="shared" si="3"/>
        <v>0</v>
      </c>
      <c r="N17" s="209">
        <f t="shared" si="4"/>
        <v>0</v>
      </c>
      <c r="O17" s="229">
        <f t="shared" si="5"/>
        <v>0</v>
      </c>
      <c r="P17" s="230">
        <f t="shared" si="6"/>
        <v>0</v>
      </c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</row>
    <row r="18" spans="1:43" s="231" customFormat="1" ht="23">
      <c r="A18" s="392">
        <f>A17+1</f>
        <v>2</v>
      </c>
      <c r="B18" s="227"/>
      <c r="C18" s="175" t="s">
        <v>547</v>
      </c>
      <c r="D18" s="176" t="s">
        <v>119</v>
      </c>
      <c r="E18" s="177">
        <v>233.1</v>
      </c>
      <c r="F18" s="208"/>
      <c r="G18" s="224"/>
      <c r="H18" s="208">
        <f t="shared" ref="H18" si="7">ROUND(F18*G18,2)</f>
        <v>0</v>
      </c>
      <c r="I18" s="209"/>
      <c r="J18" s="209"/>
      <c r="K18" s="228">
        <f t="shared" ref="K18" si="8">SUM(H18:J18)</f>
        <v>0</v>
      </c>
      <c r="L18" s="228">
        <f t="shared" ref="L18" si="9">ROUND(E18*F18,2)</f>
        <v>0</v>
      </c>
      <c r="M18" s="208">
        <f t="shared" ref="M18" si="10">ROUND(E18*H18,2)</f>
        <v>0</v>
      </c>
      <c r="N18" s="209">
        <f t="shared" ref="N18" si="11">ROUND(E18*I18,2)</f>
        <v>0</v>
      </c>
      <c r="O18" s="229">
        <f t="shared" ref="O18" si="12">ROUND(E18*J18,2)</f>
        <v>0</v>
      </c>
      <c r="P18" s="230">
        <f t="shared" ref="P18" si="13">SUM(M18:O18)</f>
        <v>0</v>
      </c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</row>
    <row r="19" spans="1:43" s="231" customFormat="1" ht="11.5">
      <c r="A19" s="392">
        <f t="shared" ref="A19:A52" si="14">A18+1</f>
        <v>3</v>
      </c>
      <c r="B19" s="227"/>
      <c r="C19" s="181" t="s">
        <v>531</v>
      </c>
      <c r="D19" s="176" t="s">
        <v>121</v>
      </c>
      <c r="E19" s="177">
        <v>87.41</v>
      </c>
      <c r="F19" s="208"/>
      <c r="G19" s="224"/>
      <c r="H19" s="208">
        <f t="shared" ref="H19" si="15">ROUND(F19*G19,2)</f>
        <v>0</v>
      </c>
      <c r="I19" s="209"/>
      <c r="J19" s="209"/>
      <c r="K19" s="228">
        <f t="shared" ref="K19" si="16">SUM(H19:J19)</f>
        <v>0</v>
      </c>
      <c r="L19" s="228">
        <f t="shared" ref="L19" si="17">ROUND(E19*F19,2)</f>
        <v>0</v>
      </c>
      <c r="M19" s="208">
        <f t="shared" ref="M19" si="18">ROUND(E19*H19,2)</f>
        <v>0</v>
      </c>
      <c r="N19" s="209">
        <f t="shared" ref="N19" si="19">ROUND(E19*I19,2)</f>
        <v>0</v>
      </c>
      <c r="O19" s="229">
        <f t="shared" ref="O19" si="20">ROUND(E19*J19,2)</f>
        <v>0</v>
      </c>
      <c r="P19" s="230">
        <f t="shared" ref="P19" si="21">SUM(M19:O19)</f>
        <v>0</v>
      </c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</row>
    <row r="20" spans="1:43" s="231" customFormat="1" ht="23">
      <c r="A20" s="392">
        <f t="shared" si="14"/>
        <v>4</v>
      </c>
      <c r="B20" s="227"/>
      <c r="C20" s="175" t="s">
        <v>548</v>
      </c>
      <c r="D20" s="176" t="s">
        <v>119</v>
      </c>
      <c r="E20" s="177">
        <v>233.1</v>
      </c>
      <c r="F20" s="208"/>
      <c r="G20" s="224"/>
      <c r="H20" s="208">
        <f t="shared" si="0"/>
        <v>0</v>
      </c>
      <c r="I20" s="209"/>
      <c r="J20" s="209"/>
      <c r="K20" s="228">
        <f t="shared" si="1"/>
        <v>0</v>
      </c>
      <c r="L20" s="228">
        <f t="shared" si="2"/>
        <v>0</v>
      </c>
      <c r="M20" s="208">
        <f t="shared" si="3"/>
        <v>0</v>
      </c>
      <c r="N20" s="209">
        <f t="shared" si="4"/>
        <v>0</v>
      </c>
      <c r="O20" s="229">
        <f t="shared" si="5"/>
        <v>0</v>
      </c>
      <c r="P20" s="230">
        <f t="shared" si="6"/>
        <v>0</v>
      </c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</row>
    <row r="21" spans="1:43" s="231" customFormat="1" ht="11.5">
      <c r="A21" s="392">
        <f t="shared" si="14"/>
        <v>5</v>
      </c>
      <c r="B21" s="227"/>
      <c r="C21" s="181" t="s">
        <v>598</v>
      </c>
      <c r="D21" s="176" t="s">
        <v>121</v>
      </c>
      <c r="E21" s="177">
        <v>55.94</v>
      </c>
      <c r="F21" s="208"/>
      <c r="G21" s="224"/>
      <c r="H21" s="208">
        <f t="shared" ref="H21" si="22">ROUND(F21*G21,2)</f>
        <v>0</v>
      </c>
      <c r="I21" s="209"/>
      <c r="J21" s="209"/>
      <c r="K21" s="228">
        <f t="shared" ref="K21" si="23">SUM(H21:J21)</f>
        <v>0</v>
      </c>
      <c r="L21" s="228">
        <f t="shared" ref="L21" si="24">ROUND(E21*F21,2)</f>
        <v>0</v>
      </c>
      <c r="M21" s="208">
        <f t="shared" ref="M21" si="25">ROUND(E21*H21,2)</f>
        <v>0</v>
      </c>
      <c r="N21" s="209">
        <f t="shared" ref="N21" si="26">ROUND(E21*I21,2)</f>
        <v>0</v>
      </c>
      <c r="O21" s="229">
        <f t="shared" ref="O21" si="27">ROUND(E21*J21,2)</f>
        <v>0</v>
      </c>
      <c r="P21" s="230">
        <f t="shared" ref="P21" si="28">SUM(M21:O21)</f>
        <v>0</v>
      </c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</row>
    <row r="22" spans="1:43" s="231" customFormat="1" ht="11.5">
      <c r="A22" s="392">
        <f t="shared" si="14"/>
        <v>6</v>
      </c>
      <c r="B22" s="227"/>
      <c r="C22" s="175" t="s">
        <v>193</v>
      </c>
      <c r="D22" s="176" t="s">
        <v>119</v>
      </c>
      <c r="E22" s="177">
        <v>233.1</v>
      </c>
      <c r="F22" s="208"/>
      <c r="G22" s="224"/>
      <c r="H22" s="208">
        <f t="shared" si="0"/>
        <v>0</v>
      </c>
      <c r="I22" s="209"/>
      <c r="J22" s="209"/>
      <c r="K22" s="228">
        <f t="shared" si="1"/>
        <v>0</v>
      </c>
      <c r="L22" s="228">
        <f t="shared" si="2"/>
        <v>0</v>
      </c>
      <c r="M22" s="208">
        <f t="shared" si="3"/>
        <v>0</v>
      </c>
      <c r="N22" s="209">
        <f t="shared" si="4"/>
        <v>0</v>
      </c>
      <c r="O22" s="229">
        <f t="shared" si="5"/>
        <v>0</v>
      </c>
      <c r="P22" s="230">
        <f t="shared" si="6"/>
        <v>0</v>
      </c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</row>
    <row r="23" spans="1:43" s="231" customFormat="1" ht="11.5">
      <c r="A23" s="392">
        <f t="shared" si="14"/>
        <v>7</v>
      </c>
      <c r="B23" s="227"/>
      <c r="C23" s="181" t="s">
        <v>599</v>
      </c>
      <c r="D23" s="176" t="s">
        <v>119</v>
      </c>
      <c r="E23" s="177">
        <v>291.375</v>
      </c>
      <c r="F23" s="208"/>
      <c r="G23" s="224"/>
      <c r="H23" s="208">
        <f t="shared" ref="H23" si="29">ROUND(F23*G23,2)</f>
        <v>0</v>
      </c>
      <c r="I23" s="209"/>
      <c r="J23" s="209"/>
      <c r="K23" s="228">
        <f t="shared" ref="K23" si="30">SUM(H23:J23)</f>
        <v>0</v>
      </c>
      <c r="L23" s="228">
        <f t="shared" ref="L23" si="31">ROUND(E23*F23,2)</f>
        <v>0</v>
      </c>
      <c r="M23" s="208">
        <f t="shared" ref="M23" si="32">ROUND(E23*H23,2)</f>
        <v>0</v>
      </c>
      <c r="N23" s="209">
        <f t="shared" ref="N23" si="33">ROUND(E23*I23,2)</f>
        <v>0</v>
      </c>
      <c r="O23" s="229">
        <f t="shared" ref="O23" si="34">ROUND(E23*J23,2)</f>
        <v>0</v>
      </c>
      <c r="P23" s="230">
        <f t="shared" ref="P23" si="35">SUM(M23:O23)</f>
        <v>0</v>
      </c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</row>
    <row r="24" spans="1:43" s="231" customFormat="1" ht="23">
      <c r="A24" s="392">
        <f t="shared" si="14"/>
        <v>8</v>
      </c>
      <c r="B24" s="227"/>
      <c r="C24" s="175" t="s">
        <v>551</v>
      </c>
      <c r="D24" s="176" t="s">
        <v>119</v>
      </c>
      <c r="E24" s="177">
        <v>233.1</v>
      </c>
      <c r="F24" s="208"/>
      <c r="G24" s="224"/>
      <c r="H24" s="208">
        <f t="shared" si="0"/>
        <v>0</v>
      </c>
      <c r="I24" s="209"/>
      <c r="J24" s="209"/>
      <c r="K24" s="228">
        <f t="shared" si="1"/>
        <v>0</v>
      </c>
      <c r="L24" s="228">
        <f t="shared" si="2"/>
        <v>0</v>
      </c>
      <c r="M24" s="208">
        <f t="shared" si="3"/>
        <v>0</v>
      </c>
      <c r="N24" s="209">
        <f t="shared" si="4"/>
        <v>0</v>
      </c>
      <c r="O24" s="229">
        <f t="shared" si="5"/>
        <v>0</v>
      </c>
      <c r="P24" s="230">
        <f t="shared" si="6"/>
        <v>0</v>
      </c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</row>
    <row r="25" spans="1:43" s="231" customFormat="1" ht="11.5">
      <c r="A25" s="392">
        <f t="shared" si="14"/>
        <v>9</v>
      </c>
      <c r="B25" s="227"/>
      <c r="C25" s="181" t="s">
        <v>600</v>
      </c>
      <c r="D25" s="176" t="s">
        <v>119</v>
      </c>
      <c r="E25" s="177">
        <v>280</v>
      </c>
      <c r="F25" s="208"/>
      <c r="G25" s="224"/>
      <c r="H25" s="208">
        <f t="shared" si="0"/>
        <v>0</v>
      </c>
      <c r="I25" s="209"/>
      <c r="J25" s="209"/>
      <c r="K25" s="228">
        <f t="shared" si="1"/>
        <v>0</v>
      </c>
      <c r="L25" s="228">
        <f t="shared" si="2"/>
        <v>0</v>
      </c>
      <c r="M25" s="208">
        <f t="shared" si="3"/>
        <v>0</v>
      </c>
      <c r="N25" s="209">
        <f t="shared" si="4"/>
        <v>0</v>
      </c>
      <c r="O25" s="229">
        <f t="shared" si="5"/>
        <v>0</v>
      </c>
      <c r="P25" s="230">
        <f t="shared" si="6"/>
        <v>0</v>
      </c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</row>
    <row r="26" spans="1:43" s="231" customFormat="1" ht="11.5">
      <c r="A26" s="392">
        <f t="shared" si="14"/>
        <v>10</v>
      </c>
      <c r="B26" s="227"/>
      <c r="C26" s="181" t="s">
        <v>601</v>
      </c>
      <c r="D26" s="176" t="s">
        <v>85</v>
      </c>
      <c r="E26" s="177">
        <v>1</v>
      </c>
      <c r="F26" s="208"/>
      <c r="G26" s="224"/>
      <c r="H26" s="208">
        <f t="shared" ref="H26" si="36">ROUND(F26*G26,2)</f>
        <v>0</v>
      </c>
      <c r="I26" s="209"/>
      <c r="J26" s="209"/>
      <c r="K26" s="228">
        <f t="shared" ref="K26" si="37">SUM(H26:J26)</f>
        <v>0</v>
      </c>
      <c r="L26" s="228">
        <f t="shared" ref="L26" si="38">ROUND(E26*F26,2)</f>
        <v>0</v>
      </c>
      <c r="M26" s="208">
        <f t="shared" ref="M26" si="39">ROUND(E26*H26,2)</f>
        <v>0</v>
      </c>
      <c r="N26" s="209">
        <f t="shared" ref="N26" si="40">ROUND(E26*I26,2)</f>
        <v>0</v>
      </c>
      <c r="O26" s="229">
        <f t="shared" ref="O26" si="41">ROUND(E26*J26,2)</f>
        <v>0</v>
      </c>
      <c r="P26" s="230">
        <f t="shared" ref="P26" si="42">SUM(M26:O26)</f>
        <v>0</v>
      </c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</row>
    <row r="27" spans="1:43" s="231" customFormat="1" ht="23">
      <c r="A27" s="392">
        <f t="shared" si="14"/>
        <v>11</v>
      </c>
      <c r="B27" s="227"/>
      <c r="C27" s="175" t="s">
        <v>553</v>
      </c>
      <c r="D27" s="176" t="s">
        <v>119</v>
      </c>
      <c r="E27" s="177">
        <v>233.1</v>
      </c>
      <c r="F27" s="208"/>
      <c r="G27" s="224"/>
      <c r="H27" s="208">
        <f t="shared" si="0"/>
        <v>0</v>
      </c>
      <c r="I27" s="209"/>
      <c r="J27" s="209"/>
      <c r="K27" s="228">
        <f t="shared" si="1"/>
        <v>0</v>
      </c>
      <c r="L27" s="228">
        <f t="shared" si="2"/>
        <v>0</v>
      </c>
      <c r="M27" s="208">
        <f t="shared" si="3"/>
        <v>0</v>
      </c>
      <c r="N27" s="209">
        <f t="shared" si="4"/>
        <v>0</v>
      </c>
      <c r="O27" s="229">
        <f t="shared" si="5"/>
        <v>0</v>
      </c>
      <c r="P27" s="230">
        <f t="shared" si="6"/>
        <v>0</v>
      </c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</row>
    <row r="28" spans="1:43" s="231" customFormat="1" ht="11.5">
      <c r="A28" s="392">
        <f t="shared" si="14"/>
        <v>12</v>
      </c>
      <c r="B28" s="227"/>
      <c r="C28" s="181" t="s">
        <v>608</v>
      </c>
      <c r="D28" s="176" t="s">
        <v>121</v>
      </c>
      <c r="E28" s="177">
        <v>32.630000000000003</v>
      </c>
      <c r="F28" s="208"/>
      <c r="G28" s="224"/>
      <c r="H28" s="208">
        <f t="shared" ref="H28:H29" si="43">ROUND(F28*G28,2)</f>
        <v>0</v>
      </c>
      <c r="I28" s="209"/>
      <c r="J28" s="209"/>
      <c r="K28" s="228">
        <f t="shared" ref="K28:K29" si="44">SUM(H28:J28)</f>
        <v>0</v>
      </c>
      <c r="L28" s="228">
        <f t="shared" ref="L28:L29" si="45">ROUND(E28*F28,2)</f>
        <v>0</v>
      </c>
      <c r="M28" s="208">
        <f t="shared" ref="M28:M29" si="46">ROUND(E28*H28,2)</f>
        <v>0</v>
      </c>
      <c r="N28" s="209">
        <f t="shared" ref="N28:N29" si="47">ROUND(E28*I28,2)</f>
        <v>0</v>
      </c>
      <c r="O28" s="229">
        <f t="shared" ref="O28:O29" si="48">ROUND(E28*J28,2)</f>
        <v>0</v>
      </c>
      <c r="P28" s="230">
        <f t="shared" ref="P28:P29" si="49">SUM(M28:O28)</f>
        <v>0</v>
      </c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</row>
    <row r="29" spans="1:43" s="231" customFormat="1" ht="11.5">
      <c r="A29" s="392">
        <f t="shared" si="14"/>
        <v>13</v>
      </c>
      <c r="B29" s="227"/>
      <c r="C29" s="181" t="s">
        <v>140</v>
      </c>
      <c r="D29" s="176" t="s">
        <v>141</v>
      </c>
      <c r="E29" s="177">
        <v>4.08</v>
      </c>
      <c r="F29" s="208"/>
      <c r="G29" s="224"/>
      <c r="H29" s="208">
        <f t="shared" si="43"/>
        <v>0</v>
      </c>
      <c r="I29" s="209"/>
      <c r="J29" s="209"/>
      <c r="K29" s="228">
        <f t="shared" si="44"/>
        <v>0</v>
      </c>
      <c r="L29" s="228">
        <f t="shared" si="45"/>
        <v>0</v>
      </c>
      <c r="M29" s="208">
        <f t="shared" si="46"/>
        <v>0</v>
      </c>
      <c r="N29" s="209">
        <f t="shared" si="47"/>
        <v>0</v>
      </c>
      <c r="O29" s="229">
        <f t="shared" si="48"/>
        <v>0</v>
      </c>
      <c r="P29" s="230">
        <f t="shared" si="49"/>
        <v>0</v>
      </c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</row>
    <row r="30" spans="1:43" s="231" customFormat="1" ht="11.5">
      <c r="A30" s="392">
        <f t="shared" si="14"/>
        <v>14</v>
      </c>
      <c r="B30" s="227"/>
      <c r="C30" s="181" t="s">
        <v>142</v>
      </c>
      <c r="D30" s="176" t="s">
        <v>141</v>
      </c>
      <c r="E30" s="177">
        <v>8.16</v>
      </c>
      <c r="F30" s="208"/>
      <c r="G30" s="224"/>
      <c r="H30" s="208">
        <f t="shared" ref="H30:H31" si="50">ROUND(F30*G30,2)</f>
        <v>0</v>
      </c>
      <c r="I30" s="209"/>
      <c r="J30" s="209"/>
      <c r="K30" s="228">
        <f t="shared" ref="K30:K31" si="51">SUM(H30:J30)</f>
        <v>0</v>
      </c>
      <c r="L30" s="228">
        <f t="shared" ref="L30:L31" si="52">ROUND(E30*F30,2)</f>
        <v>0</v>
      </c>
      <c r="M30" s="208">
        <f t="shared" ref="M30:M31" si="53">ROUND(E30*H30,2)</f>
        <v>0</v>
      </c>
      <c r="N30" s="209">
        <f t="shared" ref="N30:N31" si="54">ROUND(E30*I30,2)</f>
        <v>0</v>
      </c>
      <c r="O30" s="229">
        <f t="shared" ref="O30:O31" si="55">ROUND(E30*J30,2)</f>
        <v>0</v>
      </c>
      <c r="P30" s="230">
        <f t="shared" ref="P30:P31" si="56">SUM(M30:O30)</f>
        <v>0</v>
      </c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</row>
    <row r="31" spans="1:43" s="231" customFormat="1" ht="11.5">
      <c r="A31" s="392">
        <f t="shared" si="14"/>
        <v>15</v>
      </c>
      <c r="B31" s="227"/>
      <c r="C31" s="181" t="s">
        <v>143</v>
      </c>
      <c r="D31" s="176" t="s">
        <v>85</v>
      </c>
      <c r="E31" s="177">
        <v>1</v>
      </c>
      <c r="F31" s="208"/>
      <c r="G31" s="224"/>
      <c r="H31" s="208">
        <f t="shared" si="50"/>
        <v>0</v>
      </c>
      <c r="I31" s="209"/>
      <c r="J31" s="209"/>
      <c r="K31" s="228">
        <f t="shared" si="51"/>
        <v>0</v>
      </c>
      <c r="L31" s="228">
        <f t="shared" si="52"/>
        <v>0</v>
      </c>
      <c r="M31" s="208">
        <f t="shared" si="53"/>
        <v>0</v>
      </c>
      <c r="N31" s="209">
        <f t="shared" si="54"/>
        <v>0</v>
      </c>
      <c r="O31" s="229">
        <f t="shared" si="55"/>
        <v>0</v>
      </c>
      <c r="P31" s="230">
        <f t="shared" si="56"/>
        <v>0</v>
      </c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</row>
    <row r="32" spans="1:43" s="231" customFormat="1" ht="23">
      <c r="A32" s="392">
        <f t="shared" si="14"/>
        <v>16</v>
      </c>
      <c r="B32" s="227"/>
      <c r="C32" s="175" t="s">
        <v>245</v>
      </c>
      <c r="D32" s="176" t="s">
        <v>119</v>
      </c>
      <c r="E32" s="177">
        <v>233.1</v>
      </c>
      <c r="F32" s="208"/>
      <c r="G32" s="224"/>
      <c r="H32" s="208">
        <f t="shared" si="0"/>
        <v>0</v>
      </c>
      <c r="I32" s="209"/>
      <c r="J32" s="209"/>
      <c r="K32" s="228">
        <f t="shared" si="1"/>
        <v>0</v>
      </c>
      <c r="L32" s="228">
        <f t="shared" si="2"/>
        <v>0</v>
      </c>
      <c r="M32" s="208">
        <f t="shared" si="3"/>
        <v>0</v>
      </c>
      <c r="N32" s="209">
        <f t="shared" si="4"/>
        <v>0</v>
      </c>
      <c r="O32" s="229">
        <f t="shared" si="5"/>
        <v>0</v>
      </c>
      <c r="P32" s="230">
        <f t="shared" si="6"/>
        <v>0</v>
      </c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</row>
    <row r="33" spans="1:43" s="231" customFormat="1" ht="23">
      <c r="A33" s="392">
        <f t="shared" si="14"/>
        <v>17</v>
      </c>
      <c r="B33" s="227"/>
      <c r="C33" s="175" t="s">
        <v>246</v>
      </c>
      <c r="D33" s="176" t="s">
        <v>119</v>
      </c>
      <c r="E33" s="177">
        <v>52</v>
      </c>
      <c r="F33" s="208"/>
      <c r="G33" s="224"/>
      <c r="H33" s="208">
        <f t="shared" si="0"/>
        <v>0</v>
      </c>
      <c r="I33" s="209"/>
      <c r="J33" s="209"/>
      <c r="K33" s="228">
        <f t="shared" si="1"/>
        <v>0</v>
      </c>
      <c r="L33" s="228">
        <f t="shared" si="2"/>
        <v>0</v>
      </c>
      <c r="M33" s="208">
        <f t="shared" si="3"/>
        <v>0</v>
      </c>
      <c r="N33" s="209">
        <f t="shared" si="4"/>
        <v>0</v>
      </c>
      <c r="O33" s="229">
        <f t="shared" si="5"/>
        <v>0</v>
      </c>
      <c r="P33" s="230">
        <f t="shared" si="6"/>
        <v>0</v>
      </c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</row>
    <row r="34" spans="1:43" s="231" customFormat="1" ht="11.5">
      <c r="A34" s="392">
        <f t="shared" si="14"/>
        <v>18</v>
      </c>
      <c r="B34" s="227"/>
      <c r="C34" s="175" t="s">
        <v>605</v>
      </c>
      <c r="D34" s="176" t="s">
        <v>119</v>
      </c>
      <c r="E34" s="394">
        <v>19</v>
      </c>
      <c r="F34" s="208"/>
      <c r="G34" s="224"/>
      <c r="H34" s="208">
        <f t="shared" ref="H34:H36" si="57">ROUND(F34*G34,2)</f>
        <v>0</v>
      </c>
      <c r="I34" s="209"/>
      <c r="J34" s="209"/>
      <c r="K34" s="228">
        <f t="shared" ref="K34:K36" si="58">SUM(H34:J34)</f>
        <v>0</v>
      </c>
      <c r="L34" s="228">
        <f t="shared" ref="L34:L36" si="59">ROUND(E34*F34,2)</f>
        <v>0</v>
      </c>
      <c r="M34" s="208">
        <f t="shared" ref="M34:M36" si="60">ROUND(E34*H34,2)</f>
        <v>0</v>
      </c>
      <c r="N34" s="209">
        <f t="shared" ref="N34:N36" si="61">ROUND(E34*I34,2)</f>
        <v>0</v>
      </c>
      <c r="O34" s="229">
        <f t="shared" ref="O34:O36" si="62">ROUND(E34*J34,2)</f>
        <v>0</v>
      </c>
      <c r="P34" s="230">
        <f t="shared" ref="P34:P36" si="63">SUM(M34:O34)</f>
        <v>0</v>
      </c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</row>
    <row r="35" spans="1:43" s="231" customFormat="1" ht="11.5">
      <c r="A35" s="392">
        <f t="shared" si="14"/>
        <v>19</v>
      </c>
      <c r="B35" s="227"/>
      <c r="C35" s="181" t="s">
        <v>606</v>
      </c>
      <c r="D35" s="176" t="s">
        <v>119</v>
      </c>
      <c r="E35" s="394">
        <v>19</v>
      </c>
      <c r="F35" s="208"/>
      <c r="G35" s="224"/>
      <c r="H35" s="208">
        <f t="shared" si="57"/>
        <v>0</v>
      </c>
      <c r="I35" s="209"/>
      <c r="J35" s="209"/>
      <c r="K35" s="228">
        <f t="shared" si="58"/>
        <v>0</v>
      </c>
      <c r="L35" s="228">
        <f t="shared" si="59"/>
        <v>0</v>
      </c>
      <c r="M35" s="208">
        <f t="shared" si="60"/>
        <v>0</v>
      </c>
      <c r="N35" s="209">
        <f t="shared" si="61"/>
        <v>0</v>
      </c>
      <c r="O35" s="229">
        <f t="shared" si="62"/>
        <v>0</v>
      </c>
      <c r="P35" s="230">
        <f t="shared" si="63"/>
        <v>0</v>
      </c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</row>
    <row r="36" spans="1:43" s="231" customFormat="1" ht="11.5">
      <c r="A36" s="392">
        <f t="shared" si="14"/>
        <v>20</v>
      </c>
      <c r="B36" s="227"/>
      <c r="C36" s="181" t="s">
        <v>607</v>
      </c>
      <c r="D36" s="176" t="s">
        <v>85</v>
      </c>
      <c r="E36" s="177">
        <v>1</v>
      </c>
      <c r="F36" s="208"/>
      <c r="G36" s="224"/>
      <c r="H36" s="208">
        <f t="shared" si="57"/>
        <v>0</v>
      </c>
      <c r="I36" s="209"/>
      <c r="J36" s="209"/>
      <c r="K36" s="228">
        <f t="shared" si="58"/>
        <v>0</v>
      </c>
      <c r="L36" s="228">
        <f t="shared" si="59"/>
        <v>0</v>
      </c>
      <c r="M36" s="208">
        <f t="shared" si="60"/>
        <v>0</v>
      </c>
      <c r="N36" s="209">
        <f t="shared" si="61"/>
        <v>0</v>
      </c>
      <c r="O36" s="229">
        <f t="shared" si="62"/>
        <v>0</v>
      </c>
      <c r="P36" s="230">
        <f t="shared" si="63"/>
        <v>0</v>
      </c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</row>
    <row r="37" spans="1:43" s="231" customFormat="1" ht="11.5">
      <c r="A37" s="392">
        <f t="shared" si="14"/>
        <v>21</v>
      </c>
      <c r="B37" s="227"/>
      <c r="C37" s="175" t="s">
        <v>603</v>
      </c>
      <c r="D37" s="176" t="s">
        <v>135</v>
      </c>
      <c r="E37" s="395">
        <v>0.312</v>
      </c>
      <c r="F37" s="208"/>
      <c r="G37" s="224"/>
      <c r="H37" s="208">
        <f t="shared" si="0"/>
        <v>0</v>
      </c>
      <c r="I37" s="209"/>
      <c r="J37" s="209"/>
      <c r="K37" s="228">
        <f t="shared" si="1"/>
        <v>0</v>
      </c>
      <c r="L37" s="228">
        <f t="shared" si="2"/>
        <v>0</v>
      </c>
      <c r="M37" s="208">
        <f t="shared" si="3"/>
        <v>0</v>
      </c>
      <c r="N37" s="209">
        <f t="shared" si="4"/>
        <v>0</v>
      </c>
      <c r="O37" s="229">
        <f t="shared" si="5"/>
        <v>0</v>
      </c>
      <c r="P37" s="230">
        <f t="shared" si="6"/>
        <v>0</v>
      </c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</row>
    <row r="38" spans="1:43" s="231" customFormat="1" ht="11.5">
      <c r="A38" s="392">
        <f t="shared" si="14"/>
        <v>22</v>
      </c>
      <c r="B38" s="227"/>
      <c r="C38" s="181" t="s">
        <v>604</v>
      </c>
      <c r="D38" s="176" t="s">
        <v>135</v>
      </c>
      <c r="E38" s="395">
        <v>0.33400000000000002</v>
      </c>
      <c r="F38" s="208"/>
      <c r="G38" s="224"/>
      <c r="H38" s="208">
        <f t="shared" si="0"/>
        <v>0</v>
      </c>
      <c r="I38" s="209"/>
      <c r="J38" s="209"/>
      <c r="K38" s="228">
        <f t="shared" si="1"/>
        <v>0</v>
      </c>
      <c r="L38" s="228">
        <f t="shared" si="2"/>
        <v>0</v>
      </c>
      <c r="M38" s="208">
        <f t="shared" si="3"/>
        <v>0</v>
      </c>
      <c r="N38" s="209">
        <f t="shared" si="4"/>
        <v>0</v>
      </c>
      <c r="O38" s="229">
        <f t="shared" si="5"/>
        <v>0</v>
      </c>
      <c r="P38" s="230">
        <f t="shared" si="6"/>
        <v>0</v>
      </c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</row>
    <row r="39" spans="1:43" s="231" customFormat="1" ht="11.5">
      <c r="A39" s="392">
        <f t="shared" si="14"/>
        <v>23</v>
      </c>
      <c r="B39" s="227"/>
      <c r="C39" s="181" t="s">
        <v>601</v>
      </c>
      <c r="D39" s="176" t="s">
        <v>85</v>
      </c>
      <c r="E39" s="177">
        <v>1</v>
      </c>
      <c r="F39" s="208"/>
      <c r="G39" s="224"/>
      <c r="H39" s="208">
        <f t="shared" si="0"/>
        <v>0</v>
      </c>
      <c r="I39" s="209"/>
      <c r="J39" s="209"/>
      <c r="K39" s="228">
        <f t="shared" si="1"/>
        <v>0</v>
      </c>
      <c r="L39" s="228">
        <f t="shared" si="2"/>
        <v>0</v>
      </c>
      <c r="M39" s="208">
        <f t="shared" si="3"/>
        <v>0</v>
      </c>
      <c r="N39" s="209">
        <f t="shared" si="4"/>
        <v>0</v>
      </c>
      <c r="O39" s="229">
        <f t="shared" si="5"/>
        <v>0</v>
      </c>
      <c r="P39" s="230">
        <f t="shared" si="6"/>
        <v>0</v>
      </c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</row>
    <row r="40" spans="1:43" s="231" customFormat="1" ht="11.5">
      <c r="A40" s="392">
        <f t="shared" si="14"/>
        <v>24</v>
      </c>
      <c r="B40" s="227"/>
      <c r="C40" s="175" t="s">
        <v>555</v>
      </c>
      <c r="D40" s="176" t="s">
        <v>121</v>
      </c>
      <c r="E40" s="177">
        <v>4.16</v>
      </c>
      <c r="F40" s="208"/>
      <c r="G40" s="224"/>
      <c r="H40" s="208">
        <f t="shared" ref="H40:H52" si="64">ROUND(F40*G40,2)</f>
        <v>0</v>
      </c>
      <c r="I40" s="209"/>
      <c r="J40" s="209"/>
      <c r="K40" s="228">
        <f t="shared" ref="K40:K52" si="65">SUM(H40:J40)</f>
        <v>0</v>
      </c>
      <c r="L40" s="228">
        <f t="shared" ref="L40:L52" si="66">ROUND(E40*F40,2)</f>
        <v>0</v>
      </c>
      <c r="M40" s="208">
        <f t="shared" ref="M40:M52" si="67">ROUND(E40*H40,2)</f>
        <v>0</v>
      </c>
      <c r="N40" s="209">
        <f t="shared" ref="N40:N52" si="68">ROUND(E40*I40,2)</f>
        <v>0</v>
      </c>
      <c r="O40" s="229">
        <f t="shared" ref="O40:O52" si="69">ROUND(E40*J40,2)</f>
        <v>0</v>
      </c>
      <c r="P40" s="230">
        <f t="shared" ref="P40:P52" si="70">SUM(M40:O40)</f>
        <v>0</v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</row>
    <row r="41" spans="1:43" s="231" customFormat="1" ht="11.5">
      <c r="A41" s="392">
        <f t="shared" si="14"/>
        <v>25</v>
      </c>
      <c r="B41" s="227"/>
      <c r="C41" s="181" t="s">
        <v>609</v>
      </c>
      <c r="D41" s="176" t="s">
        <v>121</v>
      </c>
      <c r="E41" s="177">
        <v>4.37</v>
      </c>
      <c r="F41" s="208"/>
      <c r="G41" s="224"/>
      <c r="H41" s="208">
        <f t="shared" si="64"/>
        <v>0</v>
      </c>
      <c r="I41" s="209"/>
      <c r="J41" s="209"/>
      <c r="K41" s="228">
        <f t="shared" si="65"/>
        <v>0</v>
      </c>
      <c r="L41" s="228">
        <f t="shared" si="66"/>
        <v>0</v>
      </c>
      <c r="M41" s="208">
        <f t="shared" si="67"/>
        <v>0</v>
      </c>
      <c r="N41" s="209">
        <f t="shared" si="68"/>
        <v>0</v>
      </c>
      <c r="O41" s="229">
        <f t="shared" si="69"/>
        <v>0</v>
      </c>
      <c r="P41" s="230">
        <f t="shared" si="70"/>
        <v>0</v>
      </c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</row>
    <row r="42" spans="1:43" s="231" customFormat="1" ht="11.5">
      <c r="A42" s="392">
        <f t="shared" si="14"/>
        <v>26</v>
      </c>
      <c r="B42" s="227"/>
      <c r="C42" s="181" t="s">
        <v>140</v>
      </c>
      <c r="D42" s="176" t="s">
        <v>141</v>
      </c>
      <c r="E42" s="177">
        <v>0.55000000000000004</v>
      </c>
      <c r="F42" s="208"/>
      <c r="G42" s="224"/>
      <c r="H42" s="208">
        <f t="shared" si="64"/>
        <v>0</v>
      </c>
      <c r="I42" s="209"/>
      <c r="J42" s="209"/>
      <c r="K42" s="228">
        <f t="shared" si="65"/>
        <v>0</v>
      </c>
      <c r="L42" s="228">
        <f t="shared" si="66"/>
        <v>0</v>
      </c>
      <c r="M42" s="208">
        <f t="shared" si="67"/>
        <v>0</v>
      </c>
      <c r="N42" s="209">
        <f t="shared" si="68"/>
        <v>0</v>
      </c>
      <c r="O42" s="229">
        <f t="shared" si="69"/>
        <v>0</v>
      </c>
      <c r="P42" s="230">
        <f t="shared" si="70"/>
        <v>0</v>
      </c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</row>
    <row r="43" spans="1:43" s="231" customFormat="1" ht="11.5">
      <c r="A43" s="392">
        <f t="shared" si="14"/>
        <v>27</v>
      </c>
      <c r="B43" s="227"/>
      <c r="C43" s="181" t="s">
        <v>142</v>
      </c>
      <c r="D43" s="176" t="s">
        <v>141</v>
      </c>
      <c r="E43" s="177">
        <v>1.0900000000000001</v>
      </c>
      <c r="F43" s="208"/>
      <c r="G43" s="224"/>
      <c r="H43" s="208">
        <f t="shared" si="64"/>
        <v>0</v>
      </c>
      <c r="I43" s="209"/>
      <c r="J43" s="209"/>
      <c r="K43" s="228">
        <f t="shared" si="65"/>
        <v>0</v>
      </c>
      <c r="L43" s="228">
        <f t="shared" si="66"/>
        <v>0</v>
      </c>
      <c r="M43" s="208">
        <f t="shared" si="67"/>
        <v>0</v>
      </c>
      <c r="N43" s="209">
        <f t="shared" si="68"/>
        <v>0</v>
      </c>
      <c r="O43" s="229">
        <f t="shared" si="69"/>
        <v>0</v>
      </c>
      <c r="P43" s="230">
        <f t="shared" si="70"/>
        <v>0</v>
      </c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</row>
    <row r="44" spans="1:43" s="231" customFormat="1" ht="11.5">
      <c r="A44" s="392">
        <f t="shared" si="14"/>
        <v>28</v>
      </c>
      <c r="B44" s="227"/>
      <c r="C44" s="181" t="s">
        <v>143</v>
      </c>
      <c r="D44" s="176" t="s">
        <v>85</v>
      </c>
      <c r="E44" s="177">
        <v>1</v>
      </c>
      <c r="F44" s="208"/>
      <c r="G44" s="224"/>
      <c r="H44" s="208">
        <f t="shared" si="64"/>
        <v>0</v>
      </c>
      <c r="I44" s="209"/>
      <c r="J44" s="209"/>
      <c r="K44" s="228">
        <f t="shared" si="65"/>
        <v>0</v>
      </c>
      <c r="L44" s="228">
        <f t="shared" si="66"/>
        <v>0</v>
      </c>
      <c r="M44" s="208">
        <f t="shared" si="67"/>
        <v>0</v>
      </c>
      <c r="N44" s="209">
        <f t="shared" si="68"/>
        <v>0</v>
      </c>
      <c r="O44" s="229">
        <f t="shared" si="69"/>
        <v>0</v>
      </c>
      <c r="P44" s="230">
        <f t="shared" si="70"/>
        <v>0</v>
      </c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</row>
    <row r="45" spans="1:43" s="231" customFormat="1" ht="23">
      <c r="A45" s="392">
        <f t="shared" si="14"/>
        <v>29</v>
      </c>
      <c r="B45" s="227"/>
      <c r="C45" s="175" t="s">
        <v>602</v>
      </c>
      <c r="D45" s="176" t="s">
        <v>119</v>
      </c>
      <c r="E45" s="177">
        <v>41.6</v>
      </c>
      <c r="F45" s="208"/>
      <c r="G45" s="224"/>
      <c r="H45" s="208">
        <f t="shared" si="64"/>
        <v>0</v>
      </c>
      <c r="I45" s="209"/>
      <c r="J45" s="209"/>
      <c r="K45" s="228">
        <f t="shared" si="65"/>
        <v>0</v>
      </c>
      <c r="L45" s="228">
        <f t="shared" si="66"/>
        <v>0</v>
      </c>
      <c r="M45" s="208">
        <f t="shared" si="67"/>
        <v>0</v>
      </c>
      <c r="N45" s="209">
        <f t="shared" si="68"/>
        <v>0</v>
      </c>
      <c r="O45" s="229">
        <f t="shared" si="69"/>
        <v>0</v>
      </c>
      <c r="P45" s="230">
        <f t="shared" si="70"/>
        <v>0</v>
      </c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</row>
    <row r="46" spans="1:43" s="231" customFormat="1" ht="11.5">
      <c r="A46" s="392">
        <f t="shared" si="14"/>
        <v>30</v>
      </c>
      <c r="B46" s="227"/>
      <c r="C46" s="181" t="s">
        <v>600</v>
      </c>
      <c r="D46" s="176" t="s">
        <v>119</v>
      </c>
      <c r="E46" s="177">
        <v>50</v>
      </c>
      <c r="F46" s="208"/>
      <c r="G46" s="224"/>
      <c r="H46" s="208">
        <f t="shared" si="64"/>
        <v>0</v>
      </c>
      <c r="I46" s="209"/>
      <c r="J46" s="209"/>
      <c r="K46" s="228">
        <f t="shared" si="65"/>
        <v>0</v>
      </c>
      <c r="L46" s="228">
        <f t="shared" si="66"/>
        <v>0</v>
      </c>
      <c r="M46" s="208">
        <f t="shared" si="67"/>
        <v>0</v>
      </c>
      <c r="N46" s="209">
        <f t="shared" si="68"/>
        <v>0</v>
      </c>
      <c r="O46" s="229">
        <f t="shared" si="69"/>
        <v>0</v>
      </c>
      <c r="P46" s="230">
        <f t="shared" si="70"/>
        <v>0</v>
      </c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</row>
    <row r="47" spans="1:43" s="231" customFormat="1" ht="11.5">
      <c r="A47" s="392">
        <f t="shared" si="14"/>
        <v>31</v>
      </c>
      <c r="B47" s="227"/>
      <c r="C47" s="181" t="s">
        <v>601</v>
      </c>
      <c r="D47" s="176" t="s">
        <v>85</v>
      </c>
      <c r="E47" s="177">
        <v>1</v>
      </c>
      <c r="F47" s="208"/>
      <c r="G47" s="224"/>
      <c r="H47" s="208">
        <f t="shared" si="64"/>
        <v>0</v>
      </c>
      <c r="I47" s="209"/>
      <c r="J47" s="209"/>
      <c r="K47" s="228">
        <f t="shared" si="65"/>
        <v>0</v>
      </c>
      <c r="L47" s="228">
        <f t="shared" si="66"/>
        <v>0</v>
      </c>
      <c r="M47" s="208">
        <f t="shared" si="67"/>
        <v>0</v>
      </c>
      <c r="N47" s="209">
        <f t="shared" si="68"/>
        <v>0</v>
      </c>
      <c r="O47" s="229">
        <f t="shared" si="69"/>
        <v>0</v>
      </c>
      <c r="P47" s="230">
        <f t="shared" si="70"/>
        <v>0</v>
      </c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</row>
    <row r="48" spans="1:43" s="231" customFormat="1" ht="11.5">
      <c r="A48" s="392">
        <f t="shared" si="14"/>
        <v>32</v>
      </c>
      <c r="B48" s="227"/>
      <c r="C48" s="175" t="s">
        <v>556</v>
      </c>
      <c r="D48" s="176" t="s">
        <v>119</v>
      </c>
      <c r="E48" s="177">
        <v>41.6</v>
      </c>
      <c r="F48" s="208"/>
      <c r="G48" s="224"/>
      <c r="H48" s="208">
        <f t="shared" si="64"/>
        <v>0</v>
      </c>
      <c r="I48" s="209"/>
      <c r="J48" s="209"/>
      <c r="K48" s="228">
        <f t="shared" si="65"/>
        <v>0</v>
      </c>
      <c r="L48" s="228">
        <f t="shared" si="66"/>
        <v>0</v>
      </c>
      <c r="M48" s="208">
        <f t="shared" si="67"/>
        <v>0</v>
      </c>
      <c r="N48" s="209">
        <f t="shared" si="68"/>
        <v>0</v>
      </c>
      <c r="O48" s="229">
        <f t="shared" si="69"/>
        <v>0</v>
      </c>
      <c r="P48" s="230">
        <f t="shared" si="70"/>
        <v>0</v>
      </c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</row>
    <row r="49" spans="1:43" s="231" customFormat="1" ht="11.5">
      <c r="A49" s="392">
        <f t="shared" si="14"/>
        <v>33</v>
      </c>
      <c r="B49" s="227"/>
      <c r="C49" s="181" t="s">
        <v>608</v>
      </c>
      <c r="D49" s="176" t="s">
        <v>121</v>
      </c>
      <c r="E49" s="177">
        <v>4.37</v>
      </c>
      <c r="F49" s="208"/>
      <c r="G49" s="224"/>
      <c r="H49" s="208">
        <f t="shared" si="64"/>
        <v>0</v>
      </c>
      <c r="I49" s="209"/>
      <c r="J49" s="209"/>
      <c r="K49" s="228">
        <f t="shared" si="65"/>
        <v>0</v>
      </c>
      <c r="L49" s="228">
        <f t="shared" si="66"/>
        <v>0</v>
      </c>
      <c r="M49" s="208">
        <f t="shared" si="67"/>
        <v>0</v>
      </c>
      <c r="N49" s="209">
        <f t="shared" si="68"/>
        <v>0</v>
      </c>
      <c r="O49" s="229">
        <f t="shared" si="69"/>
        <v>0</v>
      </c>
      <c r="P49" s="230">
        <f t="shared" si="70"/>
        <v>0</v>
      </c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</row>
    <row r="50" spans="1:43" s="231" customFormat="1" ht="11.5">
      <c r="A50" s="392">
        <f t="shared" si="14"/>
        <v>34</v>
      </c>
      <c r="B50" s="227"/>
      <c r="C50" s="181" t="s">
        <v>140</v>
      </c>
      <c r="D50" s="176" t="s">
        <v>141</v>
      </c>
      <c r="E50" s="177">
        <v>0.55000000000000004</v>
      </c>
      <c r="F50" s="208"/>
      <c r="G50" s="224"/>
      <c r="H50" s="208">
        <f t="shared" si="64"/>
        <v>0</v>
      </c>
      <c r="I50" s="209"/>
      <c r="J50" s="209"/>
      <c r="K50" s="228">
        <f t="shared" si="65"/>
        <v>0</v>
      </c>
      <c r="L50" s="228">
        <f t="shared" si="66"/>
        <v>0</v>
      </c>
      <c r="M50" s="208">
        <f t="shared" si="67"/>
        <v>0</v>
      </c>
      <c r="N50" s="209">
        <f t="shared" si="68"/>
        <v>0</v>
      </c>
      <c r="O50" s="229">
        <f t="shared" si="69"/>
        <v>0</v>
      </c>
      <c r="P50" s="230">
        <f t="shared" si="70"/>
        <v>0</v>
      </c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</row>
    <row r="51" spans="1:43" s="231" customFormat="1" ht="11.5">
      <c r="A51" s="392">
        <f t="shared" si="14"/>
        <v>35</v>
      </c>
      <c r="B51" s="227"/>
      <c r="C51" s="181" t="s">
        <v>142</v>
      </c>
      <c r="D51" s="176" t="s">
        <v>141</v>
      </c>
      <c r="E51" s="177">
        <v>1.0900000000000001</v>
      </c>
      <c r="F51" s="208"/>
      <c r="G51" s="224"/>
      <c r="H51" s="208">
        <f t="shared" si="64"/>
        <v>0</v>
      </c>
      <c r="I51" s="209"/>
      <c r="J51" s="209"/>
      <c r="K51" s="228">
        <f t="shared" si="65"/>
        <v>0</v>
      </c>
      <c r="L51" s="228">
        <f t="shared" si="66"/>
        <v>0</v>
      </c>
      <c r="M51" s="208">
        <f t="shared" si="67"/>
        <v>0</v>
      </c>
      <c r="N51" s="209">
        <f t="shared" si="68"/>
        <v>0</v>
      </c>
      <c r="O51" s="229">
        <f t="shared" si="69"/>
        <v>0</v>
      </c>
      <c r="P51" s="230">
        <f t="shared" si="70"/>
        <v>0</v>
      </c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</row>
    <row r="52" spans="1:43" s="231" customFormat="1" ht="11.5">
      <c r="A52" s="392">
        <f t="shared" si="14"/>
        <v>36</v>
      </c>
      <c r="B52" s="227"/>
      <c r="C52" s="181" t="s">
        <v>143</v>
      </c>
      <c r="D52" s="176" t="s">
        <v>85</v>
      </c>
      <c r="E52" s="177">
        <v>1</v>
      </c>
      <c r="F52" s="208"/>
      <c r="G52" s="224"/>
      <c r="H52" s="208">
        <f t="shared" si="64"/>
        <v>0</v>
      </c>
      <c r="I52" s="209"/>
      <c r="J52" s="209"/>
      <c r="K52" s="228">
        <f t="shared" si="65"/>
        <v>0</v>
      </c>
      <c r="L52" s="228">
        <f t="shared" si="66"/>
        <v>0</v>
      </c>
      <c r="M52" s="208">
        <f t="shared" si="67"/>
        <v>0</v>
      </c>
      <c r="N52" s="209">
        <f t="shared" si="68"/>
        <v>0</v>
      </c>
      <c r="O52" s="229">
        <f t="shared" si="69"/>
        <v>0</v>
      </c>
      <c r="P52" s="230">
        <f t="shared" si="70"/>
        <v>0</v>
      </c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</row>
    <row r="53" spans="1:43" s="231" customFormat="1" ht="25">
      <c r="A53" s="392"/>
      <c r="B53" s="227"/>
      <c r="C53" s="393" t="s">
        <v>552</v>
      </c>
      <c r="D53" s="176"/>
      <c r="E53" s="177"/>
      <c r="F53" s="208"/>
      <c r="G53" s="224"/>
      <c r="H53" s="208">
        <f t="shared" si="0"/>
        <v>0</v>
      </c>
      <c r="I53" s="209"/>
      <c r="J53" s="209"/>
      <c r="K53" s="228">
        <f t="shared" si="1"/>
        <v>0</v>
      </c>
      <c r="L53" s="228">
        <f t="shared" si="2"/>
        <v>0</v>
      </c>
      <c r="M53" s="208">
        <f t="shared" si="3"/>
        <v>0</v>
      </c>
      <c r="N53" s="209">
        <f t="shared" si="4"/>
        <v>0</v>
      </c>
      <c r="O53" s="229">
        <f t="shared" si="5"/>
        <v>0</v>
      </c>
      <c r="P53" s="230">
        <f t="shared" si="6"/>
        <v>0</v>
      </c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</row>
    <row r="54" spans="1:43" s="231" customFormat="1" ht="11.5">
      <c r="A54" s="392">
        <f>A52+1</f>
        <v>37</v>
      </c>
      <c r="B54" s="227"/>
      <c r="C54" s="175" t="s">
        <v>597</v>
      </c>
      <c r="D54" s="176" t="s">
        <v>119</v>
      </c>
      <c r="E54" s="177">
        <v>423.5</v>
      </c>
      <c r="F54" s="208"/>
      <c r="G54" s="224"/>
      <c r="H54" s="208">
        <f t="shared" ref="H54" si="71">ROUND(F54*G54,2)</f>
        <v>0</v>
      </c>
      <c r="I54" s="209"/>
      <c r="J54" s="209"/>
      <c r="K54" s="228">
        <f t="shared" ref="K54" si="72">SUM(H54:J54)</f>
        <v>0</v>
      </c>
      <c r="L54" s="228">
        <f t="shared" ref="L54" si="73">ROUND(E54*F54,2)</f>
        <v>0</v>
      </c>
      <c r="M54" s="208">
        <f t="shared" ref="M54" si="74">ROUND(E54*H54,2)</f>
        <v>0</v>
      </c>
      <c r="N54" s="209">
        <f t="shared" ref="N54" si="75">ROUND(E54*I54,2)</f>
        <v>0</v>
      </c>
      <c r="O54" s="229">
        <f t="shared" ref="O54" si="76">ROUND(E54*J54,2)</f>
        <v>0</v>
      </c>
      <c r="P54" s="230">
        <f t="shared" ref="P54" si="77">SUM(M54:O54)</f>
        <v>0</v>
      </c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</row>
    <row r="55" spans="1:43" s="231" customFormat="1" ht="23">
      <c r="A55" s="392">
        <f>A54+1</f>
        <v>38</v>
      </c>
      <c r="B55" s="227"/>
      <c r="C55" s="175" t="s">
        <v>547</v>
      </c>
      <c r="D55" s="176" t="s">
        <v>119</v>
      </c>
      <c r="E55" s="177">
        <v>423.5</v>
      </c>
      <c r="F55" s="208"/>
      <c r="G55" s="224"/>
      <c r="H55" s="208">
        <f t="shared" ref="H55:H63" si="78">ROUND(F55*G55,2)</f>
        <v>0</v>
      </c>
      <c r="I55" s="209"/>
      <c r="J55" s="209"/>
      <c r="K55" s="228">
        <f t="shared" si="1"/>
        <v>0</v>
      </c>
      <c r="L55" s="228">
        <f t="shared" si="2"/>
        <v>0</v>
      </c>
      <c r="M55" s="208">
        <f t="shared" si="3"/>
        <v>0</v>
      </c>
      <c r="N55" s="209">
        <f t="shared" si="4"/>
        <v>0</v>
      </c>
      <c r="O55" s="229">
        <f t="shared" si="5"/>
        <v>0</v>
      </c>
      <c r="P55" s="230">
        <f t="shared" si="6"/>
        <v>0</v>
      </c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</row>
    <row r="56" spans="1:43" s="231" customFormat="1" ht="11.5">
      <c r="A56" s="392">
        <f t="shared" ref="A56:A69" si="79">A55+1</f>
        <v>39</v>
      </c>
      <c r="B56" s="227"/>
      <c r="C56" s="181" t="s">
        <v>531</v>
      </c>
      <c r="D56" s="176" t="s">
        <v>121</v>
      </c>
      <c r="E56" s="177">
        <v>158.81</v>
      </c>
      <c r="F56" s="208"/>
      <c r="G56" s="224"/>
      <c r="H56" s="208">
        <f t="shared" si="78"/>
        <v>0</v>
      </c>
      <c r="I56" s="209"/>
      <c r="J56" s="209"/>
      <c r="K56" s="228">
        <f t="shared" si="1"/>
        <v>0</v>
      </c>
      <c r="L56" s="228">
        <f t="shared" si="2"/>
        <v>0</v>
      </c>
      <c r="M56" s="208">
        <f t="shared" si="3"/>
        <v>0</v>
      </c>
      <c r="N56" s="209">
        <f t="shared" si="4"/>
        <v>0</v>
      </c>
      <c r="O56" s="229">
        <f t="shared" si="5"/>
        <v>0</v>
      </c>
      <c r="P56" s="230">
        <f t="shared" si="6"/>
        <v>0</v>
      </c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</row>
    <row r="57" spans="1:43" s="231" customFormat="1" ht="23">
      <c r="A57" s="392">
        <f t="shared" si="79"/>
        <v>40</v>
      </c>
      <c r="B57" s="227"/>
      <c r="C57" s="175" t="s">
        <v>548</v>
      </c>
      <c r="D57" s="176" t="s">
        <v>119</v>
      </c>
      <c r="E57" s="177">
        <v>423.5</v>
      </c>
      <c r="F57" s="208"/>
      <c r="G57" s="224"/>
      <c r="H57" s="208">
        <f t="shared" si="78"/>
        <v>0</v>
      </c>
      <c r="I57" s="209"/>
      <c r="J57" s="209"/>
      <c r="K57" s="228">
        <f t="shared" si="1"/>
        <v>0</v>
      </c>
      <c r="L57" s="228">
        <f t="shared" si="2"/>
        <v>0</v>
      </c>
      <c r="M57" s="208">
        <f t="shared" si="3"/>
        <v>0</v>
      </c>
      <c r="N57" s="209">
        <f t="shared" si="4"/>
        <v>0</v>
      </c>
      <c r="O57" s="229">
        <f t="shared" si="5"/>
        <v>0</v>
      </c>
      <c r="P57" s="230">
        <f t="shared" si="6"/>
        <v>0</v>
      </c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</row>
    <row r="58" spans="1:43" s="231" customFormat="1" ht="11.5">
      <c r="A58" s="392">
        <f t="shared" si="79"/>
        <v>41</v>
      </c>
      <c r="B58" s="227"/>
      <c r="C58" s="181" t="s">
        <v>598</v>
      </c>
      <c r="D58" s="176" t="s">
        <v>121</v>
      </c>
      <c r="E58" s="177">
        <v>101.64</v>
      </c>
      <c r="F58" s="208"/>
      <c r="G58" s="224"/>
      <c r="H58" s="208">
        <f t="shared" si="78"/>
        <v>0</v>
      </c>
      <c r="I58" s="209"/>
      <c r="J58" s="209"/>
      <c r="K58" s="228">
        <f t="shared" si="1"/>
        <v>0</v>
      </c>
      <c r="L58" s="228">
        <f t="shared" si="2"/>
        <v>0</v>
      </c>
      <c r="M58" s="208">
        <f t="shared" si="3"/>
        <v>0</v>
      </c>
      <c r="N58" s="209">
        <f t="shared" si="4"/>
        <v>0</v>
      </c>
      <c r="O58" s="229">
        <f t="shared" si="5"/>
        <v>0</v>
      </c>
      <c r="P58" s="230">
        <f t="shared" si="6"/>
        <v>0</v>
      </c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</row>
    <row r="59" spans="1:43" s="231" customFormat="1" ht="11.5">
      <c r="A59" s="392">
        <f t="shared" si="79"/>
        <v>42</v>
      </c>
      <c r="B59" s="227"/>
      <c r="C59" s="175" t="s">
        <v>193</v>
      </c>
      <c r="D59" s="176" t="s">
        <v>119</v>
      </c>
      <c r="E59" s="177">
        <v>423.5</v>
      </c>
      <c r="F59" s="208"/>
      <c r="G59" s="224"/>
      <c r="H59" s="208">
        <f t="shared" si="78"/>
        <v>0</v>
      </c>
      <c r="I59" s="209"/>
      <c r="J59" s="209"/>
      <c r="K59" s="228">
        <f t="shared" ref="K59:K63" si="80">SUM(H59:J59)</f>
        <v>0</v>
      </c>
      <c r="L59" s="228">
        <f t="shared" si="2"/>
        <v>0</v>
      </c>
      <c r="M59" s="208">
        <f t="shared" si="3"/>
        <v>0</v>
      </c>
      <c r="N59" s="209">
        <f t="shared" si="4"/>
        <v>0</v>
      </c>
      <c r="O59" s="229">
        <f t="shared" si="5"/>
        <v>0</v>
      </c>
      <c r="P59" s="230">
        <f t="shared" si="6"/>
        <v>0</v>
      </c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</row>
    <row r="60" spans="1:43" s="231" customFormat="1" ht="11.5">
      <c r="A60" s="392">
        <f t="shared" si="79"/>
        <v>43</v>
      </c>
      <c r="B60" s="227"/>
      <c r="C60" s="181" t="s">
        <v>599</v>
      </c>
      <c r="D60" s="176" t="s">
        <v>119</v>
      </c>
      <c r="E60" s="177">
        <v>529.38</v>
      </c>
      <c r="F60" s="208"/>
      <c r="G60" s="224"/>
      <c r="H60" s="208">
        <f t="shared" si="78"/>
        <v>0</v>
      </c>
      <c r="I60" s="209"/>
      <c r="J60" s="209"/>
      <c r="K60" s="228">
        <f t="shared" si="80"/>
        <v>0</v>
      </c>
      <c r="L60" s="228">
        <f t="shared" si="2"/>
        <v>0</v>
      </c>
      <c r="M60" s="208">
        <f t="shared" si="3"/>
        <v>0</v>
      </c>
      <c r="N60" s="209">
        <f t="shared" si="4"/>
        <v>0</v>
      </c>
      <c r="O60" s="229">
        <f t="shared" si="5"/>
        <v>0</v>
      </c>
      <c r="P60" s="230">
        <f t="shared" si="6"/>
        <v>0</v>
      </c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</row>
    <row r="61" spans="1:43" s="231" customFormat="1" ht="23">
      <c r="A61" s="392">
        <f t="shared" si="79"/>
        <v>44</v>
      </c>
      <c r="B61" s="227"/>
      <c r="C61" s="175" t="s">
        <v>549</v>
      </c>
      <c r="D61" s="176" t="s">
        <v>119</v>
      </c>
      <c r="E61" s="177">
        <v>423.5</v>
      </c>
      <c r="F61" s="208"/>
      <c r="G61" s="224"/>
      <c r="H61" s="208">
        <f t="shared" si="78"/>
        <v>0</v>
      </c>
      <c r="I61" s="209"/>
      <c r="J61" s="209"/>
      <c r="K61" s="228">
        <f t="shared" si="80"/>
        <v>0</v>
      </c>
      <c r="L61" s="228">
        <f t="shared" si="2"/>
        <v>0</v>
      </c>
      <c r="M61" s="208">
        <f t="shared" si="3"/>
        <v>0</v>
      </c>
      <c r="N61" s="209">
        <f t="shared" si="4"/>
        <v>0</v>
      </c>
      <c r="O61" s="229">
        <f t="shared" si="5"/>
        <v>0</v>
      </c>
      <c r="P61" s="230">
        <f t="shared" si="6"/>
        <v>0</v>
      </c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</row>
    <row r="62" spans="1:43" s="231" customFormat="1" ht="11.5">
      <c r="A62" s="392">
        <f t="shared" si="79"/>
        <v>45</v>
      </c>
      <c r="B62" s="227"/>
      <c r="C62" s="181" t="s">
        <v>610</v>
      </c>
      <c r="D62" s="176" t="s">
        <v>119</v>
      </c>
      <c r="E62" s="177">
        <v>508.2</v>
      </c>
      <c r="F62" s="208"/>
      <c r="G62" s="224"/>
      <c r="H62" s="208">
        <f t="shared" si="78"/>
        <v>0</v>
      </c>
      <c r="I62" s="209"/>
      <c r="J62" s="209"/>
      <c r="K62" s="228">
        <f t="shared" si="80"/>
        <v>0</v>
      </c>
      <c r="L62" s="228">
        <f t="shared" ref="L62:L63" si="81">ROUND(E62*F62,2)</f>
        <v>0</v>
      </c>
      <c r="M62" s="208">
        <f t="shared" ref="M62:M63" si="82">ROUND(E62*H62,2)</f>
        <v>0</v>
      </c>
      <c r="N62" s="209">
        <f t="shared" ref="N62:N63" si="83">ROUND(E62*I62,2)</f>
        <v>0</v>
      </c>
      <c r="O62" s="229">
        <f t="shared" ref="O62:O63" si="84">ROUND(E62*J62,2)</f>
        <v>0</v>
      </c>
      <c r="P62" s="230">
        <f t="shared" ref="P62:P63" si="85">SUM(M62:O62)</f>
        <v>0</v>
      </c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</row>
    <row r="63" spans="1:43" s="231" customFormat="1" ht="11.5">
      <c r="A63" s="392">
        <f t="shared" si="79"/>
        <v>46</v>
      </c>
      <c r="B63" s="227"/>
      <c r="C63" s="181" t="s">
        <v>601</v>
      </c>
      <c r="D63" s="176" t="s">
        <v>85</v>
      </c>
      <c r="E63" s="177">
        <v>1</v>
      </c>
      <c r="F63" s="208"/>
      <c r="G63" s="224"/>
      <c r="H63" s="208">
        <f t="shared" si="78"/>
        <v>0</v>
      </c>
      <c r="I63" s="209"/>
      <c r="J63" s="209"/>
      <c r="K63" s="228">
        <f t="shared" si="80"/>
        <v>0</v>
      </c>
      <c r="L63" s="228">
        <f t="shared" si="81"/>
        <v>0</v>
      </c>
      <c r="M63" s="208">
        <f t="shared" si="82"/>
        <v>0</v>
      </c>
      <c r="N63" s="209">
        <f t="shared" si="83"/>
        <v>0</v>
      </c>
      <c r="O63" s="229">
        <f t="shared" si="84"/>
        <v>0</v>
      </c>
      <c r="P63" s="230">
        <f t="shared" si="85"/>
        <v>0</v>
      </c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</row>
    <row r="64" spans="1:43" s="231" customFormat="1" ht="23">
      <c r="A64" s="392">
        <f t="shared" si="79"/>
        <v>47</v>
      </c>
      <c r="B64" s="227"/>
      <c r="C64" s="175" t="s">
        <v>554</v>
      </c>
      <c r="D64" s="176" t="s">
        <v>119</v>
      </c>
      <c r="E64" s="177">
        <v>423.5</v>
      </c>
      <c r="F64" s="208"/>
      <c r="G64" s="224"/>
      <c r="H64" s="208">
        <f t="shared" si="0"/>
        <v>0</v>
      </c>
      <c r="I64" s="209"/>
      <c r="J64" s="209"/>
      <c r="K64" s="228">
        <f t="shared" si="1"/>
        <v>0</v>
      </c>
      <c r="L64" s="228">
        <f t="shared" si="2"/>
        <v>0</v>
      </c>
      <c r="M64" s="208">
        <f t="shared" si="3"/>
        <v>0</v>
      </c>
      <c r="N64" s="209">
        <f t="shared" si="4"/>
        <v>0</v>
      </c>
      <c r="O64" s="229">
        <f t="shared" si="5"/>
        <v>0</v>
      </c>
      <c r="P64" s="230">
        <f t="shared" si="6"/>
        <v>0</v>
      </c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</row>
    <row r="65" spans="1:43" s="231" customFormat="1" ht="11.5">
      <c r="A65" s="392">
        <f t="shared" si="79"/>
        <v>48</v>
      </c>
      <c r="B65" s="227"/>
      <c r="C65" s="181" t="s">
        <v>609</v>
      </c>
      <c r="D65" s="176" t="s">
        <v>121</v>
      </c>
      <c r="E65" s="177">
        <v>44.47</v>
      </c>
      <c r="F65" s="208"/>
      <c r="G65" s="224"/>
      <c r="H65" s="208">
        <f t="shared" si="0"/>
        <v>0</v>
      </c>
      <c r="I65" s="209"/>
      <c r="J65" s="209"/>
      <c r="K65" s="228">
        <f t="shared" si="1"/>
        <v>0</v>
      </c>
      <c r="L65" s="228">
        <f t="shared" si="2"/>
        <v>0</v>
      </c>
      <c r="M65" s="208">
        <f t="shared" si="3"/>
        <v>0</v>
      </c>
      <c r="N65" s="209">
        <f t="shared" si="4"/>
        <v>0</v>
      </c>
      <c r="O65" s="229">
        <f t="shared" si="5"/>
        <v>0</v>
      </c>
      <c r="P65" s="230">
        <f t="shared" si="6"/>
        <v>0</v>
      </c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</row>
    <row r="66" spans="1:43" s="231" customFormat="1" ht="11.5">
      <c r="A66" s="392">
        <f t="shared" si="79"/>
        <v>49</v>
      </c>
      <c r="B66" s="227"/>
      <c r="C66" s="181" t="s">
        <v>140</v>
      </c>
      <c r="D66" s="176" t="s">
        <v>141</v>
      </c>
      <c r="E66" s="177">
        <v>5.56</v>
      </c>
      <c r="F66" s="208"/>
      <c r="G66" s="224"/>
      <c r="H66" s="208">
        <f t="shared" si="0"/>
        <v>0</v>
      </c>
      <c r="I66" s="209"/>
      <c r="J66" s="209"/>
      <c r="K66" s="228">
        <f t="shared" si="1"/>
        <v>0</v>
      </c>
      <c r="L66" s="228">
        <f t="shared" si="2"/>
        <v>0</v>
      </c>
      <c r="M66" s="208">
        <f t="shared" si="3"/>
        <v>0</v>
      </c>
      <c r="N66" s="209">
        <f t="shared" si="4"/>
        <v>0</v>
      </c>
      <c r="O66" s="229">
        <f t="shared" si="5"/>
        <v>0</v>
      </c>
      <c r="P66" s="230">
        <f t="shared" si="6"/>
        <v>0</v>
      </c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</row>
    <row r="67" spans="1:43" s="231" customFormat="1" ht="11.5">
      <c r="A67" s="392">
        <f t="shared" si="79"/>
        <v>50</v>
      </c>
      <c r="B67" s="227"/>
      <c r="C67" s="181" t="s">
        <v>142</v>
      </c>
      <c r="D67" s="176" t="s">
        <v>141</v>
      </c>
      <c r="E67" s="177">
        <v>11.12</v>
      </c>
      <c r="F67" s="208"/>
      <c r="G67" s="224"/>
      <c r="H67" s="208">
        <f t="shared" si="0"/>
        <v>0</v>
      </c>
      <c r="I67" s="209"/>
      <c r="J67" s="209"/>
      <c r="K67" s="228">
        <f t="shared" si="1"/>
        <v>0</v>
      </c>
      <c r="L67" s="228">
        <f t="shared" si="2"/>
        <v>0</v>
      </c>
      <c r="M67" s="208">
        <f t="shared" si="3"/>
        <v>0</v>
      </c>
      <c r="N67" s="209">
        <f t="shared" si="4"/>
        <v>0</v>
      </c>
      <c r="O67" s="229">
        <f t="shared" si="5"/>
        <v>0</v>
      </c>
      <c r="P67" s="230">
        <f t="shared" si="6"/>
        <v>0</v>
      </c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</row>
    <row r="68" spans="1:43" s="231" customFormat="1" ht="11.5">
      <c r="A68" s="392">
        <f t="shared" si="79"/>
        <v>51</v>
      </c>
      <c r="B68" s="227"/>
      <c r="C68" s="181" t="s">
        <v>143</v>
      </c>
      <c r="D68" s="176" t="s">
        <v>85</v>
      </c>
      <c r="E68" s="177">
        <v>1</v>
      </c>
      <c r="F68" s="208"/>
      <c r="G68" s="224"/>
      <c r="H68" s="208">
        <f t="shared" si="0"/>
        <v>0</v>
      </c>
      <c r="I68" s="209"/>
      <c r="J68" s="209"/>
      <c r="K68" s="228">
        <f t="shared" si="1"/>
        <v>0</v>
      </c>
      <c r="L68" s="228">
        <f t="shared" si="2"/>
        <v>0</v>
      </c>
      <c r="M68" s="208">
        <f t="shared" si="3"/>
        <v>0</v>
      </c>
      <c r="N68" s="209">
        <f t="shared" si="4"/>
        <v>0</v>
      </c>
      <c r="O68" s="229">
        <f t="shared" si="5"/>
        <v>0</v>
      </c>
      <c r="P68" s="230">
        <f t="shared" si="6"/>
        <v>0</v>
      </c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</row>
    <row r="69" spans="1:43" s="231" customFormat="1" ht="11.5">
      <c r="A69" s="392">
        <f t="shared" si="79"/>
        <v>52</v>
      </c>
      <c r="B69" s="227"/>
      <c r="C69" s="175" t="s">
        <v>247</v>
      </c>
      <c r="D69" s="176" t="s">
        <v>119</v>
      </c>
      <c r="E69" s="177">
        <v>423.5</v>
      </c>
      <c r="F69" s="208"/>
      <c r="G69" s="224"/>
      <c r="H69" s="208">
        <f t="shared" si="0"/>
        <v>0</v>
      </c>
      <c r="I69" s="209"/>
      <c r="J69" s="209"/>
      <c r="K69" s="228">
        <f t="shared" si="1"/>
        <v>0</v>
      </c>
      <c r="L69" s="228">
        <f t="shared" si="2"/>
        <v>0</v>
      </c>
      <c r="M69" s="208">
        <f t="shared" si="3"/>
        <v>0</v>
      </c>
      <c r="N69" s="209">
        <f t="shared" si="4"/>
        <v>0</v>
      </c>
      <c r="O69" s="229">
        <f t="shared" si="5"/>
        <v>0</v>
      </c>
      <c r="P69" s="230">
        <f t="shared" si="6"/>
        <v>0</v>
      </c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</row>
    <row r="70" spans="1:43" s="231" customFormat="1" ht="25">
      <c r="A70" s="365"/>
      <c r="B70" s="227"/>
      <c r="C70" s="393" t="s">
        <v>557</v>
      </c>
      <c r="D70" s="176"/>
      <c r="E70" s="177"/>
      <c r="F70" s="208"/>
      <c r="G70" s="224"/>
      <c r="H70" s="208">
        <f t="shared" si="0"/>
        <v>0</v>
      </c>
      <c r="I70" s="209"/>
      <c r="J70" s="209"/>
      <c r="K70" s="228">
        <f t="shared" si="1"/>
        <v>0</v>
      </c>
      <c r="L70" s="228">
        <f t="shared" si="2"/>
        <v>0</v>
      </c>
      <c r="M70" s="208">
        <f t="shared" si="3"/>
        <v>0</v>
      </c>
      <c r="N70" s="209">
        <f t="shared" si="4"/>
        <v>0</v>
      </c>
      <c r="O70" s="229">
        <f t="shared" si="5"/>
        <v>0</v>
      </c>
      <c r="P70" s="230">
        <f t="shared" si="6"/>
        <v>0</v>
      </c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</row>
    <row r="71" spans="1:43" s="231" customFormat="1" ht="11.5">
      <c r="A71" s="392">
        <f>A69+1</f>
        <v>53</v>
      </c>
      <c r="B71" s="227"/>
      <c r="C71" s="175" t="s">
        <v>597</v>
      </c>
      <c r="D71" s="176" t="s">
        <v>119</v>
      </c>
      <c r="E71" s="177">
        <v>444.1</v>
      </c>
      <c r="F71" s="208"/>
      <c r="G71" s="224"/>
      <c r="H71" s="208">
        <f t="shared" si="0"/>
        <v>0</v>
      </c>
      <c r="I71" s="209"/>
      <c r="J71" s="209"/>
      <c r="K71" s="228">
        <f t="shared" si="1"/>
        <v>0</v>
      </c>
      <c r="L71" s="228">
        <f t="shared" si="2"/>
        <v>0</v>
      </c>
      <c r="M71" s="208">
        <f t="shared" si="3"/>
        <v>0</v>
      </c>
      <c r="N71" s="209">
        <f t="shared" si="4"/>
        <v>0</v>
      </c>
      <c r="O71" s="229">
        <f t="shared" si="5"/>
        <v>0</v>
      </c>
      <c r="P71" s="230">
        <f t="shared" si="6"/>
        <v>0</v>
      </c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</row>
    <row r="72" spans="1:43" s="231" customFormat="1" ht="23">
      <c r="A72" s="392">
        <f>A71+1</f>
        <v>54</v>
      </c>
      <c r="B72" s="227"/>
      <c r="C72" s="175" t="s">
        <v>547</v>
      </c>
      <c r="D72" s="176" t="s">
        <v>119</v>
      </c>
      <c r="E72" s="177">
        <v>444.1</v>
      </c>
      <c r="F72" s="208"/>
      <c r="G72" s="224"/>
      <c r="H72" s="208">
        <f t="shared" si="0"/>
        <v>0</v>
      </c>
      <c r="I72" s="209"/>
      <c r="J72" s="209"/>
      <c r="K72" s="228">
        <f t="shared" ref="K72:K86" si="86">SUM(H72:J72)</f>
        <v>0</v>
      </c>
      <c r="L72" s="228">
        <f t="shared" ref="L72:L86" si="87">ROUND(E72*F72,2)</f>
        <v>0</v>
      </c>
      <c r="M72" s="208">
        <f t="shared" ref="M72:M86" si="88">ROUND(E72*H72,2)</f>
        <v>0</v>
      </c>
      <c r="N72" s="209">
        <f t="shared" ref="N72:N86" si="89">ROUND(E72*I72,2)</f>
        <v>0</v>
      </c>
      <c r="O72" s="229">
        <f t="shared" ref="O72:O86" si="90">ROUND(E72*J72,2)</f>
        <v>0</v>
      </c>
      <c r="P72" s="230">
        <f t="shared" ref="P72:P86" si="91">SUM(M72:O72)</f>
        <v>0</v>
      </c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</row>
    <row r="73" spans="1:43" s="231" customFormat="1" ht="11.5">
      <c r="A73" s="392">
        <f t="shared" ref="A73:A87" si="92">A72+1</f>
        <v>55</v>
      </c>
      <c r="B73" s="227"/>
      <c r="C73" s="181" t="s">
        <v>531</v>
      </c>
      <c r="D73" s="176" t="s">
        <v>121</v>
      </c>
      <c r="E73" s="177">
        <v>166.54</v>
      </c>
      <c r="F73" s="208"/>
      <c r="G73" s="224"/>
      <c r="H73" s="208">
        <f t="shared" si="0"/>
        <v>0</v>
      </c>
      <c r="I73" s="209"/>
      <c r="J73" s="209"/>
      <c r="K73" s="228">
        <f t="shared" ref="K73" si="93">SUM(H73:J73)</f>
        <v>0</v>
      </c>
      <c r="L73" s="228">
        <f t="shared" si="87"/>
        <v>0</v>
      </c>
      <c r="M73" s="208">
        <f t="shared" si="88"/>
        <v>0</v>
      </c>
      <c r="N73" s="209">
        <f t="shared" si="89"/>
        <v>0</v>
      </c>
      <c r="O73" s="229">
        <f t="shared" si="90"/>
        <v>0</v>
      </c>
      <c r="P73" s="230">
        <f t="shared" si="91"/>
        <v>0</v>
      </c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</row>
    <row r="74" spans="1:43" s="231" customFormat="1" ht="23">
      <c r="A74" s="392">
        <f t="shared" si="92"/>
        <v>56</v>
      </c>
      <c r="B74" s="227"/>
      <c r="C74" s="175" t="s">
        <v>548</v>
      </c>
      <c r="D74" s="176" t="s">
        <v>119</v>
      </c>
      <c r="E74" s="177">
        <v>444.1</v>
      </c>
      <c r="F74" s="208"/>
      <c r="G74" s="224"/>
      <c r="H74" s="208">
        <f t="shared" si="0"/>
        <v>0</v>
      </c>
      <c r="I74" s="209"/>
      <c r="J74" s="209"/>
      <c r="K74" s="228">
        <f t="shared" si="86"/>
        <v>0</v>
      </c>
      <c r="L74" s="228">
        <f t="shared" si="87"/>
        <v>0</v>
      </c>
      <c r="M74" s="208">
        <f t="shared" si="88"/>
        <v>0</v>
      </c>
      <c r="N74" s="209">
        <f t="shared" si="89"/>
        <v>0</v>
      </c>
      <c r="O74" s="229">
        <f t="shared" si="90"/>
        <v>0</v>
      </c>
      <c r="P74" s="230">
        <f t="shared" si="91"/>
        <v>0</v>
      </c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</row>
    <row r="75" spans="1:43" s="231" customFormat="1" ht="11.5">
      <c r="A75" s="392">
        <f t="shared" si="92"/>
        <v>57</v>
      </c>
      <c r="B75" s="227"/>
      <c r="C75" s="181" t="s">
        <v>598</v>
      </c>
      <c r="D75" s="176" t="s">
        <v>121</v>
      </c>
      <c r="E75" s="177">
        <v>106.58</v>
      </c>
      <c r="F75" s="208"/>
      <c r="G75" s="224"/>
      <c r="H75" s="208">
        <f t="shared" si="0"/>
        <v>0</v>
      </c>
      <c r="I75" s="209"/>
      <c r="J75" s="209"/>
      <c r="K75" s="228">
        <f t="shared" ref="K75" si="94">SUM(H75:J75)</f>
        <v>0</v>
      </c>
      <c r="L75" s="228">
        <f t="shared" si="87"/>
        <v>0</v>
      </c>
      <c r="M75" s="208">
        <f t="shared" si="88"/>
        <v>0</v>
      </c>
      <c r="N75" s="209">
        <f t="shared" si="89"/>
        <v>0</v>
      </c>
      <c r="O75" s="229">
        <f t="shared" si="90"/>
        <v>0</v>
      </c>
      <c r="P75" s="230">
        <f t="shared" si="91"/>
        <v>0</v>
      </c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</row>
    <row r="76" spans="1:43" s="231" customFormat="1" ht="11.5">
      <c r="A76" s="392">
        <f t="shared" si="92"/>
        <v>58</v>
      </c>
      <c r="B76" s="227"/>
      <c r="C76" s="175" t="s">
        <v>193</v>
      </c>
      <c r="D76" s="176" t="s">
        <v>119</v>
      </c>
      <c r="E76" s="177">
        <v>444.1</v>
      </c>
      <c r="F76" s="208"/>
      <c r="G76" s="224"/>
      <c r="H76" s="208">
        <f t="shared" si="0"/>
        <v>0</v>
      </c>
      <c r="I76" s="209"/>
      <c r="J76" s="209"/>
      <c r="K76" s="228">
        <f t="shared" si="86"/>
        <v>0</v>
      </c>
      <c r="L76" s="228">
        <f t="shared" si="87"/>
        <v>0</v>
      </c>
      <c r="M76" s="208">
        <f t="shared" si="88"/>
        <v>0</v>
      </c>
      <c r="N76" s="209">
        <f t="shared" si="89"/>
        <v>0</v>
      </c>
      <c r="O76" s="229">
        <f t="shared" si="90"/>
        <v>0</v>
      </c>
      <c r="P76" s="230">
        <f t="shared" si="91"/>
        <v>0</v>
      </c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</row>
    <row r="77" spans="1:43" s="231" customFormat="1" ht="11.5">
      <c r="A77" s="392">
        <f t="shared" si="92"/>
        <v>59</v>
      </c>
      <c r="B77" s="227"/>
      <c r="C77" s="181" t="s">
        <v>599</v>
      </c>
      <c r="D77" s="176" t="s">
        <v>119</v>
      </c>
      <c r="E77" s="177">
        <v>555.13</v>
      </c>
      <c r="F77" s="208"/>
      <c r="G77" s="224"/>
      <c r="H77" s="208">
        <f t="shared" si="0"/>
        <v>0</v>
      </c>
      <c r="I77" s="209"/>
      <c r="J77" s="209"/>
      <c r="K77" s="228">
        <f t="shared" ref="K77" si="95">SUM(H77:J77)</f>
        <v>0</v>
      </c>
      <c r="L77" s="228">
        <f t="shared" si="87"/>
        <v>0</v>
      </c>
      <c r="M77" s="208">
        <f t="shared" si="88"/>
        <v>0</v>
      </c>
      <c r="N77" s="209">
        <f t="shared" si="89"/>
        <v>0</v>
      </c>
      <c r="O77" s="229">
        <f t="shared" si="90"/>
        <v>0</v>
      </c>
      <c r="P77" s="230">
        <f t="shared" si="91"/>
        <v>0</v>
      </c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</row>
    <row r="78" spans="1:43" s="231" customFormat="1" ht="23">
      <c r="A78" s="392">
        <f t="shared" si="92"/>
        <v>60</v>
      </c>
      <c r="B78" s="227"/>
      <c r="C78" s="175" t="s">
        <v>549</v>
      </c>
      <c r="D78" s="176" t="s">
        <v>119</v>
      </c>
      <c r="E78" s="177">
        <v>444.1</v>
      </c>
      <c r="F78" s="208"/>
      <c r="G78" s="224"/>
      <c r="H78" s="208">
        <f t="shared" si="0"/>
        <v>0</v>
      </c>
      <c r="I78" s="209"/>
      <c r="J78" s="209"/>
      <c r="K78" s="228">
        <f t="shared" si="86"/>
        <v>0</v>
      </c>
      <c r="L78" s="228">
        <f t="shared" si="87"/>
        <v>0</v>
      </c>
      <c r="M78" s="208">
        <f t="shared" si="88"/>
        <v>0</v>
      </c>
      <c r="N78" s="209">
        <f t="shared" si="89"/>
        <v>0</v>
      </c>
      <c r="O78" s="229">
        <f t="shared" si="90"/>
        <v>0</v>
      </c>
      <c r="P78" s="230">
        <f t="shared" si="91"/>
        <v>0</v>
      </c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</row>
    <row r="79" spans="1:43" s="231" customFormat="1" ht="11.5">
      <c r="A79" s="392">
        <f t="shared" si="92"/>
        <v>61</v>
      </c>
      <c r="B79" s="227"/>
      <c r="C79" s="181" t="s">
        <v>610</v>
      </c>
      <c r="D79" s="176" t="s">
        <v>119</v>
      </c>
      <c r="E79" s="177">
        <v>532.91999999999996</v>
      </c>
      <c r="F79" s="208"/>
      <c r="G79" s="224"/>
      <c r="H79" s="208">
        <f t="shared" si="0"/>
        <v>0</v>
      </c>
      <c r="I79" s="209"/>
      <c r="J79" s="209"/>
      <c r="K79" s="228">
        <f t="shared" ref="K79:K80" si="96">SUM(H79:J79)</f>
        <v>0</v>
      </c>
      <c r="L79" s="228">
        <f t="shared" si="87"/>
        <v>0</v>
      </c>
      <c r="M79" s="208">
        <f t="shared" si="88"/>
        <v>0</v>
      </c>
      <c r="N79" s="209">
        <f t="shared" si="89"/>
        <v>0</v>
      </c>
      <c r="O79" s="229">
        <f t="shared" si="90"/>
        <v>0</v>
      </c>
      <c r="P79" s="230">
        <f t="shared" si="91"/>
        <v>0</v>
      </c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</row>
    <row r="80" spans="1:43" s="231" customFormat="1" ht="11.5">
      <c r="A80" s="392">
        <f t="shared" si="92"/>
        <v>62</v>
      </c>
      <c r="B80" s="227"/>
      <c r="C80" s="181" t="s">
        <v>601</v>
      </c>
      <c r="D80" s="176" t="s">
        <v>85</v>
      </c>
      <c r="E80" s="177">
        <v>1</v>
      </c>
      <c r="F80" s="208"/>
      <c r="G80" s="224"/>
      <c r="H80" s="208">
        <f t="shared" si="0"/>
        <v>0</v>
      </c>
      <c r="I80" s="209"/>
      <c r="J80" s="209"/>
      <c r="K80" s="228">
        <f t="shared" si="96"/>
        <v>0</v>
      </c>
      <c r="L80" s="228">
        <f t="shared" si="87"/>
        <v>0</v>
      </c>
      <c r="M80" s="208">
        <f t="shared" si="88"/>
        <v>0</v>
      </c>
      <c r="N80" s="209">
        <f t="shared" si="89"/>
        <v>0</v>
      </c>
      <c r="O80" s="229">
        <f t="shared" si="90"/>
        <v>0</v>
      </c>
      <c r="P80" s="230">
        <f t="shared" si="91"/>
        <v>0</v>
      </c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</row>
    <row r="81" spans="1:43" s="231" customFormat="1" ht="23">
      <c r="A81" s="392">
        <f t="shared" si="92"/>
        <v>63</v>
      </c>
      <c r="B81" s="227"/>
      <c r="C81" s="175" t="s">
        <v>554</v>
      </c>
      <c r="D81" s="176" t="s">
        <v>119</v>
      </c>
      <c r="E81" s="177">
        <v>444.1</v>
      </c>
      <c r="F81" s="208"/>
      <c r="G81" s="224"/>
      <c r="H81" s="208">
        <f t="shared" ref="H81:H86" si="97">ROUND(F81*G81,2)</f>
        <v>0</v>
      </c>
      <c r="I81" s="209"/>
      <c r="J81" s="209"/>
      <c r="K81" s="228">
        <f t="shared" si="86"/>
        <v>0</v>
      </c>
      <c r="L81" s="228">
        <f t="shared" si="87"/>
        <v>0</v>
      </c>
      <c r="M81" s="208">
        <f t="shared" si="88"/>
        <v>0</v>
      </c>
      <c r="N81" s="209">
        <f t="shared" si="89"/>
        <v>0</v>
      </c>
      <c r="O81" s="229">
        <f t="shared" si="90"/>
        <v>0</v>
      </c>
      <c r="P81" s="230">
        <f t="shared" si="91"/>
        <v>0</v>
      </c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</row>
    <row r="82" spans="1:43" s="231" customFormat="1" ht="11.5">
      <c r="A82" s="392">
        <f t="shared" si="92"/>
        <v>64</v>
      </c>
      <c r="B82" s="227"/>
      <c r="C82" s="181" t="s">
        <v>609</v>
      </c>
      <c r="D82" s="176" t="s">
        <v>121</v>
      </c>
      <c r="E82" s="177">
        <v>46.63</v>
      </c>
      <c r="F82" s="208"/>
      <c r="G82" s="224"/>
      <c r="H82" s="208">
        <f t="shared" si="97"/>
        <v>0</v>
      </c>
      <c r="I82" s="209"/>
      <c r="J82" s="209"/>
      <c r="K82" s="228">
        <f t="shared" ref="K82:K85" si="98">SUM(H82:J82)</f>
        <v>0</v>
      </c>
      <c r="L82" s="228">
        <f t="shared" si="87"/>
        <v>0</v>
      </c>
      <c r="M82" s="208">
        <f t="shared" si="88"/>
        <v>0</v>
      </c>
      <c r="N82" s="209">
        <f t="shared" si="89"/>
        <v>0</v>
      </c>
      <c r="O82" s="229">
        <f t="shared" si="90"/>
        <v>0</v>
      </c>
      <c r="P82" s="230">
        <f t="shared" si="91"/>
        <v>0</v>
      </c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</row>
    <row r="83" spans="1:43" s="231" customFormat="1" ht="11.5">
      <c r="A83" s="392">
        <f t="shared" si="92"/>
        <v>65</v>
      </c>
      <c r="B83" s="227"/>
      <c r="C83" s="181" t="s">
        <v>140</v>
      </c>
      <c r="D83" s="176" t="s">
        <v>141</v>
      </c>
      <c r="E83" s="177">
        <v>5.83</v>
      </c>
      <c r="F83" s="208"/>
      <c r="G83" s="224"/>
      <c r="H83" s="208">
        <f t="shared" si="97"/>
        <v>0</v>
      </c>
      <c r="I83" s="209"/>
      <c r="J83" s="209"/>
      <c r="K83" s="228">
        <f t="shared" si="98"/>
        <v>0</v>
      </c>
      <c r="L83" s="228">
        <f t="shared" si="87"/>
        <v>0</v>
      </c>
      <c r="M83" s="208">
        <f t="shared" si="88"/>
        <v>0</v>
      </c>
      <c r="N83" s="209">
        <f t="shared" si="89"/>
        <v>0</v>
      </c>
      <c r="O83" s="229">
        <f t="shared" si="90"/>
        <v>0</v>
      </c>
      <c r="P83" s="230">
        <f t="shared" si="91"/>
        <v>0</v>
      </c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</row>
    <row r="84" spans="1:43" s="231" customFormat="1" ht="11.5">
      <c r="A84" s="392">
        <f t="shared" si="92"/>
        <v>66</v>
      </c>
      <c r="B84" s="227"/>
      <c r="C84" s="181" t="s">
        <v>142</v>
      </c>
      <c r="D84" s="176" t="s">
        <v>141</v>
      </c>
      <c r="E84" s="177">
        <v>11.66</v>
      </c>
      <c r="F84" s="208"/>
      <c r="G84" s="224"/>
      <c r="H84" s="208">
        <f t="shared" si="97"/>
        <v>0</v>
      </c>
      <c r="I84" s="209"/>
      <c r="J84" s="209"/>
      <c r="K84" s="228">
        <f t="shared" si="98"/>
        <v>0</v>
      </c>
      <c r="L84" s="228">
        <f t="shared" si="87"/>
        <v>0</v>
      </c>
      <c r="M84" s="208">
        <f t="shared" si="88"/>
        <v>0</v>
      </c>
      <c r="N84" s="209">
        <f t="shared" si="89"/>
        <v>0</v>
      </c>
      <c r="O84" s="229">
        <f t="shared" si="90"/>
        <v>0</v>
      </c>
      <c r="P84" s="230">
        <f t="shared" si="91"/>
        <v>0</v>
      </c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</row>
    <row r="85" spans="1:43" s="231" customFormat="1" ht="11.5">
      <c r="A85" s="392">
        <f t="shared" si="92"/>
        <v>67</v>
      </c>
      <c r="B85" s="227"/>
      <c r="C85" s="181" t="s">
        <v>143</v>
      </c>
      <c r="D85" s="176" t="s">
        <v>85</v>
      </c>
      <c r="E85" s="177">
        <v>1</v>
      </c>
      <c r="F85" s="208"/>
      <c r="G85" s="224"/>
      <c r="H85" s="208">
        <f t="shared" si="97"/>
        <v>0</v>
      </c>
      <c r="I85" s="209"/>
      <c r="J85" s="209"/>
      <c r="K85" s="228">
        <f t="shared" si="98"/>
        <v>0</v>
      </c>
      <c r="L85" s="228">
        <f t="shared" si="87"/>
        <v>0</v>
      </c>
      <c r="M85" s="208">
        <f t="shared" si="88"/>
        <v>0</v>
      </c>
      <c r="N85" s="209">
        <f t="shared" si="89"/>
        <v>0</v>
      </c>
      <c r="O85" s="229">
        <f t="shared" si="90"/>
        <v>0</v>
      </c>
      <c r="P85" s="230">
        <f t="shared" si="91"/>
        <v>0</v>
      </c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</row>
    <row r="86" spans="1:43" s="231" customFormat="1" ht="11.5">
      <c r="A86" s="392">
        <f t="shared" si="92"/>
        <v>68</v>
      </c>
      <c r="B86" s="227"/>
      <c r="C86" s="175" t="s">
        <v>247</v>
      </c>
      <c r="D86" s="176" t="s">
        <v>119</v>
      </c>
      <c r="E86" s="177">
        <v>444.1</v>
      </c>
      <c r="F86" s="208"/>
      <c r="G86" s="224"/>
      <c r="H86" s="208">
        <f t="shared" si="97"/>
        <v>0</v>
      </c>
      <c r="I86" s="209"/>
      <c r="J86" s="209"/>
      <c r="K86" s="228">
        <f t="shared" si="86"/>
        <v>0</v>
      </c>
      <c r="L86" s="228">
        <f t="shared" si="87"/>
        <v>0</v>
      </c>
      <c r="M86" s="208">
        <f t="shared" si="88"/>
        <v>0</v>
      </c>
      <c r="N86" s="209">
        <f t="shared" si="89"/>
        <v>0</v>
      </c>
      <c r="O86" s="229">
        <f t="shared" si="90"/>
        <v>0</v>
      </c>
      <c r="P86" s="230">
        <f t="shared" si="91"/>
        <v>0</v>
      </c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</row>
    <row r="87" spans="1:43" s="231" customFormat="1" ht="11.5">
      <c r="A87" s="392">
        <f t="shared" si="92"/>
        <v>69</v>
      </c>
      <c r="B87" s="227"/>
      <c r="C87" s="175" t="s">
        <v>558</v>
      </c>
      <c r="D87" s="176" t="s">
        <v>74</v>
      </c>
      <c r="E87" s="177">
        <v>122</v>
      </c>
      <c r="F87" s="208"/>
      <c r="G87" s="224"/>
      <c r="H87" s="208">
        <f t="shared" si="0"/>
        <v>0</v>
      </c>
      <c r="I87" s="209"/>
      <c r="J87" s="209"/>
      <c r="K87" s="228">
        <f t="shared" si="1"/>
        <v>0</v>
      </c>
      <c r="L87" s="228">
        <f t="shared" si="2"/>
        <v>0</v>
      </c>
      <c r="M87" s="208">
        <f t="shared" si="3"/>
        <v>0</v>
      </c>
      <c r="N87" s="209">
        <f t="shared" si="4"/>
        <v>0</v>
      </c>
      <c r="O87" s="229">
        <f t="shared" si="5"/>
        <v>0</v>
      </c>
      <c r="P87" s="230">
        <f t="shared" si="6"/>
        <v>0</v>
      </c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</row>
    <row r="88" spans="1:43" s="231" customFormat="1" ht="12" thickBot="1">
      <c r="A88" s="365"/>
      <c r="B88" s="227"/>
      <c r="C88" s="181" t="s">
        <v>611</v>
      </c>
      <c r="D88" s="176" t="s">
        <v>74</v>
      </c>
      <c r="E88" s="177">
        <v>122</v>
      </c>
      <c r="F88" s="208"/>
      <c r="G88" s="224"/>
      <c r="H88" s="208">
        <f t="shared" si="0"/>
        <v>0</v>
      </c>
      <c r="I88" s="209"/>
      <c r="J88" s="209"/>
      <c r="K88" s="228">
        <f t="shared" si="1"/>
        <v>0</v>
      </c>
      <c r="L88" s="228">
        <f t="shared" si="2"/>
        <v>0</v>
      </c>
      <c r="M88" s="208">
        <f t="shared" si="3"/>
        <v>0</v>
      </c>
      <c r="N88" s="209">
        <f t="shared" si="4"/>
        <v>0</v>
      </c>
      <c r="O88" s="229">
        <f t="shared" si="5"/>
        <v>0</v>
      </c>
      <c r="P88" s="230">
        <f t="shared" si="6"/>
        <v>0</v>
      </c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</row>
    <row r="89" spans="1:43" ht="15" customHeight="1" thickBot="1">
      <c r="A89" s="30"/>
      <c r="B89" s="31"/>
      <c r="C89" s="31"/>
      <c r="D89" s="31"/>
      <c r="E89" s="31"/>
      <c r="F89" s="31"/>
      <c r="G89" s="31"/>
      <c r="H89" s="31"/>
      <c r="I89" s="31"/>
      <c r="J89" s="31"/>
      <c r="K89" s="32" t="s">
        <v>112</v>
      </c>
      <c r="L89" s="36">
        <f>ROUND(SUM(L15:L88),2)</f>
        <v>0</v>
      </c>
      <c r="M89" s="36">
        <f>ROUND(SUM(M15:M88),2)</f>
        <v>0</v>
      </c>
      <c r="N89" s="36">
        <f>ROUND(SUM(N15:N88),2)</f>
        <v>0</v>
      </c>
      <c r="O89" s="36">
        <f>ROUND(SUM(O15:O88),2)</f>
        <v>0</v>
      </c>
      <c r="P89" s="36">
        <f>ROUND(SUM(P15:P88),2)</f>
        <v>0</v>
      </c>
    </row>
    <row r="90" spans="1:43" ht="35" customHeight="1">
      <c r="A90" s="37"/>
      <c r="B90" s="7"/>
      <c r="C90" s="38"/>
      <c r="D90" s="39"/>
      <c r="E90" s="5"/>
      <c r="F90" s="5"/>
      <c r="G90" s="5"/>
      <c r="H90" s="7"/>
      <c r="I90" s="7"/>
      <c r="J90" s="7"/>
      <c r="K90" s="7"/>
      <c r="L90" s="7"/>
      <c r="M90" s="7"/>
      <c r="N90" s="7"/>
      <c r="O90" s="7"/>
      <c r="P90" s="7"/>
    </row>
    <row r="91" spans="1:43">
      <c r="A91" s="40"/>
      <c r="B91" s="41"/>
      <c r="C91" s="41" t="s">
        <v>14</v>
      </c>
      <c r="D91" s="42"/>
      <c r="E91" s="43"/>
      <c r="F91" s="44"/>
      <c r="G91" s="42"/>
      <c r="H91" s="45">
        <f>Kopsavilkums!C$42</f>
        <v>0</v>
      </c>
      <c r="I91" s="46" t="str">
        <f>Koptāme!$C$28</f>
        <v>datums</v>
      </c>
      <c r="J91" s="46"/>
      <c r="K91" s="41" t="s">
        <v>17</v>
      </c>
      <c r="L91" s="47"/>
      <c r="M91" s="44"/>
      <c r="N91" s="44"/>
      <c r="O91" s="45">
        <f>Kopsavilkums!C$47</f>
        <v>0</v>
      </c>
      <c r="P91" s="46" t="str">
        <f>Kopsavilkums!D$47</f>
        <v>datums</v>
      </c>
      <c r="T91" s="90"/>
      <c r="U91" s="90"/>
      <c r="V91" s="90"/>
      <c r="AO91" s="54"/>
      <c r="AP91" s="54"/>
      <c r="AQ91" s="54"/>
    </row>
    <row r="92" spans="1:43">
      <c r="A92" s="48"/>
      <c r="B92" s="49"/>
      <c r="C92" s="50"/>
      <c r="D92" s="433" t="s">
        <v>15</v>
      </c>
      <c r="E92" s="433"/>
      <c r="F92" s="433"/>
      <c r="G92" s="433"/>
      <c r="H92" s="433"/>
      <c r="I92" s="7"/>
      <c r="J92" s="7"/>
      <c r="K92" s="7"/>
      <c r="L92" s="433" t="s">
        <v>15</v>
      </c>
      <c r="M92" s="433"/>
      <c r="N92" s="433"/>
      <c r="O92" s="433"/>
      <c r="P92" s="7"/>
      <c r="T92" s="90"/>
      <c r="U92" s="90"/>
      <c r="V92" s="90"/>
      <c r="AO92" s="54"/>
      <c r="AP92" s="54"/>
      <c r="AQ92" s="54"/>
    </row>
    <row r="93" spans="1:43">
      <c r="A93" s="37"/>
      <c r="B93" s="7"/>
      <c r="C93" s="38"/>
      <c r="D93" s="5"/>
      <c r="E93" s="5"/>
      <c r="F93" s="5"/>
      <c r="G93" s="5"/>
      <c r="H93" s="7"/>
      <c r="I93" s="7"/>
      <c r="J93" s="7"/>
      <c r="K93" s="7"/>
      <c r="L93" s="7"/>
      <c r="M93" s="7"/>
      <c r="N93" s="7"/>
      <c r="O93" s="7"/>
      <c r="P93" s="7"/>
      <c r="T93" s="90"/>
      <c r="U93" s="90"/>
      <c r="V93" s="90"/>
      <c r="AO93" s="54"/>
      <c r="AP93" s="54"/>
      <c r="AQ93" s="54"/>
    </row>
    <row r="94" spans="1:43">
      <c r="A94" s="51"/>
      <c r="B94" s="46"/>
      <c r="C94" s="52"/>
      <c r="D94" s="52">
        <f>Kopsavilkums!B$45</f>
        <v>0</v>
      </c>
      <c r="E94" s="5"/>
      <c r="F94" s="5"/>
      <c r="G94" s="5"/>
      <c r="H94" s="7"/>
      <c r="I94" s="7"/>
      <c r="J94" s="7"/>
      <c r="K94" s="7"/>
      <c r="L94" s="52" t="str">
        <f>Kopsavilkums!B$50</f>
        <v>Sert.Nr. ________</v>
      </c>
      <c r="M94" s="53"/>
      <c r="N94" s="7"/>
      <c r="O94" s="7"/>
      <c r="P94" s="7"/>
      <c r="T94" s="90"/>
      <c r="U94" s="90"/>
      <c r="V94" s="90"/>
      <c r="AO94" s="54"/>
      <c r="AP94" s="54"/>
      <c r="AQ94" s="54"/>
    </row>
    <row r="95" spans="1:43" s="54" customFormat="1">
      <c r="Q95" s="90"/>
      <c r="R95" s="90"/>
      <c r="S95" s="90"/>
    </row>
    <row r="96" spans="1:43" s="54" customFormat="1">
      <c r="Q96" s="90"/>
      <c r="R96" s="90"/>
      <c r="S96" s="90"/>
    </row>
    <row r="97" spans="17:19" s="54" customFormat="1">
      <c r="Q97" s="90"/>
      <c r="R97" s="90"/>
      <c r="S97" s="90"/>
    </row>
    <row r="98" spans="17:19" s="54" customFormat="1">
      <c r="Q98" s="90"/>
      <c r="R98" s="90"/>
      <c r="S98" s="90"/>
    </row>
    <row r="99" spans="17:19" s="54" customFormat="1">
      <c r="Q99" s="90"/>
      <c r="R99" s="90"/>
      <c r="S99" s="90"/>
    </row>
    <row r="100" spans="17:19" s="54" customFormat="1">
      <c r="Q100" s="90"/>
      <c r="R100" s="90"/>
      <c r="S100" s="90"/>
    </row>
    <row r="101" spans="17:19" s="54" customFormat="1">
      <c r="Q101" s="90"/>
      <c r="R101" s="90"/>
      <c r="S101" s="90"/>
    </row>
    <row r="102" spans="17:19" s="54" customFormat="1">
      <c r="Q102" s="90"/>
      <c r="R102" s="90"/>
      <c r="S102" s="90"/>
    </row>
    <row r="103" spans="17:19" s="54" customFormat="1">
      <c r="Q103" s="90"/>
      <c r="R103" s="90"/>
      <c r="S103" s="90"/>
    </row>
    <row r="104" spans="17:19" s="54" customFormat="1">
      <c r="Q104" s="90"/>
      <c r="R104" s="90"/>
      <c r="S104" s="90"/>
    </row>
    <row r="105" spans="17:19" s="54" customFormat="1">
      <c r="Q105" s="90"/>
      <c r="R105" s="90"/>
      <c r="S105" s="90"/>
    </row>
    <row r="106" spans="17:19" s="54" customFormat="1">
      <c r="Q106" s="90"/>
      <c r="R106" s="90"/>
      <c r="S106" s="90"/>
    </row>
    <row r="107" spans="17:19" s="54" customFormat="1">
      <c r="Q107" s="90"/>
      <c r="R107" s="90"/>
      <c r="S107" s="90"/>
    </row>
    <row r="108" spans="17:19" s="54" customFormat="1">
      <c r="Q108" s="90"/>
      <c r="R108" s="90"/>
      <c r="S108" s="90"/>
    </row>
    <row r="109" spans="17:19" s="54" customFormat="1">
      <c r="Q109" s="90"/>
      <c r="R109" s="90"/>
      <c r="S109" s="90"/>
    </row>
    <row r="110" spans="17:19" s="54" customFormat="1">
      <c r="Q110" s="90"/>
      <c r="R110" s="90"/>
      <c r="S110" s="90"/>
    </row>
    <row r="111" spans="17:19" s="54" customFormat="1">
      <c r="Q111" s="90"/>
      <c r="R111" s="90"/>
      <c r="S111" s="90"/>
    </row>
    <row r="112" spans="17:19" s="54" customFormat="1">
      <c r="Q112" s="90"/>
      <c r="R112" s="90"/>
      <c r="S112" s="90"/>
    </row>
    <row r="113" spans="17:19" s="54" customFormat="1">
      <c r="Q113" s="90"/>
      <c r="R113" s="90"/>
      <c r="S113" s="90"/>
    </row>
    <row r="114" spans="17:19" s="54" customFormat="1">
      <c r="Q114" s="90"/>
      <c r="R114" s="90"/>
      <c r="S114" s="90"/>
    </row>
    <row r="115" spans="17:19" s="54" customFormat="1">
      <c r="Q115" s="90"/>
      <c r="R115" s="90"/>
      <c r="S115" s="90"/>
    </row>
    <row r="116" spans="17:19" s="54" customFormat="1">
      <c r="Q116" s="90"/>
      <c r="R116" s="90"/>
      <c r="S116" s="90"/>
    </row>
    <row r="117" spans="17:19" s="54" customFormat="1">
      <c r="Q117" s="90"/>
      <c r="R117" s="90"/>
      <c r="S117" s="90"/>
    </row>
    <row r="118" spans="17:19" s="54" customFormat="1">
      <c r="Q118" s="90"/>
      <c r="R118" s="90"/>
      <c r="S118" s="90"/>
    </row>
    <row r="119" spans="17:19" s="54" customFormat="1">
      <c r="Q119" s="90"/>
      <c r="R119" s="90"/>
      <c r="S119" s="90"/>
    </row>
    <row r="120" spans="17:19" s="54" customFormat="1">
      <c r="Q120" s="90"/>
      <c r="R120" s="90"/>
      <c r="S120" s="90"/>
    </row>
    <row r="121" spans="17:19" s="54" customFormat="1">
      <c r="Q121" s="90"/>
      <c r="R121" s="90"/>
      <c r="S121" s="90"/>
    </row>
    <row r="122" spans="17:19" s="54" customFormat="1">
      <c r="Q122" s="90"/>
      <c r="R122" s="90"/>
      <c r="S122" s="90"/>
    </row>
    <row r="123" spans="17:19" s="54" customFormat="1">
      <c r="Q123" s="90"/>
      <c r="R123" s="90"/>
      <c r="S123" s="90"/>
    </row>
    <row r="124" spans="17:19" s="54" customFormat="1">
      <c r="Q124" s="90"/>
      <c r="R124" s="90"/>
      <c r="S124" s="90"/>
    </row>
    <row r="125" spans="17:19" s="54" customFormat="1">
      <c r="Q125" s="90"/>
      <c r="R125" s="90"/>
      <c r="S125" s="90"/>
    </row>
    <row r="126" spans="17:19" s="54" customFormat="1">
      <c r="Q126" s="90"/>
      <c r="R126" s="90"/>
      <c r="S126" s="90"/>
    </row>
    <row r="127" spans="17:19" s="54" customFormat="1">
      <c r="Q127" s="90"/>
      <c r="R127" s="90"/>
      <c r="S127" s="90"/>
    </row>
    <row r="128" spans="17:19" s="54" customFormat="1">
      <c r="Q128" s="90"/>
      <c r="R128" s="90"/>
      <c r="S128" s="90"/>
    </row>
    <row r="129" spans="17:19" s="54" customFormat="1">
      <c r="Q129" s="90"/>
      <c r="R129" s="90"/>
      <c r="S129" s="90"/>
    </row>
    <row r="130" spans="17:19" s="54" customFormat="1">
      <c r="Q130" s="90"/>
      <c r="R130" s="90"/>
      <c r="S130" s="90"/>
    </row>
    <row r="131" spans="17:19" s="54" customFormat="1">
      <c r="Q131" s="90"/>
      <c r="R131" s="90"/>
      <c r="S131" s="90"/>
    </row>
    <row r="132" spans="17:19" s="54" customFormat="1">
      <c r="Q132" s="90"/>
      <c r="R132" s="90"/>
      <c r="S132" s="90"/>
    </row>
    <row r="133" spans="17:19" s="54" customFormat="1">
      <c r="Q133" s="90"/>
      <c r="R133" s="90"/>
      <c r="S133" s="90"/>
    </row>
    <row r="134" spans="17:19" s="54" customFormat="1">
      <c r="Q134" s="90"/>
      <c r="R134" s="90"/>
      <c r="S134" s="90"/>
    </row>
    <row r="135" spans="17:19" s="54" customFormat="1">
      <c r="Q135" s="90"/>
      <c r="R135" s="90"/>
      <c r="S135" s="90"/>
    </row>
    <row r="136" spans="17:19" s="54" customFormat="1">
      <c r="Q136" s="90"/>
      <c r="R136" s="90"/>
      <c r="S136" s="90"/>
    </row>
    <row r="137" spans="17:19" s="54" customFormat="1">
      <c r="Q137" s="90"/>
      <c r="R137" s="90"/>
      <c r="S137" s="90"/>
    </row>
    <row r="138" spans="17:19" s="54" customFormat="1">
      <c r="Q138" s="90"/>
      <c r="R138" s="90"/>
      <c r="S138" s="90"/>
    </row>
    <row r="139" spans="17:19" s="54" customFormat="1">
      <c r="Q139" s="90"/>
      <c r="R139" s="90"/>
      <c r="S139" s="90"/>
    </row>
    <row r="140" spans="17:19" s="54" customFormat="1">
      <c r="Q140" s="90"/>
      <c r="R140" s="90"/>
      <c r="S140" s="90"/>
    </row>
    <row r="141" spans="17:19" s="54" customFormat="1">
      <c r="Q141" s="90"/>
      <c r="R141" s="90"/>
      <c r="S141" s="90"/>
    </row>
    <row r="142" spans="17:19" s="54" customFormat="1">
      <c r="Q142" s="90"/>
      <c r="R142" s="90"/>
      <c r="S142" s="90"/>
    </row>
    <row r="143" spans="17:19" s="54" customFormat="1">
      <c r="Q143" s="90"/>
      <c r="R143" s="90"/>
      <c r="S143" s="90"/>
    </row>
    <row r="144" spans="17:19" s="54" customFormat="1">
      <c r="Q144" s="90"/>
      <c r="R144" s="90"/>
      <c r="S144" s="90"/>
    </row>
    <row r="145" spans="17:19" s="54" customFormat="1">
      <c r="Q145" s="90"/>
      <c r="R145" s="90"/>
      <c r="S145" s="90"/>
    </row>
    <row r="146" spans="17:19" s="54" customFormat="1">
      <c r="Q146" s="90"/>
      <c r="R146" s="90"/>
      <c r="S146" s="90"/>
    </row>
    <row r="147" spans="17:19" s="54" customFormat="1">
      <c r="Q147" s="90"/>
      <c r="R147" s="90"/>
      <c r="S147" s="90"/>
    </row>
    <row r="148" spans="17:19" s="54" customFormat="1">
      <c r="Q148" s="90"/>
      <c r="R148" s="90"/>
      <c r="S148" s="90"/>
    </row>
    <row r="149" spans="17:19" s="54" customFormat="1">
      <c r="Q149" s="90"/>
      <c r="R149" s="90"/>
      <c r="S149" s="90"/>
    </row>
    <row r="150" spans="17:19" s="54" customFormat="1">
      <c r="Q150" s="90"/>
      <c r="R150" s="90"/>
      <c r="S150" s="90"/>
    </row>
    <row r="151" spans="17:19" s="54" customFormat="1">
      <c r="Q151" s="90"/>
      <c r="R151" s="90"/>
      <c r="S151" s="90"/>
    </row>
    <row r="152" spans="17:19" s="54" customFormat="1">
      <c r="Q152" s="90"/>
      <c r="R152" s="90"/>
      <c r="S152" s="90"/>
    </row>
    <row r="153" spans="17:19" s="54" customFormat="1">
      <c r="Q153" s="90"/>
      <c r="R153" s="90"/>
      <c r="S153" s="90"/>
    </row>
    <row r="154" spans="17:19" s="54" customFormat="1">
      <c r="Q154" s="90"/>
      <c r="R154" s="90"/>
      <c r="S154" s="90"/>
    </row>
    <row r="155" spans="17:19" s="54" customFormat="1">
      <c r="Q155" s="90"/>
      <c r="R155" s="90"/>
      <c r="S155" s="90"/>
    </row>
    <row r="156" spans="17:19" s="54" customFormat="1">
      <c r="Q156" s="90"/>
      <c r="R156" s="90"/>
      <c r="S156" s="90"/>
    </row>
    <row r="157" spans="17:19" s="54" customFormat="1">
      <c r="Q157" s="90"/>
      <c r="R157" s="90"/>
      <c r="S157" s="90"/>
    </row>
    <row r="158" spans="17:19" s="54" customFormat="1">
      <c r="Q158" s="90"/>
      <c r="R158" s="90"/>
      <c r="S158" s="90"/>
    </row>
    <row r="159" spans="17:19" s="54" customFormat="1">
      <c r="Q159" s="90"/>
      <c r="R159" s="90"/>
      <c r="S159" s="90"/>
    </row>
    <row r="160" spans="17:19" s="54" customFormat="1">
      <c r="Q160" s="90"/>
      <c r="R160" s="90"/>
      <c r="S160" s="90"/>
    </row>
    <row r="161" spans="17:19" s="54" customFormat="1">
      <c r="Q161" s="90"/>
      <c r="R161" s="90"/>
      <c r="S161" s="90"/>
    </row>
    <row r="162" spans="17:19" s="54" customFormat="1">
      <c r="Q162" s="90"/>
      <c r="R162" s="90"/>
      <c r="S162" s="90"/>
    </row>
    <row r="163" spans="17:19" s="54" customFormat="1">
      <c r="Q163" s="90"/>
      <c r="R163" s="90"/>
      <c r="S163" s="90"/>
    </row>
    <row r="164" spans="17:19" s="54" customFormat="1">
      <c r="Q164" s="90"/>
      <c r="R164" s="90"/>
      <c r="S164" s="90"/>
    </row>
    <row r="165" spans="17:19" s="54" customFormat="1">
      <c r="Q165" s="90"/>
      <c r="R165" s="90"/>
      <c r="S165" s="90"/>
    </row>
    <row r="166" spans="17:19" s="54" customFormat="1">
      <c r="Q166" s="90"/>
      <c r="R166" s="90"/>
      <c r="S166" s="90"/>
    </row>
    <row r="167" spans="17:19" s="54" customFormat="1">
      <c r="Q167" s="90"/>
      <c r="R167" s="90"/>
      <c r="S167" s="90"/>
    </row>
    <row r="168" spans="17:19" s="54" customFormat="1">
      <c r="Q168" s="90"/>
      <c r="R168" s="90"/>
      <c r="S168" s="90"/>
    </row>
    <row r="169" spans="17:19" s="54" customFormat="1">
      <c r="Q169" s="90"/>
      <c r="R169" s="90"/>
      <c r="S169" s="90"/>
    </row>
    <row r="170" spans="17:19" s="54" customFormat="1">
      <c r="Q170" s="90"/>
      <c r="R170" s="90"/>
      <c r="S170" s="90"/>
    </row>
    <row r="171" spans="17:19" s="54" customFormat="1">
      <c r="Q171" s="90"/>
      <c r="R171" s="90"/>
      <c r="S171" s="90"/>
    </row>
    <row r="172" spans="17:19" s="54" customFormat="1">
      <c r="Q172" s="90"/>
      <c r="R172" s="90"/>
      <c r="S172" s="90"/>
    </row>
    <row r="173" spans="17:19" s="54" customFormat="1">
      <c r="Q173" s="90"/>
      <c r="R173" s="90"/>
      <c r="S173" s="90"/>
    </row>
    <row r="174" spans="17:19" s="54" customFormat="1">
      <c r="Q174" s="90"/>
      <c r="R174" s="90"/>
      <c r="S174" s="90"/>
    </row>
    <row r="175" spans="17:19" s="54" customFormat="1">
      <c r="Q175" s="90"/>
      <c r="R175" s="90"/>
      <c r="S175" s="90"/>
    </row>
    <row r="176" spans="17:19" s="54" customFormat="1">
      <c r="Q176" s="90"/>
      <c r="R176" s="90"/>
      <c r="S176" s="90"/>
    </row>
    <row r="177" spans="17:19" s="54" customFormat="1">
      <c r="Q177" s="90"/>
      <c r="R177" s="90"/>
      <c r="S177" s="90"/>
    </row>
    <row r="178" spans="17:19" s="54" customFormat="1">
      <c r="Q178" s="90"/>
      <c r="R178" s="90"/>
      <c r="S178" s="90"/>
    </row>
    <row r="179" spans="17:19" s="54" customFormat="1">
      <c r="Q179" s="90"/>
      <c r="R179" s="90"/>
      <c r="S179" s="90"/>
    </row>
    <row r="180" spans="17:19" s="54" customFormat="1">
      <c r="Q180" s="90"/>
      <c r="R180" s="90"/>
      <c r="S180" s="90"/>
    </row>
    <row r="181" spans="17:19" s="54" customFormat="1">
      <c r="Q181" s="90"/>
      <c r="R181" s="90"/>
      <c r="S181" s="90"/>
    </row>
    <row r="182" spans="17:19" s="54" customFormat="1">
      <c r="Q182" s="90"/>
      <c r="R182" s="90"/>
      <c r="S182" s="90"/>
    </row>
    <row r="183" spans="17:19" s="54" customFormat="1">
      <c r="Q183" s="90"/>
      <c r="R183" s="90"/>
      <c r="S183" s="90"/>
    </row>
    <row r="184" spans="17:19" s="54" customFormat="1">
      <c r="Q184" s="90"/>
      <c r="R184" s="90"/>
      <c r="S184" s="90"/>
    </row>
    <row r="185" spans="17:19" s="54" customFormat="1">
      <c r="Q185" s="90"/>
      <c r="R185" s="90"/>
      <c r="S185" s="90"/>
    </row>
    <row r="186" spans="17:19" s="54" customFormat="1">
      <c r="Q186" s="90"/>
      <c r="R186" s="90"/>
      <c r="S186" s="90"/>
    </row>
    <row r="187" spans="17:19" s="54" customFormat="1">
      <c r="Q187" s="90"/>
      <c r="R187" s="90"/>
      <c r="S187" s="90"/>
    </row>
    <row r="188" spans="17:19" s="54" customFormat="1">
      <c r="Q188" s="90"/>
      <c r="R188" s="90"/>
      <c r="S188" s="90"/>
    </row>
    <row r="189" spans="17:19" s="54" customFormat="1">
      <c r="Q189" s="90"/>
      <c r="R189" s="90"/>
      <c r="S189" s="90"/>
    </row>
    <row r="190" spans="17:19" s="54" customFormat="1">
      <c r="Q190" s="90"/>
      <c r="R190" s="90"/>
      <c r="S190" s="90"/>
    </row>
    <row r="191" spans="17:19" s="54" customFormat="1">
      <c r="Q191" s="90"/>
      <c r="R191" s="90"/>
      <c r="S191" s="90"/>
    </row>
    <row r="192" spans="17:19" s="54" customFormat="1">
      <c r="Q192" s="90"/>
      <c r="R192" s="90"/>
      <c r="S192" s="90"/>
    </row>
    <row r="193" spans="17:19" s="54" customFormat="1">
      <c r="Q193" s="90"/>
      <c r="R193" s="90"/>
      <c r="S193" s="90"/>
    </row>
    <row r="194" spans="17:19" s="54" customFormat="1">
      <c r="Q194" s="90"/>
      <c r="R194" s="90"/>
      <c r="S194" s="90"/>
    </row>
    <row r="195" spans="17:19" s="54" customFormat="1">
      <c r="Q195" s="90"/>
      <c r="R195" s="90"/>
      <c r="S195" s="90"/>
    </row>
    <row r="196" spans="17:19" s="54" customFormat="1">
      <c r="Q196" s="90"/>
      <c r="R196" s="90"/>
      <c r="S196" s="90"/>
    </row>
    <row r="197" spans="17:19" s="54" customFormat="1">
      <c r="Q197" s="90"/>
      <c r="R197" s="90"/>
      <c r="S197" s="90"/>
    </row>
    <row r="198" spans="17:19" s="54" customFormat="1">
      <c r="Q198" s="90"/>
      <c r="R198" s="90"/>
      <c r="S198" s="90"/>
    </row>
    <row r="199" spans="17:19" s="54" customFormat="1">
      <c r="Q199" s="90"/>
      <c r="R199" s="90"/>
      <c r="S199" s="90"/>
    </row>
    <row r="200" spans="17:19" s="54" customFormat="1">
      <c r="Q200" s="90"/>
      <c r="R200" s="90"/>
      <c r="S200" s="90"/>
    </row>
    <row r="201" spans="17:19" s="54" customFormat="1">
      <c r="Q201" s="90"/>
      <c r="R201" s="90"/>
      <c r="S201" s="90"/>
    </row>
    <row r="202" spans="17:19" s="54" customFormat="1">
      <c r="Q202" s="90"/>
      <c r="R202" s="90"/>
      <c r="S202" s="90"/>
    </row>
    <row r="203" spans="17:19" s="54" customFormat="1">
      <c r="Q203" s="90"/>
      <c r="R203" s="90"/>
      <c r="S203" s="90"/>
    </row>
    <row r="204" spans="17:19" s="54" customFormat="1">
      <c r="Q204" s="90"/>
      <c r="R204" s="90"/>
      <c r="S204" s="90"/>
    </row>
    <row r="205" spans="17:19" s="54" customFormat="1">
      <c r="Q205" s="90"/>
      <c r="R205" s="90"/>
      <c r="S205" s="90"/>
    </row>
    <row r="206" spans="17:19" s="54" customFormat="1">
      <c r="Q206" s="90"/>
      <c r="R206" s="90"/>
      <c r="S206" s="90"/>
    </row>
    <row r="207" spans="17:19" s="54" customFormat="1">
      <c r="Q207" s="90"/>
      <c r="R207" s="90"/>
      <c r="S207" s="90"/>
    </row>
    <row r="208" spans="17:19" s="54" customFormat="1">
      <c r="Q208" s="90"/>
      <c r="R208" s="90"/>
      <c r="S208" s="90"/>
    </row>
    <row r="209" spans="17:19" s="54" customFormat="1">
      <c r="Q209" s="90"/>
      <c r="R209" s="90"/>
      <c r="S209" s="90"/>
    </row>
    <row r="210" spans="17:19" s="54" customFormat="1">
      <c r="Q210" s="90"/>
      <c r="R210" s="90"/>
      <c r="S210" s="90"/>
    </row>
    <row r="211" spans="17:19" s="54" customFormat="1">
      <c r="Q211" s="90"/>
      <c r="R211" s="90"/>
      <c r="S211" s="90"/>
    </row>
    <row r="212" spans="17:19" s="54" customFormat="1">
      <c r="Q212" s="90"/>
      <c r="R212" s="90"/>
      <c r="S212" s="90"/>
    </row>
    <row r="213" spans="17:19" s="54" customFormat="1">
      <c r="Q213" s="90"/>
      <c r="R213" s="90"/>
      <c r="S213" s="90"/>
    </row>
    <row r="214" spans="17:19" s="54" customFormat="1">
      <c r="Q214" s="90"/>
      <c r="R214" s="90"/>
      <c r="S214" s="90"/>
    </row>
    <row r="215" spans="17:19" s="54" customFormat="1">
      <c r="Q215" s="90"/>
      <c r="R215" s="90"/>
      <c r="S215" s="90"/>
    </row>
    <row r="216" spans="17:19" s="54" customFormat="1">
      <c r="Q216" s="90"/>
      <c r="R216" s="90"/>
      <c r="S216" s="90"/>
    </row>
    <row r="217" spans="17:19" s="54" customFormat="1">
      <c r="Q217" s="90"/>
      <c r="R217" s="90"/>
      <c r="S217" s="90"/>
    </row>
    <row r="218" spans="17:19" s="54" customFormat="1">
      <c r="Q218" s="90"/>
      <c r="R218" s="90"/>
      <c r="S218" s="90"/>
    </row>
    <row r="219" spans="17:19" s="54" customFormat="1">
      <c r="Q219" s="90"/>
      <c r="R219" s="90"/>
      <c r="S219" s="90"/>
    </row>
    <row r="220" spans="17:19" s="54" customFormat="1">
      <c r="Q220" s="90"/>
      <c r="R220" s="90"/>
      <c r="S220" s="90"/>
    </row>
    <row r="221" spans="17:19" s="54" customFormat="1">
      <c r="Q221" s="90"/>
      <c r="R221" s="90"/>
      <c r="S221" s="90"/>
    </row>
    <row r="222" spans="17:19" s="54" customFormat="1">
      <c r="Q222" s="90"/>
      <c r="R222" s="90"/>
      <c r="S222" s="90"/>
    </row>
    <row r="223" spans="17:19" s="54" customFormat="1">
      <c r="Q223" s="90"/>
      <c r="R223" s="90"/>
      <c r="S223" s="90"/>
    </row>
    <row r="224" spans="17:19" s="54" customFormat="1">
      <c r="Q224" s="90"/>
      <c r="R224" s="90"/>
      <c r="S224" s="90"/>
    </row>
    <row r="225" spans="17:19" s="54" customFormat="1">
      <c r="Q225" s="90"/>
      <c r="R225" s="90"/>
      <c r="S225" s="90"/>
    </row>
    <row r="226" spans="17:19" s="54" customFormat="1">
      <c r="Q226" s="90"/>
      <c r="R226" s="90"/>
      <c r="S226" s="90"/>
    </row>
    <row r="227" spans="17:19" s="54" customFormat="1">
      <c r="Q227" s="90"/>
      <c r="R227" s="90"/>
      <c r="S227" s="90"/>
    </row>
    <row r="228" spans="17:19" s="54" customFormat="1">
      <c r="Q228" s="90"/>
      <c r="R228" s="90"/>
      <c r="S228" s="90"/>
    </row>
    <row r="229" spans="17:19" s="54" customFormat="1">
      <c r="Q229" s="90"/>
      <c r="R229" s="90"/>
      <c r="S229" s="90"/>
    </row>
    <row r="230" spans="17:19" s="54" customFormat="1">
      <c r="Q230" s="90"/>
      <c r="R230" s="90"/>
      <c r="S230" s="90"/>
    </row>
    <row r="231" spans="17:19" s="54" customFormat="1">
      <c r="Q231" s="90"/>
      <c r="R231" s="90"/>
      <c r="S231" s="90"/>
    </row>
    <row r="232" spans="17:19" s="54" customFormat="1">
      <c r="Q232" s="90"/>
      <c r="R232" s="90"/>
      <c r="S232" s="90"/>
    </row>
    <row r="233" spans="17:19" s="54" customFormat="1">
      <c r="Q233" s="90"/>
      <c r="R233" s="90"/>
      <c r="S233" s="90"/>
    </row>
    <row r="234" spans="17:19" s="54" customFormat="1">
      <c r="Q234" s="90"/>
      <c r="R234" s="90"/>
      <c r="S234" s="90"/>
    </row>
    <row r="235" spans="17:19" s="54" customFormat="1">
      <c r="Q235" s="90"/>
      <c r="R235" s="90"/>
      <c r="S235" s="90"/>
    </row>
    <row r="236" spans="17:19" s="54" customFormat="1">
      <c r="Q236" s="90"/>
      <c r="R236" s="90"/>
      <c r="S236" s="90"/>
    </row>
    <row r="237" spans="17:19" s="54" customFormat="1">
      <c r="Q237" s="90"/>
      <c r="R237" s="90"/>
      <c r="S237" s="90"/>
    </row>
    <row r="238" spans="17:19" s="54" customFormat="1">
      <c r="Q238" s="90"/>
      <c r="R238" s="90"/>
      <c r="S238" s="90"/>
    </row>
    <row r="239" spans="17:19" s="54" customFormat="1">
      <c r="Q239" s="90"/>
      <c r="R239" s="90"/>
      <c r="S239" s="90"/>
    </row>
    <row r="240" spans="17:19" s="54" customFormat="1">
      <c r="Q240" s="90"/>
      <c r="R240" s="90"/>
      <c r="S240" s="90"/>
    </row>
    <row r="241" spans="17:19" s="54" customFormat="1">
      <c r="Q241" s="90"/>
      <c r="R241" s="90"/>
      <c r="S241" s="90"/>
    </row>
    <row r="242" spans="17:19" s="54" customFormat="1">
      <c r="Q242" s="90"/>
      <c r="R242" s="90"/>
      <c r="S242" s="90"/>
    </row>
    <row r="243" spans="17:19" s="54" customFormat="1">
      <c r="Q243" s="90"/>
      <c r="R243" s="90"/>
      <c r="S243" s="90"/>
    </row>
    <row r="244" spans="17:19" s="54" customFormat="1">
      <c r="Q244" s="90"/>
      <c r="R244" s="90"/>
      <c r="S244" s="90"/>
    </row>
    <row r="245" spans="17:19" s="54" customFormat="1">
      <c r="Q245" s="90"/>
      <c r="R245" s="90"/>
      <c r="S245" s="90"/>
    </row>
    <row r="246" spans="17:19" s="54" customFormat="1">
      <c r="Q246" s="90"/>
      <c r="R246" s="90"/>
      <c r="S246" s="90"/>
    </row>
    <row r="247" spans="17:19" s="54" customFormat="1">
      <c r="Q247" s="90"/>
      <c r="R247" s="90"/>
      <c r="S247" s="90"/>
    </row>
    <row r="248" spans="17:19" s="54" customFormat="1">
      <c r="Q248" s="90"/>
      <c r="R248" s="90"/>
      <c r="S248" s="90"/>
    </row>
    <row r="249" spans="17:19" s="54" customFormat="1">
      <c r="Q249" s="90"/>
      <c r="R249" s="90"/>
      <c r="S249" s="90"/>
    </row>
    <row r="250" spans="17:19" s="54" customFormat="1">
      <c r="Q250" s="90"/>
      <c r="R250" s="90"/>
      <c r="S250" s="90"/>
    </row>
    <row r="251" spans="17:19" s="54" customFormat="1">
      <c r="Q251" s="90"/>
      <c r="R251" s="90"/>
      <c r="S251" s="90"/>
    </row>
    <row r="252" spans="17:19" s="54" customFormat="1">
      <c r="Q252" s="90"/>
      <c r="R252" s="90"/>
      <c r="S252" s="90"/>
    </row>
    <row r="253" spans="17:19" s="54" customFormat="1">
      <c r="Q253" s="90"/>
      <c r="R253" s="90"/>
      <c r="S253" s="90"/>
    </row>
    <row r="254" spans="17:19" s="54" customFormat="1">
      <c r="Q254" s="90"/>
      <c r="R254" s="90"/>
      <c r="S254" s="90"/>
    </row>
    <row r="255" spans="17:19" s="54" customFormat="1">
      <c r="Q255" s="90"/>
      <c r="R255" s="90"/>
      <c r="S255" s="90"/>
    </row>
    <row r="256" spans="17:19" s="54" customFormat="1">
      <c r="Q256" s="90"/>
      <c r="R256" s="90"/>
      <c r="S256" s="90"/>
    </row>
    <row r="257" spans="17:19" s="54" customFormat="1">
      <c r="Q257" s="90"/>
      <c r="R257" s="90"/>
      <c r="S257" s="90"/>
    </row>
    <row r="258" spans="17:19" s="54" customFormat="1">
      <c r="Q258" s="90"/>
      <c r="R258" s="90"/>
      <c r="S258" s="90"/>
    </row>
    <row r="259" spans="17:19" s="54" customFormat="1">
      <c r="Q259" s="90"/>
      <c r="R259" s="90"/>
      <c r="S259" s="90"/>
    </row>
    <row r="260" spans="17:19" s="54" customFormat="1">
      <c r="Q260" s="90"/>
      <c r="R260" s="90"/>
      <c r="S260" s="90"/>
    </row>
    <row r="261" spans="17:19" s="54" customFormat="1">
      <c r="Q261" s="90"/>
      <c r="R261" s="90"/>
      <c r="S261" s="90"/>
    </row>
    <row r="262" spans="17:19" s="54" customFormat="1">
      <c r="Q262" s="90"/>
      <c r="R262" s="90"/>
      <c r="S262" s="90"/>
    </row>
    <row r="263" spans="17:19" s="54" customFormat="1">
      <c r="Q263" s="90"/>
      <c r="R263" s="90"/>
      <c r="S263" s="90"/>
    </row>
    <row r="264" spans="17:19" s="54" customFormat="1">
      <c r="Q264" s="90"/>
      <c r="R264" s="90"/>
      <c r="S264" s="90"/>
    </row>
    <row r="265" spans="17:19" s="54" customFormat="1">
      <c r="Q265" s="90"/>
      <c r="R265" s="90"/>
      <c r="S265" s="90"/>
    </row>
    <row r="266" spans="17:19" s="54" customFormat="1">
      <c r="Q266" s="90"/>
      <c r="R266" s="90"/>
      <c r="S266" s="90"/>
    </row>
    <row r="267" spans="17:19" s="54" customFormat="1">
      <c r="Q267" s="90"/>
      <c r="R267" s="90"/>
      <c r="S267" s="90"/>
    </row>
    <row r="268" spans="17:19" s="54" customFormat="1">
      <c r="Q268" s="90"/>
      <c r="R268" s="90"/>
      <c r="S268" s="90"/>
    </row>
    <row r="269" spans="17:19" s="54" customFormat="1">
      <c r="Q269" s="90"/>
      <c r="R269" s="90"/>
      <c r="S269" s="90"/>
    </row>
    <row r="270" spans="17:19" s="54" customFormat="1">
      <c r="Q270" s="90"/>
      <c r="R270" s="90"/>
      <c r="S270" s="90"/>
    </row>
    <row r="271" spans="17:19" s="54" customFormat="1">
      <c r="Q271" s="90"/>
      <c r="R271" s="90"/>
      <c r="S271" s="90"/>
    </row>
    <row r="272" spans="17:19" s="54" customFormat="1">
      <c r="Q272" s="90"/>
      <c r="R272" s="90"/>
      <c r="S272" s="90"/>
    </row>
    <row r="273" spans="17:19" s="54" customFormat="1">
      <c r="Q273" s="90"/>
      <c r="R273" s="90"/>
      <c r="S273" s="90"/>
    </row>
    <row r="274" spans="17:19" s="54" customFormat="1">
      <c r="Q274" s="90"/>
      <c r="R274" s="90"/>
      <c r="S274" s="90"/>
    </row>
    <row r="275" spans="17:19" s="54" customFormat="1">
      <c r="Q275" s="90"/>
      <c r="R275" s="90"/>
      <c r="S275" s="90"/>
    </row>
    <row r="276" spans="17:19" s="54" customFormat="1">
      <c r="Q276" s="90"/>
      <c r="R276" s="90"/>
      <c r="S276" s="90"/>
    </row>
    <row r="277" spans="17:19" s="54" customFormat="1">
      <c r="Q277" s="90"/>
      <c r="R277" s="90"/>
      <c r="S277" s="90"/>
    </row>
    <row r="278" spans="17:19" s="54" customFormat="1">
      <c r="Q278" s="90"/>
      <c r="R278" s="90"/>
      <c r="S278" s="90"/>
    </row>
    <row r="279" spans="17:19" s="54" customFormat="1">
      <c r="Q279" s="90"/>
      <c r="R279" s="90"/>
      <c r="S279" s="90"/>
    </row>
    <row r="280" spans="17:19" s="54" customFormat="1">
      <c r="Q280" s="90"/>
      <c r="R280" s="90"/>
      <c r="S280" s="90"/>
    </row>
    <row r="281" spans="17:19" s="54" customFormat="1">
      <c r="Q281" s="90"/>
      <c r="R281" s="90"/>
      <c r="S281" s="90"/>
    </row>
    <row r="282" spans="17:19" s="54" customFormat="1">
      <c r="Q282" s="90"/>
      <c r="R282" s="90"/>
      <c r="S282" s="90"/>
    </row>
    <row r="283" spans="17:19" s="54" customFormat="1">
      <c r="Q283" s="90"/>
      <c r="R283" s="90"/>
      <c r="S283" s="90"/>
    </row>
    <row r="284" spans="17:19" s="54" customFormat="1">
      <c r="Q284" s="90"/>
      <c r="R284" s="90"/>
      <c r="S284" s="90"/>
    </row>
    <row r="285" spans="17:19" s="54" customFormat="1">
      <c r="Q285" s="90"/>
      <c r="R285" s="90"/>
      <c r="S285" s="90"/>
    </row>
    <row r="286" spans="17:19" s="54" customFormat="1">
      <c r="Q286" s="90"/>
      <c r="R286" s="90"/>
      <c r="S286" s="90"/>
    </row>
    <row r="287" spans="17:19" s="54" customFormat="1">
      <c r="Q287" s="90"/>
      <c r="R287" s="90"/>
      <c r="S287" s="90"/>
    </row>
    <row r="288" spans="17:19" s="54" customFormat="1">
      <c r="Q288" s="90"/>
      <c r="R288" s="90"/>
      <c r="S288" s="90"/>
    </row>
    <row r="289" spans="17:19" s="54" customFormat="1">
      <c r="Q289" s="90"/>
      <c r="R289" s="90"/>
      <c r="S289" s="90"/>
    </row>
    <row r="290" spans="17:19" s="54" customFormat="1">
      <c r="Q290" s="90"/>
      <c r="R290" s="90"/>
      <c r="S290" s="90"/>
    </row>
    <row r="291" spans="17:19" s="54" customFormat="1">
      <c r="Q291" s="90"/>
      <c r="R291" s="90"/>
      <c r="S291" s="90"/>
    </row>
    <row r="292" spans="17:19" s="54" customFormat="1">
      <c r="Q292" s="90"/>
      <c r="R292" s="90"/>
      <c r="S292" s="90"/>
    </row>
    <row r="293" spans="17:19" s="54" customFormat="1">
      <c r="Q293" s="90"/>
      <c r="R293" s="90"/>
      <c r="S293" s="90"/>
    </row>
    <row r="294" spans="17:19" s="54" customFormat="1">
      <c r="Q294" s="90"/>
      <c r="R294" s="90"/>
      <c r="S294" s="90"/>
    </row>
    <row r="295" spans="17:19" s="54" customFormat="1">
      <c r="Q295" s="90"/>
      <c r="R295" s="90"/>
      <c r="S295" s="90"/>
    </row>
    <row r="296" spans="17:19" s="54" customFormat="1">
      <c r="Q296" s="90"/>
      <c r="R296" s="90"/>
      <c r="S296" s="90"/>
    </row>
    <row r="297" spans="17:19" s="54" customFormat="1">
      <c r="Q297" s="90"/>
      <c r="R297" s="90"/>
      <c r="S297" s="90"/>
    </row>
    <row r="298" spans="17:19" s="54" customFormat="1">
      <c r="Q298" s="90"/>
      <c r="R298" s="90"/>
      <c r="S298" s="90"/>
    </row>
    <row r="299" spans="17:19" s="54" customFormat="1">
      <c r="Q299" s="90"/>
      <c r="R299" s="90"/>
      <c r="S299" s="90"/>
    </row>
    <row r="300" spans="17:19" s="54" customFormat="1">
      <c r="Q300" s="90"/>
      <c r="R300" s="90"/>
      <c r="S300" s="90"/>
    </row>
    <row r="301" spans="17:19" s="54" customFormat="1">
      <c r="Q301" s="90"/>
      <c r="R301" s="90"/>
      <c r="S301" s="90"/>
    </row>
    <row r="302" spans="17:19" s="54" customFormat="1">
      <c r="Q302" s="90"/>
      <c r="R302" s="90"/>
      <c r="S302" s="90"/>
    </row>
    <row r="303" spans="17:19" s="54" customFormat="1">
      <c r="Q303" s="90"/>
      <c r="R303" s="90"/>
      <c r="S303" s="90"/>
    </row>
    <row r="304" spans="17:19" s="54" customFormat="1">
      <c r="Q304" s="90"/>
      <c r="R304" s="90"/>
      <c r="S304" s="90"/>
    </row>
    <row r="305" spans="17:19" s="54" customFormat="1">
      <c r="Q305" s="90"/>
      <c r="R305" s="90"/>
      <c r="S305" s="90"/>
    </row>
    <row r="306" spans="17:19" s="54" customFormat="1">
      <c r="Q306" s="90"/>
      <c r="R306" s="90"/>
      <c r="S306" s="90"/>
    </row>
    <row r="307" spans="17:19" s="54" customFormat="1">
      <c r="Q307" s="90"/>
      <c r="R307" s="90"/>
      <c r="S307" s="90"/>
    </row>
    <row r="308" spans="17:19" s="54" customFormat="1">
      <c r="Q308" s="90"/>
      <c r="R308" s="90"/>
      <c r="S308" s="90"/>
    </row>
    <row r="309" spans="17:19" s="54" customFormat="1">
      <c r="Q309" s="90"/>
      <c r="R309" s="90"/>
      <c r="S309" s="90"/>
    </row>
    <row r="310" spans="17:19" s="54" customFormat="1">
      <c r="Q310" s="90"/>
      <c r="R310" s="90"/>
      <c r="S310" s="90"/>
    </row>
    <row r="311" spans="17:19" s="54" customFormat="1">
      <c r="Q311" s="90"/>
      <c r="R311" s="90"/>
      <c r="S311" s="90"/>
    </row>
    <row r="312" spans="17:19" s="54" customFormat="1">
      <c r="Q312" s="90"/>
      <c r="R312" s="90"/>
      <c r="S312" s="90"/>
    </row>
    <row r="313" spans="17:19" s="54" customFormat="1">
      <c r="Q313" s="90"/>
      <c r="R313" s="90"/>
      <c r="S313" s="90"/>
    </row>
    <row r="314" spans="17:19" s="54" customFormat="1">
      <c r="Q314" s="90"/>
      <c r="R314" s="90"/>
      <c r="S314" s="90"/>
    </row>
    <row r="315" spans="17:19" s="54" customFormat="1">
      <c r="Q315" s="90"/>
      <c r="R315" s="90"/>
      <c r="S315" s="90"/>
    </row>
    <row r="316" spans="17:19" s="54" customFormat="1">
      <c r="Q316" s="90"/>
      <c r="R316" s="90"/>
      <c r="S316" s="90"/>
    </row>
    <row r="317" spans="17:19" s="54" customFormat="1">
      <c r="Q317" s="90"/>
      <c r="R317" s="90"/>
      <c r="S317" s="90"/>
    </row>
    <row r="318" spans="17:19" s="54" customFormat="1">
      <c r="Q318" s="90"/>
      <c r="R318" s="90"/>
      <c r="S318" s="90"/>
    </row>
    <row r="319" spans="17:19" s="54" customFormat="1">
      <c r="Q319" s="90"/>
      <c r="R319" s="90"/>
      <c r="S319" s="90"/>
    </row>
    <row r="320" spans="17:19" s="54" customFormat="1">
      <c r="Q320" s="90"/>
      <c r="R320" s="90"/>
      <c r="S320" s="90"/>
    </row>
    <row r="321" spans="17:19" s="54" customFormat="1">
      <c r="Q321" s="90"/>
      <c r="R321" s="90"/>
      <c r="S321" s="90"/>
    </row>
    <row r="322" spans="17:19" s="54" customFormat="1">
      <c r="Q322" s="90"/>
      <c r="R322" s="90"/>
      <c r="S322" s="90"/>
    </row>
    <row r="323" spans="17:19" s="54" customFormat="1">
      <c r="Q323" s="90"/>
      <c r="R323" s="90"/>
      <c r="S323" s="90"/>
    </row>
    <row r="324" spans="17:19" s="54" customFormat="1">
      <c r="Q324" s="90"/>
      <c r="R324" s="90"/>
      <c r="S324" s="90"/>
    </row>
    <row r="325" spans="17:19" s="54" customFormat="1">
      <c r="Q325" s="90"/>
      <c r="R325" s="90"/>
      <c r="S325" s="90"/>
    </row>
    <row r="326" spans="17:19" s="54" customFormat="1">
      <c r="Q326" s="90"/>
      <c r="R326" s="90"/>
      <c r="S326" s="90"/>
    </row>
    <row r="327" spans="17:19" s="54" customFormat="1">
      <c r="Q327" s="90"/>
      <c r="R327" s="90"/>
      <c r="S327" s="90"/>
    </row>
    <row r="328" spans="17:19" s="54" customFormat="1">
      <c r="Q328" s="90"/>
      <c r="R328" s="90"/>
      <c r="S328" s="90"/>
    </row>
    <row r="329" spans="17:19" s="54" customFormat="1">
      <c r="Q329" s="90"/>
      <c r="R329" s="90"/>
      <c r="S329" s="90"/>
    </row>
    <row r="330" spans="17:19" s="54" customFormat="1">
      <c r="Q330" s="90"/>
      <c r="R330" s="90"/>
      <c r="S330" s="90"/>
    </row>
    <row r="331" spans="17:19" s="54" customFormat="1">
      <c r="Q331" s="90"/>
      <c r="R331" s="90"/>
      <c r="S331" s="90"/>
    </row>
    <row r="332" spans="17:19" s="54" customFormat="1">
      <c r="Q332" s="90"/>
      <c r="R332" s="90"/>
      <c r="S332" s="90"/>
    </row>
    <row r="333" spans="17:19" s="54" customFormat="1">
      <c r="Q333" s="90"/>
      <c r="R333" s="90"/>
      <c r="S333" s="90"/>
    </row>
    <row r="334" spans="17:19" s="54" customFormat="1">
      <c r="Q334" s="90"/>
      <c r="R334" s="90"/>
      <c r="S334" s="90"/>
    </row>
    <row r="335" spans="17:19" s="54" customFormat="1">
      <c r="Q335" s="90"/>
      <c r="R335" s="90"/>
      <c r="S335" s="90"/>
    </row>
    <row r="336" spans="17:19" s="54" customFormat="1">
      <c r="Q336" s="90"/>
      <c r="R336" s="90"/>
      <c r="S336" s="90"/>
    </row>
    <row r="337" spans="17:19" s="54" customFormat="1">
      <c r="Q337" s="90"/>
      <c r="R337" s="90"/>
      <c r="S337" s="90"/>
    </row>
    <row r="338" spans="17:19" s="54" customFormat="1">
      <c r="Q338" s="90"/>
      <c r="R338" s="90"/>
      <c r="S338" s="90"/>
    </row>
    <row r="339" spans="17:19" s="54" customFormat="1">
      <c r="Q339" s="90"/>
      <c r="R339" s="90"/>
      <c r="S339" s="90"/>
    </row>
    <row r="340" spans="17:19" s="54" customFormat="1">
      <c r="Q340" s="90"/>
      <c r="R340" s="90"/>
      <c r="S340" s="90"/>
    </row>
    <row r="341" spans="17:19" s="54" customFormat="1">
      <c r="Q341" s="90"/>
      <c r="R341" s="90"/>
      <c r="S341" s="90"/>
    </row>
    <row r="342" spans="17:19" s="54" customFormat="1">
      <c r="Q342" s="90"/>
      <c r="R342" s="90"/>
      <c r="S342" s="90"/>
    </row>
    <row r="343" spans="17:19" s="54" customFormat="1">
      <c r="Q343" s="90"/>
      <c r="R343" s="90"/>
      <c r="S343" s="90"/>
    </row>
    <row r="344" spans="17:19" s="54" customFormat="1">
      <c r="Q344" s="90"/>
      <c r="R344" s="90"/>
      <c r="S344" s="90"/>
    </row>
    <row r="345" spans="17:19" s="54" customFormat="1">
      <c r="Q345" s="90"/>
      <c r="R345" s="90"/>
      <c r="S345" s="90"/>
    </row>
    <row r="346" spans="17:19" s="54" customFormat="1">
      <c r="Q346" s="90"/>
      <c r="R346" s="90"/>
      <c r="S346" s="90"/>
    </row>
    <row r="347" spans="17:19" s="54" customFormat="1">
      <c r="Q347" s="90"/>
      <c r="R347" s="90"/>
      <c r="S347" s="90"/>
    </row>
    <row r="348" spans="17:19" s="54" customFormat="1">
      <c r="Q348" s="90"/>
      <c r="R348" s="90"/>
      <c r="S348" s="90"/>
    </row>
    <row r="349" spans="17:19" s="54" customFormat="1">
      <c r="Q349" s="90"/>
      <c r="R349" s="90"/>
      <c r="S349" s="90"/>
    </row>
    <row r="350" spans="17:19" s="54" customFormat="1">
      <c r="Q350" s="90"/>
      <c r="R350" s="90"/>
      <c r="S350" s="90"/>
    </row>
    <row r="351" spans="17:19" s="54" customFormat="1">
      <c r="Q351" s="90"/>
      <c r="R351" s="90"/>
      <c r="S351" s="90"/>
    </row>
    <row r="352" spans="17:19" s="54" customFormat="1">
      <c r="Q352" s="90"/>
      <c r="R352" s="90"/>
      <c r="S352" s="90"/>
    </row>
    <row r="353" spans="17:19" s="54" customFormat="1">
      <c r="Q353" s="90"/>
      <c r="R353" s="90"/>
      <c r="S353" s="90"/>
    </row>
    <row r="354" spans="17:19" s="54" customFormat="1">
      <c r="Q354" s="90"/>
      <c r="R354" s="90"/>
      <c r="S354" s="90"/>
    </row>
    <row r="355" spans="17:19" s="54" customFormat="1">
      <c r="Q355" s="90"/>
      <c r="R355" s="90"/>
      <c r="S355" s="90"/>
    </row>
    <row r="356" spans="17:19" s="54" customFormat="1">
      <c r="Q356" s="90"/>
      <c r="R356" s="90"/>
      <c r="S356" s="90"/>
    </row>
    <row r="357" spans="17:19" s="54" customFormat="1">
      <c r="Q357" s="90"/>
      <c r="R357" s="90"/>
      <c r="S357" s="90"/>
    </row>
    <row r="358" spans="17:19" s="54" customFormat="1">
      <c r="Q358" s="90"/>
      <c r="R358" s="90"/>
      <c r="S358" s="90"/>
    </row>
    <row r="359" spans="17:19" s="54" customFormat="1">
      <c r="Q359" s="90"/>
      <c r="R359" s="90"/>
      <c r="S359" s="90"/>
    </row>
    <row r="360" spans="17:19" s="54" customFormat="1">
      <c r="Q360" s="90"/>
      <c r="R360" s="90"/>
      <c r="S360" s="90"/>
    </row>
    <row r="361" spans="17:19" s="54" customFormat="1">
      <c r="Q361" s="90"/>
      <c r="R361" s="90"/>
      <c r="S361" s="90"/>
    </row>
    <row r="362" spans="17:19" s="54" customFormat="1">
      <c r="Q362" s="90"/>
      <c r="R362" s="90"/>
      <c r="S362" s="90"/>
    </row>
    <row r="363" spans="17:19" s="54" customFormat="1">
      <c r="Q363" s="90"/>
      <c r="R363" s="90"/>
      <c r="S363" s="90"/>
    </row>
    <row r="364" spans="17:19" s="54" customFormat="1">
      <c r="Q364" s="90"/>
      <c r="R364" s="90"/>
      <c r="S364" s="90"/>
    </row>
    <row r="365" spans="17:19" s="54" customFormat="1">
      <c r="Q365" s="90"/>
      <c r="R365" s="90"/>
      <c r="S365" s="90"/>
    </row>
    <row r="366" spans="17:19" s="54" customFormat="1">
      <c r="Q366" s="90"/>
      <c r="R366" s="90"/>
      <c r="S366" s="90"/>
    </row>
    <row r="367" spans="17:19" s="54" customFormat="1">
      <c r="Q367" s="90"/>
      <c r="R367" s="90"/>
      <c r="S367" s="90"/>
    </row>
    <row r="368" spans="17:19" s="54" customFormat="1">
      <c r="Q368" s="90"/>
      <c r="R368" s="90"/>
      <c r="S368" s="90"/>
    </row>
    <row r="369" spans="17:19" s="54" customFormat="1">
      <c r="Q369" s="90"/>
      <c r="R369" s="90"/>
      <c r="S369" s="90"/>
    </row>
    <row r="370" spans="17:19" s="54" customFormat="1">
      <c r="Q370" s="90"/>
      <c r="R370" s="90"/>
      <c r="S370" s="90"/>
    </row>
    <row r="371" spans="17:19" s="54" customFormat="1">
      <c r="Q371" s="90"/>
      <c r="R371" s="90"/>
      <c r="S371" s="90"/>
    </row>
    <row r="372" spans="17:19" s="54" customFormat="1">
      <c r="Q372" s="90"/>
      <c r="R372" s="90"/>
      <c r="S372" s="90"/>
    </row>
    <row r="373" spans="17:19" s="54" customFormat="1">
      <c r="Q373" s="90"/>
      <c r="R373" s="90"/>
      <c r="S373" s="90"/>
    </row>
    <row r="374" spans="17:19" s="54" customFormat="1">
      <c r="Q374" s="90"/>
      <c r="R374" s="90"/>
      <c r="S374" s="90"/>
    </row>
    <row r="375" spans="17:19" s="54" customFormat="1">
      <c r="Q375" s="90"/>
      <c r="R375" s="90"/>
      <c r="S375" s="90"/>
    </row>
    <row r="376" spans="17:19" s="54" customFormat="1">
      <c r="Q376" s="90"/>
      <c r="R376" s="90"/>
      <c r="S376" s="90"/>
    </row>
    <row r="377" spans="17:19" s="54" customFormat="1">
      <c r="Q377" s="90"/>
      <c r="R377" s="90"/>
      <c r="S377" s="90"/>
    </row>
    <row r="378" spans="17:19" s="54" customFormat="1">
      <c r="Q378" s="90"/>
      <c r="R378" s="90"/>
      <c r="S378" s="90"/>
    </row>
    <row r="379" spans="17:19" s="54" customFormat="1">
      <c r="Q379" s="90"/>
      <c r="R379" s="90"/>
      <c r="S379" s="90"/>
    </row>
    <row r="380" spans="17:19" s="54" customFormat="1">
      <c r="Q380" s="90"/>
      <c r="R380" s="90"/>
      <c r="S380" s="90"/>
    </row>
    <row r="381" spans="17:19" s="54" customFormat="1">
      <c r="Q381" s="90"/>
      <c r="R381" s="90"/>
      <c r="S381" s="90"/>
    </row>
    <row r="382" spans="17:19" s="54" customFormat="1">
      <c r="Q382" s="90"/>
      <c r="R382" s="90"/>
      <c r="S382" s="90"/>
    </row>
    <row r="383" spans="17:19" s="54" customFormat="1">
      <c r="Q383" s="90"/>
      <c r="R383" s="90"/>
      <c r="S383" s="90"/>
    </row>
    <row r="384" spans="17:19" s="54" customFormat="1">
      <c r="Q384" s="90"/>
      <c r="R384" s="90"/>
      <c r="S384" s="90"/>
    </row>
    <row r="385" spans="17:19" s="54" customFormat="1">
      <c r="Q385" s="90"/>
      <c r="R385" s="90"/>
      <c r="S385" s="90"/>
    </row>
    <row r="386" spans="17:19" s="54" customFormat="1">
      <c r="Q386" s="90"/>
      <c r="R386" s="90"/>
      <c r="S386" s="90"/>
    </row>
    <row r="387" spans="17:19" s="54" customFormat="1">
      <c r="Q387" s="90"/>
      <c r="R387" s="90"/>
      <c r="S387" s="90"/>
    </row>
    <row r="388" spans="17:19" s="54" customFormat="1">
      <c r="Q388" s="90"/>
      <c r="R388" s="90"/>
      <c r="S388" s="90"/>
    </row>
    <row r="389" spans="17:19" s="54" customFormat="1">
      <c r="Q389" s="90"/>
      <c r="R389" s="90"/>
      <c r="S389" s="90"/>
    </row>
    <row r="390" spans="17:19" s="54" customFormat="1">
      <c r="Q390" s="90"/>
      <c r="R390" s="90"/>
      <c r="S390" s="90"/>
    </row>
    <row r="391" spans="17:19" s="54" customFormat="1">
      <c r="Q391" s="90"/>
      <c r="R391" s="90"/>
      <c r="S391" s="90"/>
    </row>
    <row r="392" spans="17:19" s="54" customFormat="1">
      <c r="Q392" s="90"/>
      <c r="R392" s="90"/>
      <c r="S392" s="90"/>
    </row>
    <row r="393" spans="17:19" s="54" customFormat="1">
      <c r="Q393" s="90"/>
      <c r="R393" s="90"/>
      <c r="S393" s="90"/>
    </row>
    <row r="394" spans="17:19" s="54" customFormat="1">
      <c r="Q394" s="90"/>
      <c r="R394" s="90"/>
      <c r="S394" s="90"/>
    </row>
    <row r="395" spans="17:19" s="54" customFormat="1">
      <c r="Q395" s="90"/>
      <c r="R395" s="90"/>
      <c r="S395" s="90"/>
    </row>
    <row r="396" spans="17:19" s="54" customFormat="1">
      <c r="Q396" s="90"/>
      <c r="R396" s="90"/>
      <c r="S396" s="90"/>
    </row>
    <row r="397" spans="17:19" s="54" customFormat="1">
      <c r="Q397" s="90"/>
      <c r="R397" s="90"/>
      <c r="S397" s="90"/>
    </row>
    <row r="398" spans="17:19" s="54" customFormat="1">
      <c r="Q398" s="90"/>
      <c r="R398" s="90"/>
      <c r="S398" s="90"/>
    </row>
    <row r="399" spans="17:19" s="54" customFormat="1">
      <c r="Q399" s="90"/>
      <c r="R399" s="90"/>
      <c r="S399" s="90"/>
    </row>
    <row r="400" spans="17:19" s="54" customFormat="1">
      <c r="Q400" s="90"/>
      <c r="R400" s="90"/>
      <c r="S400" s="90"/>
    </row>
    <row r="401" spans="17:19" s="54" customFormat="1">
      <c r="Q401" s="90"/>
      <c r="R401" s="90"/>
      <c r="S401" s="90"/>
    </row>
    <row r="402" spans="17:19" s="54" customFormat="1">
      <c r="Q402" s="90"/>
      <c r="R402" s="90"/>
      <c r="S402" s="90"/>
    </row>
    <row r="403" spans="17:19" s="54" customFormat="1">
      <c r="Q403" s="90"/>
      <c r="R403" s="90"/>
      <c r="S403" s="90"/>
    </row>
    <row r="404" spans="17:19" s="54" customFormat="1">
      <c r="Q404" s="90"/>
      <c r="R404" s="90"/>
      <c r="S404" s="90"/>
    </row>
    <row r="405" spans="17:19" s="54" customFormat="1">
      <c r="Q405" s="90"/>
      <c r="R405" s="90"/>
      <c r="S405" s="90"/>
    </row>
    <row r="406" spans="17:19" s="54" customFormat="1">
      <c r="Q406" s="90"/>
      <c r="R406" s="90"/>
      <c r="S406" s="90"/>
    </row>
    <row r="407" spans="17:19" s="54" customFormat="1">
      <c r="Q407" s="90"/>
      <c r="R407" s="90"/>
      <c r="S407" s="90"/>
    </row>
    <row r="408" spans="17:19" s="54" customFormat="1">
      <c r="Q408" s="90"/>
      <c r="R408" s="90"/>
      <c r="S408" s="90"/>
    </row>
    <row r="409" spans="17:19" s="54" customFormat="1">
      <c r="Q409" s="90"/>
      <c r="R409" s="90"/>
      <c r="S409" s="90"/>
    </row>
    <row r="410" spans="17:19" s="54" customFormat="1">
      <c r="Q410" s="90"/>
      <c r="R410" s="90"/>
      <c r="S410" s="90"/>
    </row>
    <row r="411" spans="17:19" s="54" customFormat="1">
      <c r="Q411" s="90"/>
      <c r="R411" s="90"/>
      <c r="S411" s="90"/>
    </row>
    <row r="412" spans="17:19" s="54" customFormat="1">
      <c r="Q412" s="90"/>
      <c r="R412" s="90"/>
      <c r="S412" s="90"/>
    </row>
    <row r="413" spans="17:19" s="54" customFormat="1">
      <c r="Q413" s="90"/>
      <c r="R413" s="90"/>
      <c r="S413" s="90"/>
    </row>
    <row r="414" spans="17:19" s="54" customFormat="1">
      <c r="Q414" s="90"/>
      <c r="R414" s="90"/>
      <c r="S414" s="90"/>
    </row>
    <row r="415" spans="17:19" s="54" customFormat="1">
      <c r="Q415" s="90"/>
      <c r="R415" s="90"/>
      <c r="S415" s="90"/>
    </row>
    <row r="416" spans="17:19" s="54" customFormat="1">
      <c r="Q416" s="90"/>
      <c r="R416" s="90"/>
      <c r="S416" s="90"/>
    </row>
    <row r="417" spans="17:19" s="54" customFormat="1">
      <c r="Q417" s="90"/>
      <c r="R417" s="90"/>
      <c r="S417" s="90"/>
    </row>
    <row r="418" spans="17:19" s="54" customFormat="1">
      <c r="Q418" s="90"/>
      <c r="R418" s="90"/>
      <c r="S418" s="90"/>
    </row>
    <row r="419" spans="17:19" s="54" customFormat="1">
      <c r="Q419" s="90"/>
      <c r="R419" s="90"/>
      <c r="S419" s="90"/>
    </row>
    <row r="420" spans="17:19" s="54" customFormat="1">
      <c r="Q420" s="90"/>
      <c r="R420" s="90"/>
      <c r="S420" s="90"/>
    </row>
    <row r="421" spans="17:19" s="54" customFormat="1">
      <c r="Q421" s="90"/>
      <c r="R421" s="90"/>
      <c r="S421" s="90"/>
    </row>
    <row r="422" spans="17:19" s="54" customFormat="1">
      <c r="Q422" s="90"/>
      <c r="R422" s="90"/>
      <c r="S422" s="90"/>
    </row>
    <row r="423" spans="17:19" s="54" customFormat="1">
      <c r="Q423" s="90"/>
      <c r="R423" s="90"/>
      <c r="S423" s="90"/>
    </row>
    <row r="424" spans="17:19" s="54" customFormat="1">
      <c r="Q424" s="90"/>
      <c r="R424" s="90"/>
      <c r="S424" s="90"/>
    </row>
    <row r="425" spans="17:19" s="54" customFormat="1">
      <c r="Q425" s="90"/>
      <c r="R425" s="90"/>
      <c r="S425" s="90"/>
    </row>
    <row r="426" spans="17:19" s="54" customFormat="1">
      <c r="Q426" s="90"/>
      <c r="R426" s="90"/>
      <c r="S426" s="90"/>
    </row>
    <row r="427" spans="17:19" s="54" customFormat="1">
      <c r="Q427" s="90"/>
      <c r="R427" s="90"/>
      <c r="S427" s="90"/>
    </row>
    <row r="428" spans="17:19" s="54" customFormat="1">
      <c r="Q428" s="90"/>
      <c r="R428" s="90"/>
      <c r="S428" s="90"/>
    </row>
    <row r="429" spans="17:19" s="54" customFormat="1">
      <c r="Q429" s="90"/>
      <c r="R429" s="90"/>
      <c r="S429" s="90"/>
    </row>
    <row r="430" spans="17:19" s="54" customFormat="1">
      <c r="Q430" s="90"/>
      <c r="R430" s="90"/>
      <c r="S430" s="90"/>
    </row>
    <row r="431" spans="17:19" s="54" customFormat="1">
      <c r="Q431" s="90"/>
      <c r="R431" s="90"/>
      <c r="S431" s="90"/>
    </row>
    <row r="432" spans="17:19" s="54" customFormat="1">
      <c r="Q432" s="90"/>
      <c r="R432" s="90"/>
      <c r="S432" s="90"/>
    </row>
    <row r="433" spans="17:19" s="54" customFormat="1">
      <c r="Q433" s="90"/>
      <c r="R433" s="90"/>
      <c r="S433" s="90"/>
    </row>
    <row r="434" spans="17:19" s="54" customFormat="1">
      <c r="Q434" s="90"/>
      <c r="R434" s="90"/>
      <c r="S434" s="90"/>
    </row>
    <row r="435" spans="17:19" s="54" customFormat="1">
      <c r="Q435" s="90"/>
      <c r="R435" s="90"/>
      <c r="S435" s="90"/>
    </row>
    <row r="436" spans="17:19" s="54" customFormat="1">
      <c r="Q436" s="90"/>
      <c r="R436" s="90"/>
      <c r="S436" s="90"/>
    </row>
    <row r="437" spans="17:19" s="54" customFormat="1">
      <c r="Q437" s="90"/>
      <c r="R437" s="90"/>
      <c r="S437" s="90"/>
    </row>
    <row r="438" spans="17:19" s="54" customFormat="1">
      <c r="Q438" s="90"/>
      <c r="R438" s="90"/>
      <c r="S438" s="90"/>
    </row>
    <row r="439" spans="17:19" s="54" customFormat="1">
      <c r="Q439" s="90"/>
      <c r="R439" s="90"/>
      <c r="S439" s="90"/>
    </row>
    <row r="440" spans="17:19" s="54" customFormat="1">
      <c r="Q440" s="90"/>
      <c r="R440" s="90"/>
      <c r="S440" s="90"/>
    </row>
    <row r="441" spans="17:19" s="54" customFormat="1">
      <c r="Q441" s="90"/>
      <c r="R441" s="90"/>
      <c r="S441" s="90"/>
    </row>
    <row r="442" spans="17:19" s="54" customFormat="1">
      <c r="Q442" s="90"/>
      <c r="R442" s="90"/>
      <c r="S442" s="90"/>
    </row>
    <row r="443" spans="17:19" s="54" customFormat="1">
      <c r="Q443" s="90"/>
      <c r="R443" s="90"/>
      <c r="S443" s="90"/>
    </row>
    <row r="444" spans="17:19" s="54" customFormat="1">
      <c r="Q444" s="90"/>
      <c r="R444" s="90"/>
      <c r="S444" s="90"/>
    </row>
    <row r="445" spans="17:19" s="54" customFormat="1">
      <c r="Q445" s="90"/>
      <c r="R445" s="90"/>
      <c r="S445" s="90"/>
    </row>
    <row r="446" spans="17:19" s="54" customFormat="1">
      <c r="Q446" s="90"/>
      <c r="R446" s="90"/>
      <c r="S446" s="90"/>
    </row>
    <row r="447" spans="17:19" s="54" customFormat="1">
      <c r="Q447" s="90"/>
      <c r="R447" s="90"/>
      <c r="S447" s="90"/>
    </row>
    <row r="448" spans="17:19" s="54" customFormat="1">
      <c r="Q448" s="90"/>
      <c r="R448" s="90"/>
      <c r="S448" s="90"/>
    </row>
    <row r="449" spans="17:19" s="54" customFormat="1">
      <c r="Q449" s="90"/>
      <c r="R449" s="90"/>
      <c r="S449" s="90"/>
    </row>
    <row r="450" spans="17:19" s="54" customFormat="1">
      <c r="Q450" s="90"/>
      <c r="R450" s="90"/>
      <c r="S450" s="90"/>
    </row>
    <row r="451" spans="17:19" s="54" customFormat="1">
      <c r="Q451" s="90"/>
      <c r="R451" s="90"/>
      <c r="S451" s="90"/>
    </row>
    <row r="452" spans="17:19" s="54" customFormat="1">
      <c r="Q452" s="90"/>
      <c r="R452" s="90"/>
      <c r="S452" s="90"/>
    </row>
    <row r="453" spans="17:19" s="54" customFormat="1">
      <c r="Q453" s="90"/>
      <c r="R453" s="90"/>
      <c r="S453" s="90"/>
    </row>
    <row r="454" spans="17:19" s="54" customFormat="1">
      <c r="Q454" s="90"/>
      <c r="R454" s="90"/>
      <c r="S454" s="90"/>
    </row>
    <row r="455" spans="17:19" s="54" customFormat="1">
      <c r="Q455" s="90"/>
      <c r="R455" s="90"/>
      <c r="S455" s="90"/>
    </row>
    <row r="456" spans="17:19" s="54" customFormat="1">
      <c r="Q456" s="90"/>
      <c r="R456" s="90"/>
      <c r="S456" s="90"/>
    </row>
    <row r="457" spans="17:19" s="54" customFormat="1">
      <c r="Q457" s="90"/>
      <c r="R457" s="90"/>
      <c r="S457" s="90"/>
    </row>
    <row r="458" spans="17:19" s="54" customFormat="1">
      <c r="Q458" s="90"/>
      <c r="R458" s="90"/>
      <c r="S458" s="90"/>
    </row>
    <row r="459" spans="17:19" s="54" customFormat="1">
      <c r="Q459" s="90"/>
      <c r="R459" s="90"/>
      <c r="S459" s="90"/>
    </row>
    <row r="460" spans="17:19" s="54" customFormat="1">
      <c r="Q460" s="90"/>
      <c r="R460" s="90"/>
      <c r="S460" s="90"/>
    </row>
    <row r="461" spans="17:19" s="54" customFormat="1">
      <c r="Q461" s="90"/>
      <c r="R461" s="90"/>
      <c r="S461" s="90"/>
    </row>
    <row r="462" spans="17:19" s="54" customFormat="1">
      <c r="Q462" s="90"/>
      <c r="R462" s="90"/>
      <c r="S462" s="90"/>
    </row>
    <row r="463" spans="17:19" s="54" customFormat="1">
      <c r="Q463" s="90"/>
      <c r="R463" s="90"/>
      <c r="S463" s="90"/>
    </row>
    <row r="464" spans="17:19" s="54" customFormat="1">
      <c r="Q464" s="90"/>
      <c r="R464" s="90"/>
      <c r="S464" s="90"/>
    </row>
    <row r="465" spans="17:19" s="54" customFormat="1">
      <c r="Q465" s="90"/>
      <c r="R465" s="90"/>
      <c r="S465" s="90"/>
    </row>
    <row r="466" spans="17:19" s="54" customFormat="1">
      <c r="Q466" s="90"/>
      <c r="R466" s="90"/>
      <c r="S466" s="90"/>
    </row>
    <row r="467" spans="17:19" s="54" customFormat="1">
      <c r="Q467" s="90"/>
      <c r="R467" s="90"/>
      <c r="S467" s="90"/>
    </row>
    <row r="468" spans="17:19" s="54" customFormat="1">
      <c r="Q468" s="90"/>
      <c r="R468" s="90"/>
      <c r="S468" s="90"/>
    </row>
    <row r="469" spans="17:19" s="54" customFormat="1">
      <c r="Q469" s="90"/>
      <c r="R469" s="90"/>
      <c r="S469" s="90"/>
    </row>
    <row r="470" spans="17:19" s="54" customFormat="1">
      <c r="Q470" s="90"/>
      <c r="R470" s="90"/>
      <c r="S470" s="90"/>
    </row>
    <row r="471" spans="17:19" s="54" customFormat="1">
      <c r="Q471" s="90"/>
      <c r="R471" s="90"/>
      <c r="S471" s="90"/>
    </row>
    <row r="472" spans="17:19" s="54" customFormat="1">
      <c r="Q472" s="90"/>
      <c r="R472" s="90"/>
      <c r="S472" s="90"/>
    </row>
    <row r="473" spans="17:19" s="54" customFormat="1">
      <c r="Q473" s="90"/>
      <c r="R473" s="90"/>
      <c r="S473" s="90"/>
    </row>
    <row r="474" spans="17:19" s="54" customFormat="1">
      <c r="Q474" s="90"/>
      <c r="R474" s="90"/>
      <c r="S474" s="90"/>
    </row>
    <row r="475" spans="17:19" s="54" customFormat="1">
      <c r="Q475" s="90"/>
      <c r="R475" s="90"/>
      <c r="S475" s="90"/>
    </row>
    <row r="476" spans="17:19" s="54" customFormat="1">
      <c r="Q476" s="90"/>
      <c r="R476" s="90"/>
      <c r="S476" s="90"/>
    </row>
    <row r="477" spans="17:19" s="54" customFormat="1">
      <c r="Q477" s="90"/>
      <c r="R477" s="90"/>
      <c r="S477" s="90"/>
    </row>
    <row r="478" spans="17:19" s="54" customFormat="1">
      <c r="Q478" s="90"/>
      <c r="R478" s="90"/>
      <c r="S478" s="90"/>
    </row>
    <row r="479" spans="17:19" s="54" customFormat="1">
      <c r="Q479" s="90"/>
      <c r="R479" s="90"/>
      <c r="S479" s="90"/>
    </row>
    <row r="480" spans="17:19" s="54" customFormat="1">
      <c r="Q480" s="90"/>
      <c r="R480" s="90"/>
      <c r="S480" s="90"/>
    </row>
    <row r="481" spans="17:19" s="54" customFormat="1">
      <c r="Q481" s="90"/>
      <c r="R481" s="90"/>
      <c r="S481" s="90"/>
    </row>
    <row r="482" spans="17:19" s="54" customFormat="1">
      <c r="Q482" s="90"/>
      <c r="R482" s="90"/>
      <c r="S482" s="90"/>
    </row>
    <row r="483" spans="17:19" s="54" customFormat="1">
      <c r="Q483" s="90"/>
      <c r="R483" s="90"/>
      <c r="S483" s="90"/>
    </row>
    <row r="484" spans="17:19" s="54" customFormat="1">
      <c r="Q484" s="90"/>
      <c r="R484" s="90"/>
      <c r="S484" s="90"/>
    </row>
    <row r="485" spans="17:19" s="54" customFormat="1">
      <c r="Q485" s="90"/>
      <c r="R485" s="90"/>
      <c r="S485" s="90"/>
    </row>
    <row r="486" spans="17:19" s="54" customFormat="1">
      <c r="Q486" s="90"/>
      <c r="R486" s="90"/>
      <c r="S486" s="90"/>
    </row>
    <row r="487" spans="17:19" s="54" customFormat="1">
      <c r="Q487" s="90"/>
      <c r="R487" s="90"/>
      <c r="S487" s="90"/>
    </row>
    <row r="488" spans="17:19" s="54" customFormat="1">
      <c r="Q488" s="90"/>
      <c r="R488" s="90"/>
      <c r="S488" s="90"/>
    </row>
    <row r="489" spans="17:19" s="54" customFormat="1">
      <c r="Q489" s="90"/>
      <c r="R489" s="90"/>
      <c r="S489" s="90"/>
    </row>
    <row r="490" spans="17:19" s="54" customFormat="1">
      <c r="Q490" s="90"/>
      <c r="R490" s="90"/>
      <c r="S490" s="90"/>
    </row>
    <row r="491" spans="17:19" s="54" customFormat="1">
      <c r="Q491" s="90"/>
      <c r="R491" s="90"/>
      <c r="S491" s="90"/>
    </row>
    <row r="492" spans="17:19" s="54" customFormat="1">
      <c r="Q492" s="90"/>
      <c r="R492" s="90"/>
      <c r="S492" s="90"/>
    </row>
    <row r="493" spans="17:19" s="54" customFormat="1">
      <c r="Q493" s="90"/>
      <c r="R493" s="90"/>
      <c r="S493" s="90"/>
    </row>
    <row r="494" spans="17:19" s="54" customFormat="1">
      <c r="Q494" s="90"/>
      <c r="R494" s="90"/>
      <c r="S494" s="90"/>
    </row>
    <row r="495" spans="17:19" s="54" customFormat="1">
      <c r="Q495" s="90"/>
      <c r="R495" s="90"/>
      <c r="S495" s="90"/>
    </row>
  </sheetData>
  <autoFilter ref="A14:AN89" xr:uid="{00000000-0009-0000-0000-00000A000000}"/>
  <mergeCells count="14">
    <mergeCell ref="L13:P13"/>
    <mergeCell ref="D92:H92"/>
    <mergeCell ref="L92:O92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</mergeCells>
  <conditionalFormatting sqref="C15:C88">
    <cfRule type="expression" priority="23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442"/>
  <sheetViews>
    <sheetView showZeros="0" topLeftCell="A22" zoomScale="85" zoomScaleNormal="85" workbookViewId="0">
      <selection activeCell="E22" sqref="E22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21" width="10.81640625" style="90" customWidth="1"/>
    <col min="22" max="42" width="8.81640625" style="54"/>
    <col min="43" max="16384" width="8.81640625" style="4"/>
  </cols>
  <sheetData>
    <row r="1" spans="1:45" ht="15">
      <c r="A1" s="434" t="s">
        <v>248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45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5" ht="15">
      <c r="A3" s="435" t="str">
        <f>Kopsavilkums!C23</f>
        <v>Ailu aizpildījumi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45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45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45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3"/>
      <c r="L6" s="13"/>
      <c r="M6" s="11"/>
      <c r="N6" s="11"/>
      <c r="O6" s="11"/>
      <c r="P6" s="11"/>
    </row>
    <row r="7" spans="1:45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45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3"/>
      <c r="L8" s="11"/>
      <c r="M8" s="11"/>
      <c r="N8" s="11"/>
      <c r="O8" s="11"/>
      <c r="P8" s="11"/>
    </row>
    <row r="9" spans="1:45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P36</f>
        <v>0</v>
      </c>
    </row>
    <row r="10" spans="1:45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45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45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45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45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45" s="207" customFormat="1">
      <c r="A15" s="396"/>
      <c r="B15" s="397"/>
      <c r="C15" s="398" t="str">
        <f>A3</f>
        <v>Ailu aizpildījumi</v>
      </c>
      <c r="D15" s="399"/>
      <c r="E15" s="400"/>
      <c r="F15" s="401"/>
      <c r="G15" s="402"/>
      <c r="H15" s="403"/>
      <c r="I15" s="404"/>
      <c r="J15" s="404"/>
      <c r="K15" s="405"/>
      <c r="L15" s="405"/>
      <c r="M15" s="403"/>
      <c r="N15" s="404"/>
      <c r="O15" s="406"/>
      <c r="P15" s="407"/>
      <c r="Q15" s="199"/>
      <c r="R15" s="199"/>
      <c r="S15" s="199"/>
      <c r="T15" s="199"/>
      <c r="U15" s="199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</row>
    <row r="16" spans="1:45" s="231" customFormat="1" ht="11.5">
      <c r="A16" s="363"/>
      <c r="B16" s="227"/>
      <c r="C16" s="174" t="s">
        <v>249</v>
      </c>
      <c r="D16" s="176"/>
      <c r="E16" s="179"/>
      <c r="F16" s="208"/>
      <c r="G16" s="224"/>
      <c r="H16" s="208"/>
      <c r="I16" s="209"/>
      <c r="J16" s="209"/>
      <c r="K16" s="228"/>
      <c r="L16" s="228"/>
      <c r="M16" s="208"/>
      <c r="N16" s="209"/>
      <c r="O16" s="229"/>
      <c r="P16" s="230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</row>
    <row r="17" spans="1:45" s="231" customFormat="1" ht="11.5">
      <c r="A17" s="363" t="s">
        <v>32</v>
      </c>
      <c r="B17" s="232"/>
      <c r="C17" s="198" t="s">
        <v>250</v>
      </c>
      <c r="D17" s="176"/>
      <c r="E17" s="177"/>
      <c r="F17" s="208">
        <v>0</v>
      </c>
      <c r="G17" s="224">
        <v>0</v>
      </c>
      <c r="H17" s="208">
        <f>ROUND(F17*G17,2)</f>
        <v>0</v>
      </c>
      <c r="I17" s="209">
        <v>0</v>
      </c>
      <c r="J17" s="209">
        <v>0</v>
      </c>
      <c r="K17" s="228">
        <f>SUM(H17:J17)</f>
        <v>0</v>
      </c>
      <c r="L17" s="228">
        <f>ROUND(E17*F17,2)</f>
        <v>0</v>
      </c>
      <c r="M17" s="208">
        <f>ROUND(E17*H17,2)</f>
        <v>0</v>
      </c>
      <c r="N17" s="209">
        <f>ROUND(E17*I17,2)</f>
        <v>0</v>
      </c>
      <c r="O17" s="229">
        <f>ROUND(E17*J17,2)</f>
        <v>0</v>
      </c>
      <c r="P17" s="230">
        <f>K17</f>
        <v>0</v>
      </c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</row>
    <row r="18" spans="1:45" s="231" customFormat="1" ht="34.5">
      <c r="A18" s="363"/>
      <c r="B18" s="227"/>
      <c r="C18" s="181" t="s">
        <v>251</v>
      </c>
      <c r="D18" s="176" t="s">
        <v>80</v>
      </c>
      <c r="E18" s="177">
        <v>4</v>
      </c>
      <c r="F18" s="208"/>
      <c r="G18" s="224"/>
      <c r="H18" s="208">
        <f>ROUND(F18*G18,2)</f>
        <v>0</v>
      </c>
      <c r="I18" s="209"/>
      <c r="J18" s="209"/>
      <c r="K18" s="228">
        <f>SUM(H18:J18)</f>
        <v>0</v>
      </c>
      <c r="L18" s="228">
        <f>ROUND(E18*F18,2)</f>
        <v>0</v>
      </c>
      <c r="M18" s="208">
        <f>ROUND(E18*H18,2)</f>
        <v>0</v>
      </c>
      <c r="N18" s="209">
        <f>ROUND(E18*I18,2)</f>
        <v>0</v>
      </c>
      <c r="O18" s="229">
        <f>ROUND(E18*J18,2)</f>
        <v>0</v>
      </c>
      <c r="P18" s="230">
        <f>SUM(M18:O18)</f>
        <v>0</v>
      </c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</row>
    <row r="19" spans="1:45" s="231" customFormat="1" ht="11.5">
      <c r="A19" s="363"/>
      <c r="B19" s="227"/>
      <c r="C19" s="181" t="s">
        <v>612</v>
      </c>
      <c r="D19" s="176" t="s">
        <v>85</v>
      </c>
      <c r="E19" s="177">
        <v>1</v>
      </c>
      <c r="F19" s="208"/>
      <c r="G19" s="224"/>
      <c r="H19" s="208">
        <f>ROUND(F19*G19,2)</f>
        <v>0</v>
      </c>
      <c r="I19" s="209"/>
      <c r="J19" s="209"/>
      <c r="K19" s="228">
        <f>SUM(H19:J19)</f>
        <v>0</v>
      </c>
      <c r="L19" s="228">
        <f>ROUND(E19*F19,2)</f>
        <v>0</v>
      </c>
      <c r="M19" s="208">
        <f>ROUND(E19*H19,2)</f>
        <v>0</v>
      </c>
      <c r="N19" s="209">
        <f>ROUND(E19*I19,2)</f>
        <v>0</v>
      </c>
      <c r="O19" s="229">
        <f>ROUND(E19*J19,2)</f>
        <v>0</v>
      </c>
      <c r="P19" s="230">
        <f>SUM(M19:O19)</f>
        <v>0</v>
      </c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</row>
    <row r="20" spans="1:45" s="231" customFormat="1" ht="11.5">
      <c r="A20" s="363"/>
      <c r="B20" s="227"/>
      <c r="C20" s="174" t="s">
        <v>252</v>
      </c>
      <c r="D20" s="174"/>
      <c r="E20" s="221"/>
      <c r="F20" s="208"/>
      <c r="G20" s="224"/>
      <c r="H20" s="208">
        <f t="shared" ref="H20:H35" si="0">ROUND(F20*G20,2)</f>
        <v>0</v>
      </c>
      <c r="I20" s="209"/>
      <c r="J20" s="209"/>
      <c r="K20" s="228">
        <f t="shared" ref="K20:K35" si="1">SUM(H20:J20)</f>
        <v>0</v>
      </c>
      <c r="L20" s="228">
        <f t="shared" ref="L20:L35" si="2">ROUND(E20*F20,2)</f>
        <v>0</v>
      </c>
      <c r="M20" s="208">
        <f t="shared" ref="M20:M35" si="3">ROUND(E20*H20,2)</f>
        <v>0</v>
      </c>
      <c r="N20" s="209">
        <f t="shared" ref="N20:N35" si="4">ROUND(E20*I20,2)</f>
        <v>0</v>
      </c>
      <c r="O20" s="229">
        <f t="shared" ref="O20:O35" si="5">ROUND(E20*J20,2)</f>
        <v>0</v>
      </c>
      <c r="P20" s="230">
        <f t="shared" ref="P20:P35" si="6">SUM(M20:O20)</f>
        <v>0</v>
      </c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</row>
    <row r="21" spans="1:45" s="231" customFormat="1" ht="11.5">
      <c r="A21" s="363" t="s">
        <v>34</v>
      </c>
      <c r="B21" s="364"/>
      <c r="C21" s="198" t="s">
        <v>253</v>
      </c>
      <c r="D21" s="176"/>
      <c r="E21" s="177"/>
      <c r="F21" s="208"/>
      <c r="G21" s="224"/>
      <c r="H21" s="208">
        <f t="shared" si="0"/>
        <v>0</v>
      </c>
      <c r="I21" s="209"/>
      <c r="J21" s="209"/>
      <c r="K21" s="228">
        <f t="shared" si="1"/>
        <v>0</v>
      </c>
      <c r="L21" s="228">
        <f t="shared" si="2"/>
        <v>0</v>
      </c>
      <c r="M21" s="208">
        <f t="shared" si="3"/>
        <v>0</v>
      </c>
      <c r="N21" s="209">
        <f t="shared" si="4"/>
        <v>0</v>
      </c>
      <c r="O21" s="229">
        <f t="shared" si="5"/>
        <v>0</v>
      </c>
      <c r="P21" s="230">
        <f t="shared" si="6"/>
        <v>0</v>
      </c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</row>
    <row r="22" spans="1:45" s="231" customFormat="1" ht="34.5">
      <c r="A22" s="363"/>
      <c r="B22" s="364"/>
      <c r="C22" s="181" t="s">
        <v>254</v>
      </c>
      <c r="D22" s="176" t="s">
        <v>80</v>
      </c>
      <c r="E22" s="177">
        <v>2</v>
      </c>
      <c r="F22" s="208"/>
      <c r="G22" s="224"/>
      <c r="H22" s="208">
        <f t="shared" si="0"/>
        <v>0</v>
      </c>
      <c r="I22" s="209"/>
      <c r="J22" s="209"/>
      <c r="K22" s="228">
        <f t="shared" si="1"/>
        <v>0</v>
      </c>
      <c r="L22" s="228">
        <f t="shared" si="2"/>
        <v>0</v>
      </c>
      <c r="M22" s="208">
        <f t="shared" si="3"/>
        <v>0</v>
      </c>
      <c r="N22" s="209">
        <f t="shared" si="4"/>
        <v>0</v>
      </c>
      <c r="O22" s="229">
        <f t="shared" si="5"/>
        <v>0</v>
      </c>
      <c r="P22" s="230">
        <f t="shared" si="6"/>
        <v>0</v>
      </c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</row>
    <row r="23" spans="1:45" s="231" customFormat="1" ht="34.5">
      <c r="A23" s="363"/>
      <c r="B23" s="232"/>
      <c r="C23" s="181" t="s">
        <v>255</v>
      </c>
      <c r="D23" s="176" t="s">
        <v>80</v>
      </c>
      <c r="E23" s="177">
        <v>3</v>
      </c>
      <c r="F23" s="208"/>
      <c r="G23" s="224"/>
      <c r="H23" s="208">
        <f t="shared" si="0"/>
        <v>0</v>
      </c>
      <c r="I23" s="209"/>
      <c r="J23" s="209"/>
      <c r="K23" s="228">
        <f t="shared" si="1"/>
        <v>0</v>
      </c>
      <c r="L23" s="228">
        <f t="shared" si="2"/>
        <v>0</v>
      </c>
      <c r="M23" s="208">
        <f t="shared" si="3"/>
        <v>0</v>
      </c>
      <c r="N23" s="209">
        <f t="shared" si="4"/>
        <v>0</v>
      </c>
      <c r="O23" s="229">
        <f t="shared" si="5"/>
        <v>0</v>
      </c>
      <c r="P23" s="230">
        <f t="shared" si="6"/>
        <v>0</v>
      </c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</row>
    <row r="24" spans="1:45" s="231" customFormat="1" ht="34.5">
      <c r="A24" s="363"/>
      <c r="B24" s="232"/>
      <c r="C24" s="181" t="s">
        <v>256</v>
      </c>
      <c r="D24" s="176" t="s">
        <v>80</v>
      </c>
      <c r="E24" s="177">
        <v>1</v>
      </c>
      <c r="F24" s="208"/>
      <c r="G24" s="224"/>
      <c r="H24" s="208">
        <f t="shared" si="0"/>
        <v>0</v>
      </c>
      <c r="I24" s="209"/>
      <c r="J24" s="209"/>
      <c r="K24" s="228">
        <f t="shared" si="1"/>
        <v>0</v>
      </c>
      <c r="L24" s="228">
        <f t="shared" si="2"/>
        <v>0</v>
      </c>
      <c r="M24" s="208">
        <f t="shared" si="3"/>
        <v>0</v>
      </c>
      <c r="N24" s="209">
        <f t="shared" si="4"/>
        <v>0</v>
      </c>
      <c r="O24" s="229">
        <f t="shared" si="5"/>
        <v>0</v>
      </c>
      <c r="P24" s="230">
        <f t="shared" si="6"/>
        <v>0</v>
      </c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</row>
    <row r="25" spans="1:45" s="231" customFormat="1" ht="11.5">
      <c r="A25" s="363"/>
      <c r="B25" s="232"/>
      <c r="C25" s="181" t="s">
        <v>546</v>
      </c>
      <c r="D25" s="176" t="s">
        <v>80</v>
      </c>
      <c r="E25" s="177">
        <v>1</v>
      </c>
      <c r="F25" s="208"/>
      <c r="G25" s="224"/>
      <c r="H25" s="208">
        <f t="shared" ref="H25" si="7">ROUND(F25*G25,2)</f>
        <v>0</v>
      </c>
      <c r="I25" s="209"/>
      <c r="J25" s="209"/>
      <c r="K25" s="228">
        <f t="shared" ref="K25" si="8">SUM(H25:J25)</f>
        <v>0</v>
      </c>
      <c r="L25" s="228">
        <f t="shared" ref="L25" si="9">ROUND(E25*F25,2)</f>
        <v>0</v>
      </c>
      <c r="M25" s="208">
        <f t="shared" ref="M25" si="10">ROUND(E25*H25,2)</f>
        <v>0</v>
      </c>
      <c r="N25" s="209">
        <f t="shared" ref="N25" si="11">ROUND(E25*I25,2)</f>
        <v>0</v>
      </c>
      <c r="O25" s="229">
        <f t="shared" ref="O25" si="12">ROUND(E25*J25,2)</f>
        <v>0</v>
      </c>
      <c r="P25" s="230">
        <f t="shared" ref="P25" si="13">SUM(M25:O25)</f>
        <v>0</v>
      </c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</row>
    <row r="26" spans="1:45" s="231" customFormat="1" ht="11.5">
      <c r="A26" s="363"/>
      <c r="B26" s="227"/>
      <c r="C26" s="181" t="s">
        <v>612</v>
      </c>
      <c r="D26" s="176" t="s">
        <v>85</v>
      </c>
      <c r="E26" s="177">
        <v>1</v>
      </c>
      <c r="F26" s="208"/>
      <c r="G26" s="224"/>
      <c r="H26" s="208">
        <f>ROUND(F26*G26,2)</f>
        <v>0</v>
      </c>
      <c r="I26" s="209"/>
      <c r="J26" s="209"/>
      <c r="K26" s="228">
        <f>SUM(H26:J26)</f>
        <v>0</v>
      </c>
      <c r="L26" s="228">
        <f>ROUND(E26*F26,2)</f>
        <v>0</v>
      </c>
      <c r="M26" s="208">
        <f>ROUND(E26*H26,2)</f>
        <v>0</v>
      </c>
      <c r="N26" s="209">
        <f>ROUND(E26*I26,2)</f>
        <v>0</v>
      </c>
      <c r="O26" s="229">
        <f>ROUND(E26*J26,2)</f>
        <v>0</v>
      </c>
      <c r="P26" s="230">
        <f>SUM(M26:O26)</f>
        <v>0</v>
      </c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</row>
    <row r="27" spans="1:45" s="231" customFormat="1" ht="11.5">
      <c r="A27" s="363"/>
      <c r="B27" s="232"/>
      <c r="C27" s="174" t="s">
        <v>257</v>
      </c>
      <c r="D27" s="174"/>
      <c r="E27" s="221"/>
      <c r="F27" s="208"/>
      <c r="G27" s="224"/>
      <c r="H27" s="208">
        <f t="shared" si="0"/>
        <v>0</v>
      </c>
      <c r="I27" s="209"/>
      <c r="J27" s="209"/>
      <c r="K27" s="228">
        <f t="shared" si="1"/>
        <v>0</v>
      </c>
      <c r="L27" s="228">
        <f t="shared" si="2"/>
        <v>0</v>
      </c>
      <c r="M27" s="208">
        <f t="shared" si="3"/>
        <v>0</v>
      </c>
      <c r="N27" s="209">
        <f t="shared" si="4"/>
        <v>0</v>
      </c>
      <c r="O27" s="229">
        <f t="shared" si="5"/>
        <v>0</v>
      </c>
      <c r="P27" s="230">
        <f t="shared" si="6"/>
        <v>0</v>
      </c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</row>
    <row r="28" spans="1:45" s="231" customFormat="1" ht="11.5">
      <c r="A28" s="363" t="s">
        <v>81</v>
      </c>
      <c r="B28" s="227"/>
      <c r="C28" s="198" t="s">
        <v>258</v>
      </c>
      <c r="D28" s="176"/>
      <c r="E28" s="177"/>
      <c r="F28" s="208"/>
      <c r="G28" s="224"/>
      <c r="H28" s="208">
        <f t="shared" si="0"/>
        <v>0</v>
      </c>
      <c r="I28" s="209"/>
      <c r="J28" s="209"/>
      <c r="K28" s="228">
        <f t="shared" si="1"/>
        <v>0</v>
      </c>
      <c r="L28" s="228">
        <f t="shared" si="2"/>
        <v>0</v>
      </c>
      <c r="M28" s="208">
        <f t="shared" si="3"/>
        <v>0</v>
      </c>
      <c r="N28" s="209">
        <f t="shared" si="4"/>
        <v>0</v>
      </c>
      <c r="O28" s="229">
        <f t="shared" si="5"/>
        <v>0</v>
      </c>
      <c r="P28" s="230">
        <f t="shared" si="6"/>
        <v>0</v>
      </c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</row>
    <row r="29" spans="1:45" s="231" customFormat="1" ht="23">
      <c r="A29" s="363"/>
      <c r="B29" s="232"/>
      <c r="C29" s="181" t="s">
        <v>259</v>
      </c>
      <c r="D29" s="176" t="s">
        <v>80</v>
      </c>
      <c r="E29" s="177">
        <v>4</v>
      </c>
      <c r="F29" s="208"/>
      <c r="G29" s="224"/>
      <c r="H29" s="208">
        <f t="shared" si="0"/>
        <v>0</v>
      </c>
      <c r="I29" s="209"/>
      <c r="J29" s="209"/>
      <c r="K29" s="228">
        <f t="shared" si="1"/>
        <v>0</v>
      </c>
      <c r="L29" s="228">
        <f t="shared" si="2"/>
        <v>0</v>
      </c>
      <c r="M29" s="208">
        <f t="shared" si="3"/>
        <v>0</v>
      </c>
      <c r="N29" s="209">
        <f t="shared" si="4"/>
        <v>0</v>
      </c>
      <c r="O29" s="229">
        <f t="shared" si="5"/>
        <v>0</v>
      </c>
      <c r="P29" s="230">
        <f t="shared" si="6"/>
        <v>0</v>
      </c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</row>
    <row r="30" spans="1:45" s="231" customFormat="1" ht="34.5">
      <c r="A30" s="363"/>
      <c r="B30" s="232"/>
      <c r="C30" s="181" t="s">
        <v>545</v>
      </c>
      <c r="D30" s="176" t="s">
        <v>80</v>
      </c>
      <c r="E30" s="177">
        <v>1</v>
      </c>
      <c r="F30" s="208"/>
      <c r="G30" s="224"/>
      <c r="H30" s="208">
        <f t="shared" ref="H30" si="14">ROUND(F30*G30,2)</f>
        <v>0</v>
      </c>
      <c r="I30" s="209"/>
      <c r="J30" s="209"/>
      <c r="K30" s="228">
        <f t="shared" ref="K30" si="15">SUM(H30:J30)</f>
        <v>0</v>
      </c>
      <c r="L30" s="228">
        <f t="shared" ref="L30" si="16">ROUND(E30*F30,2)</f>
        <v>0</v>
      </c>
      <c r="M30" s="208">
        <f t="shared" ref="M30" si="17">ROUND(E30*H30,2)</f>
        <v>0</v>
      </c>
      <c r="N30" s="209">
        <f t="shared" ref="N30" si="18">ROUND(E30*I30,2)</f>
        <v>0</v>
      </c>
      <c r="O30" s="229">
        <f t="shared" ref="O30" si="19">ROUND(E30*J30,2)</f>
        <v>0</v>
      </c>
      <c r="P30" s="230">
        <f t="shared" ref="P30" si="20">SUM(M30:O30)</f>
        <v>0</v>
      </c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</row>
    <row r="31" spans="1:45" s="231" customFormat="1" ht="11.5">
      <c r="A31" s="363"/>
      <c r="B31" s="227"/>
      <c r="C31" s="181" t="s">
        <v>612</v>
      </c>
      <c r="D31" s="176" t="s">
        <v>85</v>
      </c>
      <c r="E31" s="177">
        <v>1</v>
      </c>
      <c r="F31" s="208"/>
      <c r="G31" s="224"/>
      <c r="H31" s="208">
        <f>ROUND(F31*G31,2)</f>
        <v>0</v>
      </c>
      <c r="I31" s="209"/>
      <c r="J31" s="209"/>
      <c r="K31" s="228">
        <f>SUM(H31:J31)</f>
        <v>0</v>
      </c>
      <c r="L31" s="228">
        <f>ROUND(E31*F31,2)</f>
        <v>0</v>
      </c>
      <c r="M31" s="208">
        <f>ROUND(E31*H31,2)</f>
        <v>0</v>
      </c>
      <c r="N31" s="209">
        <f>ROUND(E31*I31,2)</f>
        <v>0</v>
      </c>
      <c r="O31" s="229">
        <f>ROUND(E31*J31,2)</f>
        <v>0</v>
      </c>
      <c r="P31" s="230">
        <f>SUM(M31:O31)</f>
        <v>0</v>
      </c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</row>
    <row r="32" spans="1:45" s="217" customFormat="1" ht="11.5">
      <c r="A32" s="372"/>
      <c r="B32" s="408"/>
      <c r="C32" s="174" t="s">
        <v>260</v>
      </c>
      <c r="D32" s="174"/>
      <c r="E32" s="221"/>
      <c r="F32" s="208"/>
      <c r="G32" s="224"/>
      <c r="H32" s="208">
        <f t="shared" si="0"/>
        <v>0</v>
      </c>
      <c r="I32" s="209"/>
      <c r="J32" s="209"/>
      <c r="K32" s="228">
        <f t="shared" si="1"/>
        <v>0</v>
      </c>
      <c r="L32" s="228">
        <f t="shared" si="2"/>
        <v>0</v>
      </c>
      <c r="M32" s="208">
        <f t="shared" si="3"/>
        <v>0</v>
      </c>
      <c r="N32" s="209">
        <f t="shared" si="4"/>
        <v>0</v>
      </c>
      <c r="O32" s="229">
        <f t="shared" si="5"/>
        <v>0</v>
      </c>
      <c r="P32" s="230">
        <f t="shared" si="6"/>
        <v>0</v>
      </c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spans="1:45" s="207" customFormat="1">
      <c r="A33" s="363" t="s">
        <v>83</v>
      </c>
      <c r="B33" s="227"/>
      <c r="C33" s="175" t="s">
        <v>261</v>
      </c>
      <c r="D33" s="176" t="s">
        <v>74</v>
      </c>
      <c r="E33" s="177">
        <v>5.6</v>
      </c>
      <c r="F33" s="208"/>
      <c r="G33" s="224"/>
      <c r="H33" s="208">
        <f t="shared" si="0"/>
        <v>0</v>
      </c>
      <c r="I33" s="209"/>
      <c r="J33" s="209"/>
      <c r="K33" s="228">
        <f t="shared" si="1"/>
        <v>0</v>
      </c>
      <c r="L33" s="228">
        <f t="shared" si="2"/>
        <v>0</v>
      </c>
      <c r="M33" s="208">
        <f t="shared" si="3"/>
        <v>0</v>
      </c>
      <c r="N33" s="209">
        <f t="shared" si="4"/>
        <v>0</v>
      </c>
      <c r="O33" s="229">
        <f t="shared" si="5"/>
        <v>0</v>
      </c>
      <c r="P33" s="230">
        <f t="shared" si="6"/>
        <v>0</v>
      </c>
      <c r="Q33" s="199"/>
      <c r="R33" s="199"/>
      <c r="S33" s="199"/>
      <c r="T33" s="199"/>
      <c r="U33" s="199"/>
      <c r="V33" s="199"/>
      <c r="W33" s="199"/>
      <c r="X33" s="199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</row>
    <row r="34" spans="1:45" s="207" customFormat="1">
      <c r="A34" s="363"/>
      <c r="B34" s="232"/>
      <c r="C34" s="181" t="s">
        <v>262</v>
      </c>
      <c r="D34" s="176" t="s">
        <v>74</v>
      </c>
      <c r="E34" s="177">
        <v>5.6</v>
      </c>
      <c r="F34" s="208"/>
      <c r="G34" s="224"/>
      <c r="H34" s="208">
        <f t="shared" si="0"/>
        <v>0</v>
      </c>
      <c r="I34" s="209"/>
      <c r="J34" s="209"/>
      <c r="K34" s="228">
        <f t="shared" si="1"/>
        <v>0</v>
      </c>
      <c r="L34" s="228">
        <f t="shared" si="2"/>
        <v>0</v>
      </c>
      <c r="M34" s="208">
        <f t="shared" si="3"/>
        <v>0</v>
      </c>
      <c r="N34" s="209">
        <f t="shared" si="4"/>
        <v>0</v>
      </c>
      <c r="O34" s="229">
        <f t="shared" si="5"/>
        <v>0</v>
      </c>
      <c r="P34" s="230">
        <f t="shared" si="6"/>
        <v>0</v>
      </c>
      <c r="Q34" s="199"/>
      <c r="R34" s="199"/>
      <c r="S34" s="199"/>
      <c r="T34" s="199"/>
      <c r="U34" s="199"/>
      <c r="V34" s="199"/>
      <c r="W34" s="199"/>
      <c r="X34" s="199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</row>
    <row r="35" spans="1:45" s="207" customFormat="1" ht="23.5" thickBot="1">
      <c r="A35" s="363"/>
      <c r="B35" s="227"/>
      <c r="C35" s="181" t="s">
        <v>263</v>
      </c>
      <c r="D35" s="176" t="s">
        <v>74</v>
      </c>
      <c r="E35" s="177">
        <v>5.6</v>
      </c>
      <c r="F35" s="208"/>
      <c r="G35" s="224"/>
      <c r="H35" s="208">
        <f t="shared" si="0"/>
        <v>0</v>
      </c>
      <c r="I35" s="209"/>
      <c r="J35" s="209"/>
      <c r="K35" s="228">
        <f t="shared" si="1"/>
        <v>0</v>
      </c>
      <c r="L35" s="228">
        <f t="shared" si="2"/>
        <v>0</v>
      </c>
      <c r="M35" s="208">
        <f t="shared" si="3"/>
        <v>0</v>
      </c>
      <c r="N35" s="209">
        <f t="shared" si="4"/>
        <v>0</v>
      </c>
      <c r="O35" s="229">
        <f t="shared" si="5"/>
        <v>0</v>
      </c>
      <c r="P35" s="230">
        <f t="shared" si="6"/>
        <v>0</v>
      </c>
      <c r="Q35" s="199"/>
      <c r="R35" s="199"/>
      <c r="S35" s="199"/>
      <c r="T35" s="199"/>
      <c r="U35" s="199"/>
      <c r="V35" s="199"/>
      <c r="W35" s="199"/>
      <c r="X35" s="199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</row>
    <row r="36" spans="1:45" ht="15" customHeight="1" thickBot="1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2" t="s">
        <v>112</v>
      </c>
      <c r="L36" s="36">
        <f t="shared" ref="L36:O36" si="21">ROUND(SUM(L15:L35),2)</f>
        <v>0</v>
      </c>
      <c r="M36" s="36">
        <f t="shared" si="21"/>
        <v>0</v>
      </c>
      <c r="N36" s="36">
        <f t="shared" si="21"/>
        <v>0</v>
      </c>
      <c r="O36" s="36">
        <f t="shared" si="21"/>
        <v>0</v>
      </c>
      <c r="P36" s="36">
        <f>ROUND(SUM(P15:P35),2)</f>
        <v>0</v>
      </c>
    </row>
    <row r="37" spans="1:45" ht="35" customHeight="1">
      <c r="A37" s="37"/>
      <c r="B37" s="7"/>
      <c r="C37" s="38"/>
      <c r="D37" s="39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</row>
    <row r="38" spans="1:45">
      <c r="A38" s="40"/>
      <c r="B38" s="41"/>
      <c r="C38" s="41" t="s">
        <v>14</v>
      </c>
      <c r="D38" s="42"/>
      <c r="E38" s="43"/>
      <c r="F38" s="44"/>
      <c r="G38" s="42"/>
      <c r="H38" s="45">
        <f>Kopsavilkums!C$42</f>
        <v>0</v>
      </c>
      <c r="I38" s="46" t="str">
        <f>Koptāme!$C$28</f>
        <v>datums</v>
      </c>
      <c r="J38" s="46"/>
      <c r="K38" s="41" t="s">
        <v>17</v>
      </c>
      <c r="L38" s="47"/>
      <c r="M38" s="44"/>
      <c r="N38" s="44"/>
      <c r="O38" s="45">
        <f>Kopsavilkums!C$47</f>
        <v>0</v>
      </c>
      <c r="P38" s="46" t="str">
        <f>Kopsavilkums!D$47</f>
        <v>datums</v>
      </c>
      <c r="V38" s="90"/>
      <c r="AQ38" s="54"/>
    </row>
    <row r="39" spans="1:45">
      <c r="A39" s="48"/>
      <c r="B39" s="49"/>
      <c r="C39" s="50"/>
      <c r="D39" s="433" t="s">
        <v>15</v>
      </c>
      <c r="E39" s="433"/>
      <c r="F39" s="433"/>
      <c r="G39" s="433"/>
      <c r="H39" s="433"/>
      <c r="I39" s="7"/>
      <c r="J39" s="7"/>
      <c r="K39" s="7"/>
      <c r="L39" s="433" t="s">
        <v>15</v>
      </c>
      <c r="M39" s="433"/>
      <c r="N39" s="433"/>
      <c r="O39" s="433"/>
      <c r="P39" s="7"/>
      <c r="V39" s="90"/>
      <c r="AQ39" s="54"/>
    </row>
    <row r="40" spans="1:45">
      <c r="A40" s="37"/>
      <c r="B40" s="7"/>
      <c r="C40" s="38"/>
      <c r="D40" s="5"/>
      <c r="E40" s="5"/>
      <c r="F40" s="5"/>
      <c r="G40" s="5"/>
      <c r="H40" s="7"/>
      <c r="I40" s="7"/>
      <c r="J40" s="7"/>
      <c r="K40" s="7"/>
      <c r="L40" s="7"/>
      <c r="M40" s="7"/>
      <c r="N40" s="7"/>
      <c r="O40" s="7"/>
      <c r="P40" s="7"/>
      <c r="V40" s="90"/>
      <c r="AQ40" s="54"/>
    </row>
    <row r="41" spans="1:45">
      <c r="A41" s="51"/>
      <c r="B41" s="46"/>
      <c r="C41" s="52"/>
      <c r="D41" s="52">
        <f>Kopsavilkums!B$45</f>
        <v>0</v>
      </c>
      <c r="E41" s="5"/>
      <c r="F41" s="5"/>
      <c r="G41" s="5"/>
      <c r="H41" s="7"/>
      <c r="I41" s="7"/>
      <c r="J41" s="7"/>
      <c r="K41" s="7"/>
      <c r="L41" s="52" t="str">
        <f>Kopsavilkums!B$50</f>
        <v>Sert.Nr. ________</v>
      </c>
      <c r="M41" s="53"/>
      <c r="N41" s="7"/>
      <c r="O41" s="7"/>
      <c r="P41" s="7"/>
      <c r="V41" s="90"/>
      <c r="AQ41" s="54"/>
    </row>
    <row r="42" spans="1:45" s="54" customFormat="1">
      <c r="Q42" s="90"/>
      <c r="R42" s="90"/>
      <c r="S42" s="90"/>
      <c r="T42" s="90"/>
      <c r="U42" s="90"/>
    </row>
    <row r="43" spans="1:45" s="54" customFormat="1">
      <c r="Q43" s="90"/>
      <c r="R43" s="90"/>
      <c r="S43" s="90"/>
      <c r="T43" s="90"/>
      <c r="U43" s="90"/>
    </row>
    <row r="44" spans="1:45" s="54" customFormat="1">
      <c r="Q44" s="90"/>
      <c r="R44" s="90"/>
      <c r="S44" s="90"/>
      <c r="T44" s="90"/>
      <c r="U44" s="90"/>
    </row>
    <row r="45" spans="1:45" s="54" customFormat="1">
      <c r="Q45" s="90"/>
      <c r="R45" s="90"/>
      <c r="S45" s="90"/>
      <c r="T45" s="90"/>
      <c r="U45" s="90"/>
    </row>
    <row r="46" spans="1:45" s="54" customFormat="1">
      <c r="Q46" s="90"/>
      <c r="R46" s="90"/>
      <c r="S46" s="90"/>
      <c r="T46" s="90"/>
      <c r="U46" s="90"/>
    </row>
    <row r="47" spans="1:45" s="54" customFormat="1">
      <c r="Q47" s="90"/>
      <c r="R47" s="90"/>
      <c r="S47" s="90"/>
      <c r="T47" s="90"/>
      <c r="U47" s="90"/>
    </row>
    <row r="48" spans="1:45" s="54" customFormat="1">
      <c r="Q48" s="90"/>
      <c r="R48" s="90"/>
      <c r="S48" s="90"/>
      <c r="T48" s="90"/>
      <c r="U48" s="90"/>
    </row>
    <row r="49" spans="17:21" s="54" customFormat="1">
      <c r="Q49" s="90"/>
      <c r="R49" s="90"/>
      <c r="S49" s="90"/>
      <c r="T49" s="90"/>
      <c r="U49" s="90"/>
    </row>
    <row r="50" spans="17:21" s="54" customFormat="1">
      <c r="Q50" s="90"/>
      <c r="R50" s="90"/>
      <c r="S50" s="90"/>
      <c r="T50" s="90"/>
      <c r="U50" s="90"/>
    </row>
    <row r="51" spans="17:21" s="54" customFormat="1">
      <c r="Q51" s="90"/>
      <c r="R51" s="90"/>
      <c r="S51" s="90"/>
      <c r="T51" s="90"/>
      <c r="U51" s="90"/>
    </row>
    <row r="52" spans="17:21" s="54" customFormat="1">
      <c r="Q52" s="90"/>
      <c r="R52" s="90"/>
      <c r="S52" s="90"/>
      <c r="T52" s="90"/>
      <c r="U52" s="90"/>
    </row>
    <row r="53" spans="17:21" s="54" customFormat="1">
      <c r="Q53" s="90"/>
      <c r="R53" s="90"/>
      <c r="S53" s="90"/>
      <c r="T53" s="90"/>
      <c r="U53" s="90"/>
    </row>
    <row r="54" spans="17:21" s="54" customFormat="1">
      <c r="Q54" s="90"/>
      <c r="R54" s="90"/>
      <c r="S54" s="90"/>
      <c r="T54" s="90"/>
      <c r="U54" s="90"/>
    </row>
    <row r="55" spans="17:21" s="54" customFormat="1">
      <c r="Q55" s="90"/>
      <c r="R55" s="90"/>
      <c r="S55" s="90"/>
      <c r="T55" s="90"/>
      <c r="U55" s="90"/>
    </row>
    <row r="56" spans="17:21" s="54" customFormat="1">
      <c r="Q56" s="90"/>
      <c r="R56" s="90"/>
      <c r="S56" s="90"/>
      <c r="T56" s="90"/>
      <c r="U56" s="90"/>
    </row>
    <row r="57" spans="17:21" s="54" customFormat="1">
      <c r="Q57" s="90"/>
      <c r="R57" s="90"/>
      <c r="S57" s="90"/>
      <c r="T57" s="90"/>
      <c r="U57" s="90"/>
    </row>
    <row r="58" spans="17:21" s="54" customFormat="1">
      <c r="Q58" s="90"/>
      <c r="R58" s="90"/>
      <c r="S58" s="90"/>
      <c r="T58" s="90"/>
      <c r="U58" s="90"/>
    </row>
    <row r="59" spans="17:21" s="54" customFormat="1">
      <c r="Q59" s="90"/>
      <c r="R59" s="90"/>
      <c r="S59" s="90"/>
      <c r="T59" s="90"/>
      <c r="U59" s="90"/>
    </row>
    <row r="60" spans="17:21" s="54" customFormat="1">
      <c r="Q60" s="90"/>
      <c r="R60" s="90"/>
      <c r="S60" s="90"/>
      <c r="T60" s="90"/>
      <c r="U60" s="90"/>
    </row>
    <row r="61" spans="17:21" s="54" customFormat="1">
      <c r="Q61" s="90"/>
      <c r="R61" s="90"/>
      <c r="S61" s="90"/>
      <c r="T61" s="90"/>
      <c r="U61" s="90"/>
    </row>
    <row r="62" spans="17:21" s="54" customFormat="1">
      <c r="Q62" s="90"/>
      <c r="R62" s="90"/>
      <c r="S62" s="90"/>
      <c r="T62" s="90"/>
      <c r="U62" s="90"/>
    </row>
    <row r="63" spans="17:21" s="54" customFormat="1">
      <c r="Q63" s="90"/>
      <c r="R63" s="90"/>
      <c r="S63" s="90"/>
      <c r="T63" s="90"/>
      <c r="U63" s="90"/>
    </row>
    <row r="64" spans="17:21" s="54" customFormat="1">
      <c r="Q64" s="90"/>
      <c r="R64" s="90"/>
      <c r="S64" s="90"/>
      <c r="T64" s="90"/>
      <c r="U64" s="90"/>
    </row>
    <row r="65" spans="17:21" s="54" customFormat="1">
      <c r="Q65" s="90"/>
      <c r="R65" s="90"/>
      <c r="S65" s="90"/>
      <c r="T65" s="90"/>
      <c r="U65" s="90"/>
    </row>
    <row r="66" spans="17:21" s="54" customFormat="1">
      <c r="Q66" s="90"/>
      <c r="R66" s="90"/>
      <c r="S66" s="90"/>
      <c r="T66" s="90"/>
      <c r="U66" s="90"/>
    </row>
    <row r="67" spans="17:21" s="54" customFormat="1">
      <c r="Q67" s="90"/>
      <c r="R67" s="90"/>
      <c r="S67" s="90"/>
      <c r="T67" s="90"/>
      <c r="U67" s="90"/>
    </row>
    <row r="68" spans="17:21" s="54" customFormat="1">
      <c r="Q68" s="90"/>
      <c r="R68" s="90"/>
      <c r="S68" s="90"/>
      <c r="T68" s="90"/>
      <c r="U68" s="90"/>
    </row>
    <row r="69" spans="17:21" s="54" customFormat="1">
      <c r="Q69" s="90"/>
      <c r="R69" s="90"/>
      <c r="S69" s="90"/>
      <c r="T69" s="90"/>
      <c r="U69" s="90"/>
    </row>
    <row r="70" spans="17:21" s="54" customFormat="1">
      <c r="Q70" s="90"/>
      <c r="R70" s="90"/>
      <c r="S70" s="90"/>
      <c r="T70" s="90"/>
      <c r="U70" s="90"/>
    </row>
    <row r="71" spans="17:21" s="54" customFormat="1">
      <c r="Q71" s="90"/>
      <c r="R71" s="90"/>
      <c r="S71" s="90"/>
      <c r="T71" s="90"/>
      <c r="U71" s="90"/>
    </row>
    <row r="72" spans="17:21" s="54" customFormat="1">
      <c r="Q72" s="90"/>
      <c r="R72" s="90"/>
      <c r="S72" s="90"/>
      <c r="T72" s="90"/>
      <c r="U72" s="90"/>
    </row>
    <row r="73" spans="17:21" s="54" customFormat="1">
      <c r="Q73" s="90"/>
      <c r="R73" s="90"/>
      <c r="S73" s="90"/>
      <c r="T73" s="90"/>
      <c r="U73" s="90"/>
    </row>
    <row r="74" spans="17:21" s="54" customFormat="1">
      <c r="Q74" s="90"/>
      <c r="R74" s="90"/>
      <c r="S74" s="90"/>
      <c r="T74" s="90"/>
      <c r="U74" s="90"/>
    </row>
    <row r="75" spans="17:21" s="54" customFormat="1">
      <c r="Q75" s="90"/>
      <c r="R75" s="90"/>
      <c r="S75" s="90"/>
      <c r="T75" s="90"/>
      <c r="U75" s="90"/>
    </row>
    <row r="76" spans="17:21" s="54" customFormat="1">
      <c r="Q76" s="90"/>
      <c r="R76" s="90"/>
      <c r="S76" s="90"/>
      <c r="T76" s="90"/>
      <c r="U76" s="90"/>
    </row>
    <row r="77" spans="17:21" s="54" customFormat="1">
      <c r="Q77" s="90"/>
      <c r="R77" s="90"/>
      <c r="S77" s="90"/>
      <c r="T77" s="90"/>
      <c r="U77" s="90"/>
    </row>
    <row r="78" spans="17:21" s="54" customFormat="1">
      <c r="Q78" s="90"/>
      <c r="R78" s="90"/>
      <c r="S78" s="90"/>
      <c r="T78" s="90"/>
      <c r="U78" s="90"/>
    </row>
    <row r="79" spans="17:21" s="54" customFormat="1">
      <c r="Q79" s="90"/>
      <c r="R79" s="90"/>
      <c r="S79" s="90"/>
      <c r="T79" s="90"/>
      <c r="U79" s="90"/>
    </row>
    <row r="80" spans="17:21" s="54" customFormat="1">
      <c r="Q80" s="90"/>
      <c r="R80" s="90"/>
      <c r="S80" s="90"/>
      <c r="T80" s="90"/>
      <c r="U80" s="90"/>
    </row>
    <row r="81" spans="17:21" s="54" customFormat="1">
      <c r="Q81" s="90"/>
      <c r="R81" s="90"/>
      <c r="S81" s="90"/>
      <c r="T81" s="90"/>
      <c r="U81" s="90"/>
    </row>
    <row r="82" spans="17:21" s="54" customFormat="1">
      <c r="Q82" s="90"/>
      <c r="R82" s="90"/>
      <c r="S82" s="90"/>
      <c r="T82" s="90"/>
      <c r="U82" s="90"/>
    </row>
    <row r="83" spans="17:21" s="54" customFormat="1">
      <c r="Q83" s="90"/>
      <c r="R83" s="90"/>
      <c r="S83" s="90"/>
      <c r="T83" s="90"/>
      <c r="U83" s="90"/>
    </row>
    <row r="84" spans="17:21" s="54" customFormat="1">
      <c r="Q84" s="90"/>
      <c r="R84" s="90"/>
      <c r="S84" s="90"/>
      <c r="T84" s="90"/>
      <c r="U84" s="90"/>
    </row>
    <row r="85" spans="17:21" s="54" customFormat="1">
      <c r="Q85" s="90"/>
      <c r="R85" s="90"/>
      <c r="S85" s="90"/>
      <c r="T85" s="90"/>
      <c r="U85" s="90"/>
    </row>
    <row r="86" spans="17:21" s="54" customFormat="1">
      <c r="Q86" s="90"/>
      <c r="R86" s="90"/>
      <c r="S86" s="90"/>
      <c r="T86" s="90"/>
      <c r="U86" s="90"/>
    </row>
    <row r="87" spans="17:21" s="54" customFormat="1">
      <c r="Q87" s="90"/>
      <c r="R87" s="90"/>
      <c r="S87" s="90"/>
      <c r="T87" s="90"/>
      <c r="U87" s="90"/>
    </row>
    <row r="88" spans="17:21" s="54" customFormat="1">
      <c r="Q88" s="90"/>
      <c r="R88" s="90"/>
      <c r="S88" s="90"/>
      <c r="T88" s="90"/>
      <c r="U88" s="90"/>
    </row>
    <row r="89" spans="17:21" s="54" customFormat="1">
      <c r="Q89" s="90"/>
      <c r="R89" s="90"/>
      <c r="S89" s="90"/>
      <c r="T89" s="90"/>
      <c r="U89" s="90"/>
    </row>
    <row r="90" spans="17:21" s="54" customFormat="1">
      <c r="Q90" s="90"/>
      <c r="R90" s="90"/>
      <c r="S90" s="90"/>
      <c r="T90" s="90"/>
      <c r="U90" s="90"/>
    </row>
    <row r="91" spans="17:21" s="54" customFormat="1">
      <c r="Q91" s="90"/>
      <c r="R91" s="90"/>
      <c r="S91" s="90"/>
      <c r="T91" s="90"/>
      <c r="U91" s="90"/>
    </row>
    <row r="92" spans="17:21" s="54" customFormat="1">
      <c r="Q92" s="90"/>
      <c r="R92" s="90"/>
      <c r="S92" s="90"/>
      <c r="T92" s="90"/>
      <c r="U92" s="90"/>
    </row>
    <row r="93" spans="17:21" s="54" customFormat="1">
      <c r="Q93" s="90"/>
      <c r="R93" s="90"/>
      <c r="S93" s="90"/>
      <c r="T93" s="90"/>
      <c r="U93" s="90"/>
    </row>
    <row r="94" spans="17:21" s="54" customFormat="1">
      <c r="Q94" s="90"/>
      <c r="R94" s="90"/>
      <c r="S94" s="90"/>
      <c r="T94" s="90"/>
      <c r="U94" s="90"/>
    </row>
    <row r="95" spans="17:21" s="54" customFormat="1">
      <c r="Q95" s="90"/>
      <c r="R95" s="90"/>
      <c r="S95" s="90"/>
      <c r="T95" s="90"/>
      <c r="U95" s="90"/>
    </row>
    <row r="96" spans="17:21" s="54" customFormat="1">
      <c r="Q96" s="90"/>
      <c r="R96" s="90"/>
      <c r="S96" s="90"/>
      <c r="T96" s="90"/>
      <c r="U96" s="90"/>
    </row>
    <row r="97" spans="17:21" s="54" customFormat="1">
      <c r="Q97" s="90"/>
      <c r="R97" s="90"/>
      <c r="S97" s="90"/>
      <c r="T97" s="90"/>
      <c r="U97" s="90"/>
    </row>
    <row r="98" spans="17:21" s="54" customFormat="1">
      <c r="Q98" s="90"/>
      <c r="R98" s="90"/>
      <c r="S98" s="90"/>
      <c r="T98" s="90"/>
      <c r="U98" s="90"/>
    </row>
    <row r="99" spans="17:21" s="54" customFormat="1">
      <c r="Q99" s="90"/>
      <c r="R99" s="90"/>
      <c r="S99" s="90"/>
      <c r="T99" s="90"/>
      <c r="U99" s="90"/>
    </row>
    <row r="100" spans="17:21" s="54" customFormat="1">
      <c r="Q100" s="90"/>
      <c r="R100" s="90"/>
      <c r="S100" s="90"/>
      <c r="T100" s="90"/>
      <c r="U100" s="90"/>
    </row>
    <row r="101" spans="17:21" s="54" customFormat="1">
      <c r="Q101" s="90"/>
      <c r="R101" s="90"/>
      <c r="S101" s="90"/>
      <c r="T101" s="90"/>
      <c r="U101" s="90"/>
    </row>
    <row r="102" spans="17:21" s="54" customFormat="1">
      <c r="Q102" s="90"/>
      <c r="R102" s="90"/>
      <c r="S102" s="90"/>
      <c r="T102" s="90"/>
      <c r="U102" s="90"/>
    </row>
    <row r="103" spans="17:21" s="54" customFormat="1">
      <c r="Q103" s="90"/>
      <c r="R103" s="90"/>
      <c r="S103" s="90"/>
      <c r="T103" s="90"/>
      <c r="U103" s="90"/>
    </row>
    <row r="104" spans="17:21" s="54" customFormat="1">
      <c r="Q104" s="90"/>
      <c r="R104" s="90"/>
      <c r="S104" s="90"/>
      <c r="T104" s="90"/>
      <c r="U104" s="90"/>
    </row>
    <row r="105" spans="17:21" s="54" customFormat="1">
      <c r="Q105" s="90"/>
      <c r="R105" s="90"/>
      <c r="S105" s="90"/>
      <c r="T105" s="90"/>
      <c r="U105" s="90"/>
    </row>
    <row r="106" spans="17:21" s="54" customFormat="1">
      <c r="Q106" s="90"/>
      <c r="R106" s="90"/>
      <c r="S106" s="90"/>
      <c r="T106" s="90"/>
      <c r="U106" s="90"/>
    </row>
    <row r="107" spans="17:21" s="54" customFormat="1">
      <c r="Q107" s="90"/>
      <c r="R107" s="90"/>
      <c r="S107" s="90"/>
      <c r="T107" s="90"/>
      <c r="U107" s="90"/>
    </row>
    <row r="108" spans="17:21" s="54" customFormat="1">
      <c r="Q108" s="90"/>
      <c r="R108" s="90"/>
      <c r="S108" s="90"/>
      <c r="T108" s="90"/>
      <c r="U108" s="90"/>
    </row>
    <row r="109" spans="17:21" s="54" customFormat="1">
      <c r="Q109" s="90"/>
      <c r="R109" s="90"/>
      <c r="S109" s="90"/>
      <c r="T109" s="90"/>
      <c r="U109" s="90"/>
    </row>
    <row r="110" spans="17:21" s="54" customFormat="1">
      <c r="Q110" s="90"/>
      <c r="R110" s="90"/>
      <c r="S110" s="90"/>
      <c r="T110" s="90"/>
      <c r="U110" s="90"/>
    </row>
    <row r="111" spans="17:21" s="54" customFormat="1">
      <c r="Q111" s="90"/>
      <c r="R111" s="90"/>
      <c r="S111" s="90"/>
      <c r="T111" s="90"/>
      <c r="U111" s="90"/>
    </row>
    <row r="112" spans="17:21" s="54" customFormat="1">
      <c r="Q112" s="90"/>
      <c r="R112" s="90"/>
      <c r="S112" s="90"/>
      <c r="T112" s="90"/>
      <c r="U112" s="90"/>
    </row>
    <row r="113" spans="17:21" s="54" customFormat="1">
      <c r="Q113" s="90"/>
      <c r="R113" s="90"/>
      <c r="S113" s="90"/>
      <c r="T113" s="90"/>
      <c r="U113" s="90"/>
    </row>
    <row r="114" spans="17:21" s="54" customFormat="1">
      <c r="Q114" s="90"/>
      <c r="R114" s="90"/>
      <c r="S114" s="90"/>
      <c r="T114" s="90"/>
      <c r="U114" s="90"/>
    </row>
    <row r="115" spans="17:21" s="54" customFormat="1">
      <c r="Q115" s="90"/>
      <c r="R115" s="90"/>
      <c r="S115" s="90"/>
      <c r="T115" s="90"/>
      <c r="U115" s="90"/>
    </row>
    <row r="116" spans="17:21" s="54" customFormat="1">
      <c r="Q116" s="90"/>
      <c r="R116" s="90"/>
      <c r="S116" s="90"/>
      <c r="T116" s="90"/>
      <c r="U116" s="90"/>
    </row>
    <row r="117" spans="17:21" s="54" customFormat="1">
      <c r="Q117" s="90"/>
      <c r="R117" s="90"/>
      <c r="S117" s="90"/>
      <c r="T117" s="90"/>
      <c r="U117" s="90"/>
    </row>
    <row r="118" spans="17:21" s="54" customFormat="1">
      <c r="Q118" s="90"/>
      <c r="R118" s="90"/>
      <c r="S118" s="90"/>
      <c r="T118" s="90"/>
      <c r="U118" s="90"/>
    </row>
    <row r="119" spans="17:21" s="54" customFormat="1">
      <c r="Q119" s="90"/>
      <c r="R119" s="90"/>
      <c r="S119" s="90"/>
      <c r="T119" s="90"/>
      <c r="U119" s="90"/>
    </row>
    <row r="120" spans="17:21" s="54" customFormat="1">
      <c r="Q120" s="90"/>
      <c r="R120" s="90"/>
      <c r="S120" s="90"/>
      <c r="T120" s="90"/>
      <c r="U120" s="90"/>
    </row>
    <row r="121" spans="17:21" s="54" customFormat="1">
      <c r="Q121" s="90"/>
      <c r="R121" s="90"/>
      <c r="S121" s="90"/>
      <c r="T121" s="90"/>
      <c r="U121" s="90"/>
    </row>
    <row r="122" spans="17:21" s="54" customFormat="1">
      <c r="Q122" s="90"/>
      <c r="R122" s="90"/>
      <c r="S122" s="90"/>
      <c r="T122" s="90"/>
      <c r="U122" s="90"/>
    </row>
    <row r="123" spans="17:21" s="54" customFormat="1">
      <c r="Q123" s="90"/>
      <c r="R123" s="90"/>
      <c r="S123" s="90"/>
      <c r="T123" s="90"/>
      <c r="U123" s="90"/>
    </row>
    <row r="124" spans="17:21" s="54" customFormat="1">
      <c r="Q124" s="90"/>
      <c r="R124" s="90"/>
      <c r="S124" s="90"/>
      <c r="T124" s="90"/>
      <c r="U124" s="90"/>
    </row>
    <row r="125" spans="17:21" s="54" customFormat="1">
      <c r="Q125" s="90"/>
      <c r="R125" s="90"/>
      <c r="S125" s="90"/>
      <c r="T125" s="90"/>
      <c r="U125" s="90"/>
    </row>
    <row r="126" spans="17:21" s="54" customFormat="1">
      <c r="Q126" s="90"/>
      <c r="R126" s="90"/>
      <c r="S126" s="90"/>
      <c r="T126" s="90"/>
      <c r="U126" s="90"/>
    </row>
    <row r="127" spans="17:21" s="54" customFormat="1">
      <c r="Q127" s="90"/>
      <c r="R127" s="90"/>
      <c r="S127" s="90"/>
      <c r="T127" s="90"/>
      <c r="U127" s="90"/>
    </row>
    <row r="128" spans="17:21" s="54" customFormat="1">
      <c r="Q128" s="90"/>
      <c r="R128" s="90"/>
      <c r="S128" s="90"/>
      <c r="T128" s="90"/>
      <c r="U128" s="90"/>
    </row>
    <row r="129" spans="17:21" s="54" customFormat="1">
      <c r="Q129" s="90"/>
      <c r="R129" s="90"/>
      <c r="S129" s="90"/>
      <c r="T129" s="90"/>
      <c r="U129" s="90"/>
    </row>
    <row r="130" spans="17:21" s="54" customFormat="1">
      <c r="Q130" s="90"/>
      <c r="R130" s="90"/>
      <c r="S130" s="90"/>
      <c r="T130" s="90"/>
      <c r="U130" s="90"/>
    </row>
    <row r="131" spans="17:21" s="54" customFormat="1">
      <c r="Q131" s="90"/>
      <c r="R131" s="90"/>
      <c r="S131" s="90"/>
      <c r="T131" s="90"/>
      <c r="U131" s="90"/>
    </row>
    <row r="132" spans="17:21" s="54" customFormat="1">
      <c r="Q132" s="90"/>
      <c r="R132" s="90"/>
      <c r="S132" s="90"/>
      <c r="T132" s="90"/>
      <c r="U132" s="90"/>
    </row>
    <row r="133" spans="17:21" s="54" customFormat="1">
      <c r="Q133" s="90"/>
      <c r="R133" s="90"/>
      <c r="S133" s="90"/>
      <c r="T133" s="90"/>
      <c r="U133" s="90"/>
    </row>
    <row r="134" spans="17:21" s="54" customFormat="1">
      <c r="Q134" s="90"/>
      <c r="R134" s="90"/>
      <c r="S134" s="90"/>
      <c r="T134" s="90"/>
      <c r="U134" s="90"/>
    </row>
    <row r="135" spans="17:21" s="54" customFormat="1">
      <c r="Q135" s="90"/>
      <c r="R135" s="90"/>
      <c r="S135" s="90"/>
      <c r="T135" s="90"/>
      <c r="U135" s="90"/>
    </row>
    <row r="136" spans="17:21" s="54" customFormat="1">
      <c r="Q136" s="90"/>
      <c r="R136" s="90"/>
      <c r="S136" s="90"/>
      <c r="T136" s="90"/>
      <c r="U136" s="90"/>
    </row>
    <row r="137" spans="17:21" s="54" customFormat="1">
      <c r="Q137" s="90"/>
      <c r="R137" s="90"/>
      <c r="S137" s="90"/>
      <c r="T137" s="90"/>
      <c r="U137" s="90"/>
    </row>
    <row r="138" spans="17:21" s="54" customFormat="1">
      <c r="Q138" s="90"/>
      <c r="R138" s="90"/>
      <c r="S138" s="90"/>
      <c r="T138" s="90"/>
      <c r="U138" s="90"/>
    </row>
    <row r="139" spans="17:21" s="54" customFormat="1">
      <c r="Q139" s="90"/>
      <c r="R139" s="90"/>
      <c r="S139" s="90"/>
      <c r="T139" s="90"/>
      <c r="U139" s="90"/>
    </row>
    <row r="140" spans="17:21" s="54" customFormat="1">
      <c r="Q140" s="90"/>
      <c r="R140" s="90"/>
      <c r="S140" s="90"/>
      <c r="T140" s="90"/>
      <c r="U140" s="90"/>
    </row>
    <row r="141" spans="17:21" s="54" customFormat="1">
      <c r="Q141" s="90"/>
      <c r="R141" s="90"/>
      <c r="S141" s="90"/>
      <c r="T141" s="90"/>
      <c r="U141" s="90"/>
    </row>
    <row r="142" spans="17:21" s="54" customFormat="1">
      <c r="Q142" s="90"/>
      <c r="R142" s="90"/>
      <c r="S142" s="90"/>
      <c r="T142" s="90"/>
      <c r="U142" s="90"/>
    </row>
    <row r="143" spans="17:21" s="54" customFormat="1">
      <c r="Q143" s="90"/>
      <c r="R143" s="90"/>
      <c r="S143" s="90"/>
      <c r="T143" s="90"/>
      <c r="U143" s="90"/>
    </row>
    <row r="144" spans="17:21" s="54" customFormat="1">
      <c r="Q144" s="90"/>
      <c r="R144" s="90"/>
      <c r="S144" s="90"/>
      <c r="T144" s="90"/>
      <c r="U144" s="90"/>
    </row>
    <row r="145" spans="17:21" s="54" customFormat="1">
      <c r="Q145" s="90"/>
      <c r="R145" s="90"/>
      <c r="S145" s="90"/>
      <c r="T145" s="90"/>
      <c r="U145" s="90"/>
    </row>
    <row r="146" spans="17:21" s="54" customFormat="1">
      <c r="Q146" s="90"/>
      <c r="R146" s="90"/>
      <c r="S146" s="90"/>
      <c r="T146" s="90"/>
      <c r="U146" s="90"/>
    </row>
    <row r="147" spans="17:21" s="54" customFormat="1">
      <c r="Q147" s="90"/>
      <c r="R147" s="90"/>
      <c r="S147" s="90"/>
      <c r="T147" s="90"/>
      <c r="U147" s="90"/>
    </row>
    <row r="148" spans="17:21" s="54" customFormat="1">
      <c r="Q148" s="90"/>
      <c r="R148" s="90"/>
      <c r="S148" s="90"/>
      <c r="T148" s="90"/>
      <c r="U148" s="90"/>
    </row>
    <row r="149" spans="17:21" s="54" customFormat="1">
      <c r="Q149" s="90"/>
      <c r="R149" s="90"/>
      <c r="S149" s="90"/>
      <c r="T149" s="90"/>
      <c r="U149" s="90"/>
    </row>
    <row r="150" spans="17:21" s="54" customFormat="1">
      <c r="Q150" s="90"/>
      <c r="R150" s="90"/>
      <c r="S150" s="90"/>
      <c r="T150" s="90"/>
      <c r="U150" s="90"/>
    </row>
    <row r="151" spans="17:21" s="54" customFormat="1">
      <c r="Q151" s="90"/>
      <c r="R151" s="90"/>
      <c r="S151" s="90"/>
      <c r="T151" s="90"/>
      <c r="U151" s="90"/>
    </row>
    <row r="152" spans="17:21" s="54" customFormat="1">
      <c r="Q152" s="90"/>
      <c r="R152" s="90"/>
      <c r="S152" s="90"/>
      <c r="T152" s="90"/>
      <c r="U152" s="90"/>
    </row>
    <row r="153" spans="17:21" s="54" customFormat="1">
      <c r="Q153" s="90"/>
      <c r="R153" s="90"/>
      <c r="S153" s="90"/>
      <c r="T153" s="90"/>
      <c r="U153" s="90"/>
    </row>
    <row r="154" spans="17:21" s="54" customFormat="1">
      <c r="Q154" s="90"/>
      <c r="R154" s="90"/>
      <c r="S154" s="90"/>
      <c r="T154" s="90"/>
      <c r="U154" s="90"/>
    </row>
    <row r="155" spans="17:21" s="54" customFormat="1">
      <c r="Q155" s="90"/>
      <c r="R155" s="90"/>
      <c r="S155" s="90"/>
      <c r="T155" s="90"/>
      <c r="U155" s="90"/>
    </row>
    <row r="156" spans="17:21" s="54" customFormat="1">
      <c r="Q156" s="90"/>
      <c r="R156" s="90"/>
      <c r="S156" s="90"/>
      <c r="T156" s="90"/>
      <c r="U156" s="90"/>
    </row>
    <row r="157" spans="17:21" s="54" customFormat="1">
      <c r="Q157" s="90"/>
      <c r="R157" s="90"/>
      <c r="S157" s="90"/>
      <c r="T157" s="90"/>
      <c r="U157" s="90"/>
    </row>
    <row r="158" spans="17:21" s="54" customFormat="1">
      <c r="Q158" s="90"/>
      <c r="R158" s="90"/>
      <c r="S158" s="90"/>
      <c r="T158" s="90"/>
      <c r="U158" s="90"/>
    </row>
    <row r="159" spans="17:21" s="54" customFormat="1">
      <c r="Q159" s="90"/>
      <c r="R159" s="90"/>
      <c r="S159" s="90"/>
      <c r="T159" s="90"/>
      <c r="U159" s="90"/>
    </row>
    <row r="160" spans="17:21" s="54" customFormat="1">
      <c r="Q160" s="90"/>
      <c r="R160" s="90"/>
      <c r="S160" s="90"/>
      <c r="T160" s="90"/>
      <c r="U160" s="90"/>
    </row>
    <row r="161" spans="17:21" s="54" customFormat="1">
      <c r="Q161" s="90"/>
      <c r="R161" s="90"/>
      <c r="S161" s="90"/>
      <c r="T161" s="90"/>
      <c r="U161" s="90"/>
    </row>
    <row r="162" spans="17:21" s="54" customFormat="1">
      <c r="Q162" s="90"/>
      <c r="R162" s="90"/>
      <c r="S162" s="90"/>
      <c r="T162" s="90"/>
      <c r="U162" s="90"/>
    </row>
    <row r="163" spans="17:21" s="54" customFormat="1">
      <c r="Q163" s="90"/>
      <c r="R163" s="90"/>
      <c r="S163" s="90"/>
      <c r="T163" s="90"/>
      <c r="U163" s="90"/>
    </row>
    <row r="164" spans="17:21" s="54" customFormat="1">
      <c r="Q164" s="90"/>
      <c r="R164" s="90"/>
      <c r="S164" s="90"/>
      <c r="T164" s="90"/>
      <c r="U164" s="90"/>
    </row>
    <row r="165" spans="17:21" s="54" customFormat="1">
      <c r="Q165" s="90"/>
      <c r="R165" s="90"/>
      <c r="S165" s="90"/>
      <c r="T165" s="90"/>
      <c r="U165" s="90"/>
    </row>
    <row r="166" spans="17:21" s="54" customFormat="1">
      <c r="Q166" s="90"/>
      <c r="R166" s="90"/>
      <c r="S166" s="90"/>
      <c r="T166" s="90"/>
      <c r="U166" s="90"/>
    </row>
    <row r="167" spans="17:21" s="54" customFormat="1">
      <c r="Q167" s="90"/>
      <c r="R167" s="90"/>
      <c r="S167" s="90"/>
      <c r="T167" s="90"/>
      <c r="U167" s="90"/>
    </row>
    <row r="168" spans="17:21" s="54" customFormat="1">
      <c r="Q168" s="90"/>
      <c r="R168" s="90"/>
      <c r="S168" s="90"/>
      <c r="T168" s="90"/>
      <c r="U168" s="90"/>
    </row>
    <row r="169" spans="17:21" s="54" customFormat="1">
      <c r="Q169" s="90"/>
      <c r="R169" s="90"/>
      <c r="S169" s="90"/>
      <c r="T169" s="90"/>
      <c r="U169" s="90"/>
    </row>
    <row r="170" spans="17:21" s="54" customFormat="1">
      <c r="Q170" s="90"/>
      <c r="R170" s="90"/>
      <c r="S170" s="90"/>
      <c r="T170" s="90"/>
      <c r="U170" s="90"/>
    </row>
    <row r="171" spans="17:21" s="54" customFormat="1">
      <c r="Q171" s="90"/>
      <c r="R171" s="90"/>
      <c r="S171" s="90"/>
      <c r="T171" s="90"/>
      <c r="U171" s="90"/>
    </row>
    <row r="172" spans="17:21" s="54" customFormat="1">
      <c r="Q172" s="90"/>
      <c r="R172" s="90"/>
      <c r="S172" s="90"/>
      <c r="T172" s="90"/>
      <c r="U172" s="90"/>
    </row>
    <row r="173" spans="17:21" s="54" customFormat="1">
      <c r="Q173" s="90"/>
      <c r="R173" s="90"/>
      <c r="S173" s="90"/>
      <c r="T173" s="90"/>
      <c r="U173" s="90"/>
    </row>
    <row r="174" spans="17:21" s="54" customFormat="1">
      <c r="Q174" s="90"/>
      <c r="R174" s="90"/>
      <c r="S174" s="90"/>
      <c r="T174" s="90"/>
      <c r="U174" s="90"/>
    </row>
    <row r="175" spans="17:21" s="54" customFormat="1">
      <c r="Q175" s="90"/>
      <c r="R175" s="90"/>
      <c r="S175" s="90"/>
      <c r="T175" s="90"/>
      <c r="U175" s="90"/>
    </row>
    <row r="176" spans="17:21" s="54" customFormat="1">
      <c r="Q176" s="90"/>
      <c r="R176" s="90"/>
      <c r="S176" s="90"/>
      <c r="T176" s="90"/>
      <c r="U176" s="90"/>
    </row>
    <row r="177" spans="17:21" s="54" customFormat="1">
      <c r="Q177" s="90"/>
      <c r="R177" s="90"/>
      <c r="S177" s="90"/>
      <c r="T177" s="90"/>
      <c r="U177" s="90"/>
    </row>
    <row r="178" spans="17:21" s="54" customFormat="1">
      <c r="Q178" s="90"/>
      <c r="R178" s="90"/>
      <c r="S178" s="90"/>
      <c r="T178" s="90"/>
      <c r="U178" s="90"/>
    </row>
    <row r="179" spans="17:21" s="54" customFormat="1">
      <c r="Q179" s="90"/>
      <c r="R179" s="90"/>
      <c r="S179" s="90"/>
      <c r="T179" s="90"/>
      <c r="U179" s="90"/>
    </row>
    <row r="180" spans="17:21" s="54" customFormat="1">
      <c r="Q180" s="90"/>
      <c r="R180" s="90"/>
      <c r="S180" s="90"/>
      <c r="T180" s="90"/>
      <c r="U180" s="90"/>
    </row>
    <row r="181" spans="17:21" s="54" customFormat="1">
      <c r="Q181" s="90"/>
      <c r="R181" s="90"/>
      <c r="S181" s="90"/>
      <c r="T181" s="90"/>
      <c r="U181" s="90"/>
    </row>
    <row r="182" spans="17:21" s="54" customFormat="1">
      <c r="Q182" s="90"/>
      <c r="R182" s="90"/>
      <c r="S182" s="90"/>
      <c r="T182" s="90"/>
      <c r="U182" s="90"/>
    </row>
    <row r="183" spans="17:21" s="54" customFormat="1">
      <c r="Q183" s="90"/>
      <c r="R183" s="90"/>
      <c r="S183" s="90"/>
      <c r="T183" s="90"/>
      <c r="U183" s="90"/>
    </row>
    <row r="184" spans="17:21" s="54" customFormat="1">
      <c r="Q184" s="90"/>
      <c r="R184" s="90"/>
      <c r="S184" s="90"/>
      <c r="T184" s="90"/>
      <c r="U184" s="90"/>
    </row>
    <row r="185" spans="17:21" s="54" customFormat="1">
      <c r="Q185" s="90"/>
      <c r="R185" s="90"/>
      <c r="S185" s="90"/>
      <c r="T185" s="90"/>
      <c r="U185" s="90"/>
    </row>
    <row r="186" spans="17:21" s="54" customFormat="1">
      <c r="Q186" s="90"/>
      <c r="R186" s="90"/>
      <c r="S186" s="90"/>
      <c r="T186" s="90"/>
      <c r="U186" s="90"/>
    </row>
    <row r="187" spans="17:21" s="54" customFormat="1">
      <c r="Q187" s="90"/>
      <c r="R187" s="90"/>
      <c r="S187" s="90"/>
      <c r="T187" s="90"/>
      <c r="U187" s="90"/>
    </row>
    <row r="188" spans="17:21" s="54" customFormat="1">
      <c r="Q188" s="90"/>
      <c r="R188" s="90"/>
      <c r="S188" s="90"/>
      <c r="T188" s="90"/>
      <c r="U188" s="90"/>
    </row>
    <row r="189" spans="17:21" s="54" customFormat="1">
      <c r="Q189" s="90"/>
      <c r="R189" s="90"/>
      <c r="S189" s="90"/>
      <c r="T189" s="90"/>
      <c r="U189" s="90"/>
    </row>
    <row r="190" spans="17:21" s="54" customFormat="1">
      <c r="Q190" s="90"/>
      <c r="R190" s="90"/>
      <c r="S190" s="90"/>
      <c r="T190" s="90"/>
      <c r="U190" s="90"/>
    </row>
    <row r="191" spans="17:21" s="54" customFormat="1">
      <c r="Q191" s="90"/>
      <c r="R191" s="90"/>
      <c r="S191" s="90"/>
      <c r="T191" s="90"/>
      <c r="U191" s="90"/>
    </row>
    <row r="192" spans="17:21" s="54" customFormat="1">
      <c r="Q192" s="90"/>
      <c r="R192" s="90"/>
      <c r="S192" s="90"/>
      <c r="T192" s="90"/>
      <c r="U192" s="90"/>
    </row>
    <row r="193" spans="17:21" s="54" customFormat="1">
      <c r="Q193" s="90"/>
      <c r="R193" s="90"/>
      <c r="S193" s="90"/>
      <c r="T193" s="90"/>
      <c r="U193" s="90"/>
    </row>
    <row r="194" spans="17:21" s="54" customFormat="1">
      <c r="Q194" s="90"/>
      <c r="R194" s="90"/>
      <c r="S194" s="90"/>
      <c r="T194" s="90"/>
      <c r="U194" s="90"/>
    </row>
    <row r="195" spans="17:21" s="54" customFormat="1">
      <c r="Q195" s="90"/>
      <c r="R195" s="90"/>
      <c r="S195" s="90"/>
      <c r="T195" s="90"/>
      <c r="U195" s="90"/>
    </row>
    <row r="196" spans="17:21" s="54" customFormat="1">
      <c r="Q196" s="90"/>
      <c r="R196" s="90"/>
      <c r="S196" s="90"/>
      <c r="T196" s="90"/>
      <c r="U196" s="90"/>
    </row>
    <row r="197" spans="17:21" s="54" customFormat="1">
      <c r="Q197" s="90"/>
      <c r="R197" s="90"/>
      <c r="S197" s="90"/>
      <c r="T197" s="90"/>
      <c r="U197" s="90"/>
    </row>
    <row r="198" spans="17:21" s="54" customFormat="1">
      <c r="Q198" s="90"/>
      <c r="R198" s="90"/>
      <c r="S198" s="90"/>
      <c r="T198" s="90"/>
      <c r="U198" s="90"/>
    </row>
    <row r="199" spans="17:21" s="54" customFormat="1">
      <c r="Q199" s="90"/>
      <c r="R199" s="90"/>
      <c r="S199" s="90"/>
      <c r="T199" s="90"/>
      <c r="U199" s="90"/>
    </row>
    <row r="200" spans="17:21" s="54" customFormat="1">
      <c r="Q200" s="90"/>
      <c r="R200" s="90"/>
      <c r="S200" s="90"/>
      <c r="T200" s="90"/>
      <c r="U200" s="90"/>
    </row>
    <row r="201" spans="17:21" s="54" customFormat="1">
      <c r="Q201" s="90"/>
      <c r="R201" s="90"/>
      <c r="S201" s="90"/>
      <c r="T201" s="90"/>
      <c r="U201" s="90"/>
    </row>
    <row r="202" spans="17:21" s="54" customFormat="1">
      <c r="Q202" s="90"/>
      <c r="R202" s="90"/>
      <c r="S202" s="90"/>
      <c r="T202" s="90"/>
      <c r="U202" s="90"/>
    </row>
    <row r="203" spans="17:21" s="54" customFormat="1">
      <c r="Q203" s="90"/>
      <c r="R203" s="90"/>
      <c r="S203" s="90"/>
      <c r="T203" s="90"/>
      <c r="U203" s="90"/>
    </row>
    <row r="204" spans="17:21" s="54" customFormat="1">
      <c r="Q204" s="90"/>
      <c r="R204" s="90"/>
      <c r="S204" s="90"/>
      <c r="T204" s="90"/>
      <c r="U204" s="90"/>
    </row>
    <row r="205" spans="17:21" s="54" customFormat="1">
      <c r="Q205" s="90"/>
      <c r="R205" s="90"/>
      <c r="S205" s="90"/>
      <c r="T205" s="90"/>
      <c r="U205" s="90"/>
    </row>
    <row r="206" spans="17:21" s="54" customFormat="1">
      <c r="Q206" s="90"/>
      <c r="R206" s="90"/>
      <c r="S206" s="90"/>
      <c r="T206" s="90"/>
      <c r="U206" s="90"/>
    </row>
    <row r="207" spans="17:21" s="54" customFormat="1">
      <c r="Q207" s="90"/>
      <c r="R207" s="90"/>
      <c r="S207" s="90"/>
      <c r="T207" s="90"/>
      <c r="U207" s="90"/>
    </row>
    <row r="208" spans="17:21" s="54" customFormat="1">
      <c r="Q208" s="90"/>
      <c r="R208" s="90"/>
      <c r="S208" s="90"/>
      <c r="T208" s="90"/>
      <c r="U208" s="90"/>
    </row>
    <row r="209" spans="17:21" s="54" customFormat="1">
      <c r="Q209" s="90"/>
      <c r="R209" s="90"/>
      <c r="S209" s="90"/>
      <c r="T209" s="90"/>
      <c r="U209" s="90"/>
    </row>
    <row r="210" spans="17:21" s="54" customFormat="1">
      <c r="Q210" s="90"/>
      <c r="R210" s="90"/>
      <c r="S210" s="90"/>
      <c r="T210" s="90"/>
      <c r="U210" s="90"/>
    </row>
    <row r="211" spans="17:21" s="54" customFormat="1">
      <c r="Q211" s="90"/>
      <c r="R211" s="90"/>
      <c r="S211" s="90"/>
      <c r="T211" s="90"/>
      <c r="U211" s="90"/>
    </row>
    <row r="212" spans="17:21" s="54" customFormat="1">
      <c r="Q212" s="90"/>
      <c r="R212" s="90"/>
      <c r="S212" s="90"/>
      <c r="T212" s="90"/>
      <c r="U212" s="90"/>
    </row>
    <row r="213" spans="17:21" s="54" customFormat="1">
      <c r="Q213" s="90"/>
      <c r="R213" s="90"/>
      <c r="S213" s="90"/>
      <c r="T213" s="90"/>
      <c r="U213" s="90"/>
    </row>
    <row r="214" spans="17:21" s="54" customFormat="1">
      <c r="Q214" s="90"/>
      <c r="R214" s="90"/>
      <c r="S214" s="90"/>
      <c r="T214" s="90"/>
      <c r="U214" s="90"/>
    </row>
    <row r="215" spans="17:21" s="54" customFormat="1">
      <c r="Q215" s="90"/>
      <c r="R215" s="90"/>
      <c r="S215" s="90"/>
      <c r="T215" s="90"/>
      <c r="U215" s="90"/>
    </row>
    <row r="216" spans="17:21" s="54" customFormat="1">
      <c r="Q216" s="90"/>
      <c r="R216" s="90"/>
      <c r="S216" s="90"/>
      <c r="T216" s="90"/>
      <c r="U216" s="90"/>
    </row>
    <row r="217" spans="17:21" s="54" customFormat="1">
      <c r="Q217" s="90"/>
      <c r="R217" s="90"/>
      <c r="S217" s="90"/>
      <c r="T217" s="90"/>
      <c r="U217" s="90"/>
    </row>
    <row r="218" spans="17:21" s="54" customFormat="1">
      <c r="Q218" s="90"/>
      <c r="R218" s="90"/>
      <c r="S218" s="90"/>
      <c r="T218" s="90"/>
      <c r="U218" s="90"/>
    </row>
    <row r="219" spans="17:21" s="54" customFormat="1">
      <c r="Q219" s="90"/>
      <c r="R219" s="90"/>
      <c r="S219" s="90"/>
      <c r="T219" s="90"/>
      <c r="U219" s="90"/>
    </row>
    <row r="220" spans="17:21" s="54" customFormat="1">
      <c r="Q220" s="90"/>
      <c r="R220" s="90"/>
      <c r="S220" s="90"/>
      <c r="T220" s="90"/>
      <c r="U220" s="90"/>
    </row>
    <row r="221" spans="17:21" s="54" customFormat="1">
      <c r="Q221" s="90"/>
      <c r="R221" s="90"/>
      <c r="S221" s="90"/>
      <c r="T221" s="90"/>
      <c r="U221" s="90"/>
    </row>
    <row r="222" spans="17:21" s="54" customFormat="1">
      <c r="Q222" s="90"/>
      <c r="R222" s="90"/>
      <c r="S222" s="90"/>
      <c r="T222" s="90"/>
      <c r="U222" s="90"/>
    </row>
    <row r="223" spans="17:21" s="54" customFormat="1">
      <c r="Q223" s="90"/>
      <c r="R223" s="90"/>
      <c r="S223" s="90"/>
      <c r="T223" s="90"/>
      <c r="U223" s="90"/>
    </row>
    <row r="224" spans="17:21" s="54" customFormat="1">
      <c r="Q224" s="90"/>
      <c r="R224" s="90"/>
      <c r="S224" s="90"/>
      <c r="T224" s="90"/>
      <c r="U224" s="90"/>
    </row>
    <row r="225" spans="17:21" s="54" customFormat="1">
      <c r="Q225" s="90"/>
      <c r="R225" s="90"/>
      <c r="S225" s="90"/>
      <c r="T225" s="90"/>
      <c r="U225" s="90"/>
    </row>
    <row r="226" spans="17:21" s="54" customFormat="1">
      <c r="Q226" s="90"/>
      <c r="R226" s="90"/>
      <c r="S226" s="90"/>
      <c r="T226" s="90"/>
      <c r="U226" s="90"/>
    </row>
    <row r="227" spans="17:21" s="54" customFormat="1">
      <c r="Q227" s="90"/>
      <c r="R227" s="90"/>
      <c r="S227" s="90"/>
      <c r="T227" s="90"/>
      <c r="U227" s="90"/>
    </row>
    <row r="228" spans="17:21" s="54" customFormat="1">
      <c r="Q228" s="90"/>
      <c r="R228" s="90"/>
      <c r="S228" s="90"/>
      <c r="T228" s="90"/>
      <c r="U228" s="90"/>
    </row>
    <row r="229" spans="17:21" s="54" customFormat="1">
      <c r="Q229" s="90"/>
      <c r="R229" s="90"/>
      <c r="S229" s="90"/>
      <c r="T229" s="90"/>
      <c r="U229" s="90"/>
    </row>
    <row r="230" spans="17:21" s="54" customFormat="1">
      <c r="Q230" s="90"/>
      <c r="R230" s="90"/>
      <c r="S230" s="90"/>
      <c r="T230" s="90"/>
      <c r="U230" s="90"/>
    </row>
    <row r="231" spans="17:21" s="54" customFormat="1">
      <c r="Q231" s="90"/>
      <c r="R231" s="90"/>
      <c r="S231" s="90"/>
      <c r="T231" s="90"/>
      <c r="U231" s="90"/>
    </row>
    <row r="232" spans="17:21" s="54" customFormat="1">
      <c r="Q232" s="90"/>
      <c r="R232" s="90"/>
      <c r="S232" s="90"/>
      <c r="T232" s="90"/>
      <c r="U232" s="90"/>
    </row>
    <row r="233" spans="17:21" s="54" customFormat="1">
      <c r="Q233" s="90"/>
      <c r="R233" s="90"/>
      <c r="S233" s="90"/>
      <c r="T233" s="90"/>
      <c r="U233" s="90"/>
    </row>
    <row r="234" spans="17:21" s="54" customFormat="1">
      <c r="Q234" s="90"/>
      <c r="R234" s="90"/>
      <c r="S234" s="90"/>
      <c r="T234" s="90"/>
      <c r="U234" s="90"/>
    </row>
    <row r="235" spans="17:21" s="54" customFormat="1">
      <c r="Q235" s="90"/>
      <c r="R235" s="90"/>
      <c r="S235" s="90"/>
      <c r="T235" s="90"/>
      <c r="U235" s="90"/>
    </row>
    <row r="236" spans="17:21" s="54" customFormat="1">
      <c r="Q236" s="90"/>
      <c r="R236" s="90"/>
      <c r="S236" s="90"/>
      <c r="T236" s="90"/>
      <c r="U236" s="90"/>
    </row>
    <row r="237" spans="17:21" s="54" customFormat="1">
      <c r="Q237" s="90"/>
      <c r="R237" s="90"/>
      <c r="S237" s="90"/>
      <c r="T237" s="90"/>
      <c r="U237" s="90"/>
    </row>
    <row r="238" spans="17:21" s="54" customFormat="1">
      <c r="Q238" s="90"/>
      <c r="R238" s="90"/>
      <c r="S238" s="90"/>
      <c r="T238" s="90"/>
      <c r="U238" s="90"/>
    </row>
    <row r="239" spans="17:21" s="54" customFormat="1">
      <c r="Q239" s="90"/>
      <c r="R239" s="90"/>
      <c r="S239" s="90"/>
      <c r="T239" s="90"/>
      <c r="U239" s="90"/>
    </row>
    <row r="240" spans="17:21" s="54" customFormat="1">
      <c r="Q240" s="90"/>
      <c r="R240" s="90"/>
      <c r="S240" s="90"/>
      <c r="T240" s="90"/>
      <c r="U240" s="90"/>
    </row>
    <row r="241" spans="17:21" s="54" customFormat="1">
      <c r="Q241" s="90"/>
      <c r="R241" s="90"/>
      <c r="S241" s="90"/>
      <c r="T241" s="90"/>
      <c r="U241" s="90"/>
    </row>
    <row r="242" spans="17:21" s="54" customFormat="1">
      <c r="Q242" s="90"/>
      <c r="R242" s="90"/>
      <c r="S242" s="90"/>
      <c r="T242" s="90"/>
      <c r="U242" s="90"/>
    </row>
    <row r="243" spans="17:21" s="54" customFormat="1">
      <c r="Q243" s="90"/>
      <c r="R243" s="90"/>
      <c r="S243" s="90"/>
      <c r="T243" s="90"/>
      <c r="U243" s="90"/>
    </row>
    <row r="244" spans="17:21" s="54" customFormat="1">
      <c r="Q244" s="90"/>
      <c r="R244" s="90"/>
      <c r="S244" s="90"/>
      <c r="T244" s="90"/>
      <c r="U244" s="90"/>
    </row>
    <row r="245" spans="17:21" s="54" customFormat="1">
      <c r="Q245" s="90"/>
      <c r="R245" s="90"/>
      <c r="S245" s="90"/>
      <c r="T245" s="90"/>
      <c r="U245" s="90"/>
    </row>
    <row r="246" spans="17:21" s="54" customFormat="1">
      <c r="Q246" s="90"/>
      <c r="R246" s="90"/>
      <c r="S246" s="90"/>
      <c r="T246" s="90"/>
      <c r="U246" s="90"/>
    </row>
    <row r="247" spans="17:21" s="54" customFormat="1">
      <c r="Q247" s="90"/>
      <c r="R247" s="90"/>
      <c r="S247" s="90"/>
      <c r="T247" s="90"/>
      <c r="U247" s="90"/>
    </row>
    <row r="248" spans="17:21" s="54" customFormat="1">
      <c r="Q248" s="90"/>
      <c r="R248" s="90"/>
      <c r="S248" s="90"/>
      <c r="T248" s="90"/>
      <c r="U248" s="90"/>
    </row>
    <row r="249" spans="17:21" s="54" customFormat="1">
      <c r="Q249" s="90"/>
      <c r="R249" s="90"/>
      <c r="S249" s="90"/>
      <c r="T249" s="90"/>
      <c r="U249" s="90"/>
    </row>
    <row r="250" spans="17:21" s="54" customFormat="1">
      <c r="Q250" s="90"/>
      <c r="R250" s="90"/>
      <c r="S250" s="90"/>
      <c r="T250" s="90"/>
      <c r="U250" s="90"/>
    </row>
    <row r="251" spans="17:21" s="54" customFormat="1">
      <c r="Q251" s="90"/>
      <c r="R251" s="90"/>
      <c r="S251" s="90"/>
      <c r="T251" s="90"/>
      <c r="U251" s="90"/>
    </row>
    <row r="252" spans="17:21" s="54" customFormat="1">
      <c r="Q252" s="90"/>
      <c r="R252" s="90"/>
      <c r="S252" s="90"/>
      <c r="T252" s="90"/>
      <c r="U252" s="90"/>
    </row>
    <row r="253" spans="17:21" s="54" customFormat="1">
      <c r="Q253" s="90"/>
      <c r="R253" s="90"/>
      <c r="S253" s="90"/>
      <c r="T253" s="90"/>
      <c r="U253" s="90"/>
    </row>
    <row r="254" spans="17:21" s="54" customFormat="1">
      <c r="Q254" s="90"/>
      <c r="R254" s="90"/>
      <c r="S254" s="90"/>
      <c r="T254" s="90"/>
      <c r="U254" s="90"/>
    </row>
    <row r="255" spans="17:21" s="54" customFormat="1">
      <c r="Q255" s="90"/>
      <c r="R255" s="90"/>
      <c r="S255" s="90"/>
      <c r="T255" s="90"/>
      <c r="U255" s="90"/>
    </row>
    <row r="256" spans="17:21" s="54" customFormat="1">
      <c r="Q256" s="90"/>
      <c r="R256" s="90"/>
      <c r="S256" s="90"/>
      <c r="T256" s="90"/>
      <c r="U256" s="90"/>
    </row>
    <row r="257" spans="17:21" s="54" customFormat="1">
      <c r="Q257" s="90"/>
      <c r="R257" s="90"/>
      <c r="S257" s="90"/>
      <c r="T257" s="90"/>
      <c r="U257" s="90"/>
    </row>
    <row r="258" spans="17:21" s="54" customFormat="1">
      <c r="Q258" s="90"/>
      <c r="R258" s="90"/>
      <c r="S258" s="90"/>
      <c r="T258" s="90"/>
      <c r="U258" s="90"/>
    </row>
    <row r="259" spans="17:21" s="54" customFormat="1">
      <c r="Q259" s="90"/>
      <c r="R259" s="90"/>
      <c r="S259" s="90"/>
      <c r="T259" s="90"/>
      <c r="U259" s="90"/>
    </row>
    <row r="260" spans="17:21" s="54" customFormat="1">
      <c r="Q260" s="90"/>
      <c r="R260" s="90"/>
      <c r="S260" s="90"/>
      <c r="T260" s="90"/>
      <c r="U260" s="90"/>
    </row>
    <row r="261" spans="17:21" s="54" customFormat="1">
      <c r="Q261" s="90"/>
      <c r="R261" s="90"/>
      <c r="S261" s="90"/>
      <c r="T261" s="90"/>
      <c r="U261" s="90"/>
    </row>
    <row r="262" spans="17:21" s="54" customFormat="1">
      <c r="Q262" s="90"/>
      <c r="R262" s="90"/>
      <c r="S262" s="90"/>
      <c r="T262" s="90"/>
      <c r="U262" s="90"/>
    </row>
    <row r="263" spans="17:21" s="54" customFormat="1">
      <c r="Q263" s="90"/>
      <c r="R263" s="90"/>
      <c r="S263" s="90"/>
      <c r="T263" s="90"/>
      <c r="U263" s="90"/>
    </row>
    <row r="264" spans="17:21" s="54" customFormat="1">
      <c r="Q264" s="90"/>
      <c r="R264" s="90"/>
      <c r="S264" s="90"/>
      <c r="T264" s="90"/>
      <c r="U264" s="90"/>
    </row>
    <row r="265" spans="17:21" s="54" customFormat="1">
      <c r="Q265" s="90"/>
      <c r="R265" s="90"/>
      <c r="S265" s="90"/>
      <c r="T265" s="90"/>
      <c r="U265" s="90"/>
    </row>
    <row r="266" spans="17:21" s="54" customFormat="1">
      <c r="Q266" s="90"/>
      <c r="R266" s="90"/>
      <c r="S266" s="90"/>
      <c r="T266" s="90"/>
      <c r="U266" s="90"/>
    </row>
    <row r="267" spans="17:21" s="54" customFormat="1">
      <c r="Q267" s="90"/>
      <c r="R267" s="90"/>
      <c r="S267" s="90"/>
      <c r="T267" s="90"/>
      <c r="U267" s="90"/>
    </row>
    <row r="268" spans="17:21" s="54" customFormat="1">
      <c r="Q268" s="90"/>
      <c r="R268" s="90"/>
      <c r="S268" s="90"/>
      <c r="T268" s="90"/>
      <c r="U268" s="90"/>
    </row>
    <row r="269" spans="17:21" s="54" customFormat="1">
      <c r="Q269" s="90"/>
      <c r="R269" s="90"/>
      <c r="S269" s="90"/>
      <c r="T269" s="90"/>
      <c r="U269" s="90"/>
    </row>
    <row r="270" spans="17:21" s="54" customFormat="1">
      <c r="Q270" s="90"/>
      <c r="R270" s="90"/>
      <c r="S270" s="90"/>
      <c r="T270" s="90"/>
      <c r="U270" s="90"/>
    </row>
    <row r="271" spans="17:21" s="54" customFormat="1">
      <c r="Q271" s="90"/>
      <c r="R271" s="90"/>
      <c r="S271" s="90"/>
      <c r="T271" s="90"/>
      <c r="U271" s="90"/>
    </row>
    <row r="272" spans="17:21" s="54" customFormat="1">
      <c r="Q272" s="90"/>
      <c r="R272" s="90"/>
      <c r="S272" s="90"/>
      <c r="T272" s="90"/>
      <c r="U272" s="90"/>
    </row>
    <row r="273" spans="17:21" s="54" customFormat="1">
      <c r="Q273" s="90"/>
      <c r="R273" s="90"/>
      <c r="S273" s="90"/>
      <c r="T273" s="90"/>
      <c r="U273" s="90"/>
    </row>
    <row r="274" spans="17:21" s="54" customFormat="1">
      <c r="Q274" s="90"/>
      <c r="R274" s="90"/>
      <c r="S274" s="90"/>
      <c r="T274" s="90"/>
      <c r="U274" s="90"/>
    </row>
    <row r="275" spans="17:21" s="54" customFormat="1">
      <c r="Q275" s="90"/>
      <c r="R275" s="90"/>
      <c r="S275" s="90"/>
      <c r="T275" s="90"/>
      <c r="U275" s="90"/>
    </row>
    <row r="276" spans="17:21" s="54" customFormat="1">
      <c r="Q276" s="90"/>
      <c r="R276" s="90"/>
      <c r="S276" s="90"/>
      <c r="T276" s="90"/>
      <c r="U276" s="90"/>
    </row>
    <row r="277" spans="17:21" s="54" customFormat="1">
      <c r="Q277" s="90"/>
      <c r="R277" s="90"/>
      <c r="S277" s="90"/>
      <c r="T277" s="90"/>
      <c r="U277" s="90"/>
    </row>
    <row r="278" spans="17:21" s="54" customFormat="1">
      <c r="Q278" s="90"/>
      <c r="R278" s="90"/>
      <c r="S278" s="90"/>
      <c r="T278" s="90"/>
      <c r="U278" s="90"/>
    </row>
    <row r="279" spans="17:21" s="54" customFormat="1">
      <c r="Q279" s="90"/>
      <c r="R279" s="90"/>
      <c r="S279" s="90"/>
      <c r="T279" s="90"/>
      <c r="U279" s="90"/>
    </row>
    <row r="280" spans="17:21" s="54" customFormat="1">
      <c r="Q280" s="90"/>
      <c r="R280" s="90"/>
      <c r="S280" s="90"/>
      <c r="T280" s="90"/>
      <c r="U280" s="90"/>
    </row>
    <row r="281" spans="17:21" s="54" customFormat="1">
      <c r="Q281" s="90"/>
      <c r="R281" s="90"/>
      <c r="S281" s="90"/>
      <c r="T281" s="90"/>
      <c r="U281" s="90"/>
    </row>
    <row r="282" spans="17:21" s="54" customFormat="1">
      <c r="Q282" s="90"/>
      <c r="R282" s="90"/>
      <c r="S282" s="90"/>
      <c r="T282" s="90"/>
      <c r="U282" s="90"/>
    </row>
    <row r="283" spans="17:21" s="54" customFormat="1">
      <c r="Q283" s="90"/>
      <c r="R283" s="90"/>
      <c r="S283" s="90"/>
      <c r="T283" s="90"/>
      <c r="U283" s="90"/>
    </row>
    <row r="284" spans="17:21" s="54" customFormat="1">
      <c r="Q284" s="90"/>
      <c r="R284" s="90"/>
      <c r="S284" s="90"/>
      <c r="T284" s="90"/>
      <c r="U284" s="90"/>
    </row>
    <row r="285" spans="17:21" s="54" customFormat="1">
      <c r="Q285" s="90"/>
      <c r="R285" s="90"/>
      <c r="S285" s="90"/>
      <c r="T285" s="90"/>
      <c r="U285" s="90"/>
    </row>
    <row r="286" spans="17:21" s="54" customFormat="1">
      <c r="Q286" s="90"/>
      <c r="R286" s="90"/>
      <c r="S286" s="90"/>
      <c r="T286" s="90"/>
      <c r="U286" s="90"/>
    </row>
    <row r="287" spans="17:21" s="54" customFormat="1">
      <c r="Q287" s="90"/>
      <c r="R287" s="90"/>
      <c r="S287" s="90"/>
      <c r="T287" s="90"/>
      <c r="U287" s="90"/>
    </row>
    <row r="288" spans="17:21" s="54" customFormat="1">
      <c r="Q288" s="90"/>
      <c r="R288" s="90"/>
      <c r="S288" s="90"/>
      <c r="T288" s="90"/>
      <c r="U288" s="90"/>
    </row>
    <row r="289" spans="17:21" s="54" customFormat="1">
      <c r="Q289" s="90"/>
      <c r="R289" s="90"/>
      <c r="S289" s="90"/>
      <c r="T289" s="90"/>
      <c r="U289" s="90"/>
    </row>
    <row r="290" spans="17:21" s="54" customFormat="1">
      <c r="Q290" s="90"/>
      <c r="R290" s="90"/>
      <c r="S290" s="90"/>
      <c r="T290" s="90"/>
      <c r="U290" s="90"/>
    </row>
    <row r="291" spans="17:21" s="54" customFormat="1">
      <c r="Q291" s="90"/>
      <c r="R291" s="90"/>
      <c r="S291" s="90"/>
      <c r="T291" s="90"/>
      <c r="U291" s="90"/>
    </row>
    <row r="292" spans="17:21" s="54" customFormat="1">
      <c r="Q292" s="90"/>
      <c r="R292" s="90"/>
      <c r="S292" s="90"/>
      <c r="T292" s="90"/>
      <c r="U292" s="90"/>
    </row>
    <row r="293" spans="17:21" s="54" customFormat="1">
      <c r="Q293" s="90"/>
      <c r="R293" s="90"/>
      <c r="S293" s="90"/>
      <c r="T293" s="90"/>
      <c r="U293" s="90"/>
    </row>
    <row r="294" spans="17:21" s="54" customFormat="1">
      <c r="Q294" s="90"/>
      <c r="R294" s="90"/>
      <c r="S294" s="90"/>
      <c r="T294" s="90"/>
      <c r="U294" s="90"/>
    </row>
    <row r="295" spans="17:21" s="54" customFormat="1">
      <c r="Q295" s="90"/>
      <c r="R295" s="90"/>
      <c r="S295" s="90"/>
      <c r="T295" s="90"/>
      <c r="U295" s="90"/>
    </row>
    <row r="296" spans="17:21" s="54" customFormat="1">
      <c r="Q296" s="90"/>
      <c r="R296" s="90"/>
      <c r="S296" s="90"/>
      <c r="T296" s="90"/>
      <c r="U296" s="90"/>
    </row>
    <row r="297" spans="17:21" s="54" customFormat="1">
      <c r="Q297" s="90"/>
      <c r="R297" s="90"/>
      <c r="S297" s="90"/>
      <c r="T297" s="90"/>
      <c r="U297" s="90"/>
    </row>
    <row r="298" spans="17:21" s="54" customFormat="1">
      <c r="Q298" s="90"/>
      <c r="R298" s="90"/>
      <c r="S298" s="90"/>
      <c r="T298" s="90"/>
      <c r="U298" s="90"/>
    </row>
    <row r="299" spans="17:21" s="54" customFormat="1">
      <c r="Q299" s="90"/>
      <c r="R299" s="90"/>
      <c r="S299" s="90"/>
      <c r="T299" s="90"/>
      <c r="U299" s="90"/>
    </row>
    <row r="300" spans="17:21" s="54" customFormat="1">
      <c r="Q300" s="90"/>
      <c r="R300" s="90"/>
      <c r="S300" s="90"/>
      <c r="T300" s="90"/>
      <c r="U300" s="90"/>
    </row>
    <row r="301" spans="17:21" s="54" customFormat="1">
      <c r="Q301" s="90"/>
      <c r="R301" s="90"/>
      <c r="S301" s="90"/>
      <c r="T301" s="90"/>
      <c r="U301" s="90"/>
    </row>
    <row r="302" spans="17:21" s="54" customFormat="1">
      <c r="Q302" s="90"/>
      <c r="R302" s="90"/>
      <c r="S302" s="90"/>
      <c r="T302" s="90"/>
      <c r="U302" s="90"/>
    </row>
    <row r="303" spans="17:21" s="54" customFormat="1">
      <c r="Q303" s="90"/>
      <c r="R303" s="90"/>
      <c r="S303" s="90"/>
      <c r="T303" s="90"/>
      <c r="U303" s="90"/>
    </row>
    <row r="304" spans="17:21" s="54" customFormat="1">
      <c r="Q304" s="90"/>
      <c r="R304" s="90"/>
      <c r="S304" s="90"/>
      <c r="T304" s="90"/>
      <c r="U304" s="90"/>
    </row>
    <row r="305" spans="17:21" s="54" customFormat="1">
      <c r="Q305" s="90"/>
      <c r="R305" s="90"/>
      <c r="S305" s="90"/>
      <c r="T305" s="90"/>
      <c r="U305" s="90"/>
    </row>
    <row r="306" spans="17:21" s="54" customFormat="1">
      <c r="Q306" s="90"/>
      <c r="R306" s="90"/>
      <c r="S306" s="90"/>
      <c r="T306" s="90"/>
      <c r="U306" s="90"/>
    </row>
    <row r="307" spans="17:21" s="54" customFormat="1">
      <c r="Q307" s="90"/>
      <c r="R307" s="90"/>
      <c r="S307" s="90"/>
      <c r="T307" s="90"/>
      <c r="U307" s="90"/>
    </row>
    <row r="308" spans="17:21" s="54" customFormat="1">
      <c r="Q308" s="90"/>
      <c r="R308" s="90"/>
      <c r="S308" s="90"/>
      <c r="T308" s="90"/>
      <c r="U308" s="90"/>
    </row>
    <row r="309" spans="17:21" s="54" customFormat="1">
      <c r="Q309" s="90"/>
      <c r="R309" s="90"/>
      <c r="S309" s="90"/>
      <c r="T309" s="90"/>
      <c r="U309" s="90"/>
    </row>
    <row r="310" spans="17:21" s="54" customFormat="1">
      <c r="Q310" s="90"/>
      <c r="R310" s="90"/>
      <c r="S310" s="90"/>
      <c r="T310" s="90"/>
      <c r="U310" s="90"/>
    </row>
    <row r="311" spans="17:21" s="54" customFormat="1">
      <c r="Q311" s="90"/>
      <c r="R311" s="90"/>
      <c r="S311" s="90"/>
      <c r="T311" s="90"/>
      <c r="U311" s="90"/>
    </row>
    <row r="312" spans="17:21" s="54" customFormat="1">
      <c r="Q312" s="90"/>
      <c r="R312" s="90"/>
      <c r="S312" s="90"/>
      <c r="T312" s="90"/>
      <c r="U312" s="90"/>
    </row>
    <row r="313" spans="17:21" s="54" customFormat="1">
      <c r="Q313" s="90"/>
      <c r="R313" s="90"/>
      <c r="S313" s="90"/>
      <c r="T313" s="90"/>
      <c r="U313" s="90"/>
    </row>
    <row r="314" spans="17:21" s="54" customFormat="1">
      <c r="Q314" s="90"/>
      <c r="R314" s="90"/>
      <c r="S314" s="90"/>
      <c r="T314" s="90"/>
      <c r="U314" s="90"/>
    </row>
    <row r="315" spans="17:21" s="54" customFormat="1">
      <c r="Q315" s="90"/>
      <c r="R315" s="90"/>
      <c r="S315" s="90"/>
      <c r="T315" s="90"/>
      <c r="U315" s="90"/>
    </row>
    <row r="316" spans="17:21" s="54" customFormat="1">
      <c r="Q316" s="90"/>
      <c r="R316" s="90"/>
      <c r="S316" s="90"/>
      <c r="T316" s="90"/>
      <c r="U316" s="90"/>
    </row>
    <row r="317" spans="17:21" s="54" customFormat="1">
      <c r="Q317" s="90"/>
      <c r="R317" s="90"/>
      <c r="S317" s="90"/>
      <c r="T317" s="90"/>
      <c r="U317" s="90"/>
    </row>
    <row r="318" spans="17:21" s="54" customFormat="1">
      <c r="Q318" s="90"/>
      <c r="R318" s="90"/>
      <c r="S318" s="90"/>
      <c r="T318" s="90"/>
      <c r="U318" s="90"/>
    </row>
    <row r="319" spans="17:21" s="54" customFormat="1">
      <c r="Q319" s="90"/>
      <c r="R319" s="90"/>
      <c r="S319" s="90"/>
      <c r="T319" s="90"/>
      <c r="U319" s="90"/>
    </row>
    <row r="320" spans="17:21" s="54" customFormat="1">
      <c r="Q320" s="90"/>
      <c r="R320" s="90"/>
      <c r="S320" s="90"/>
      <c r="T320" s="90"/>
      <c r="U320" s="90"/>
    </row>
    <row r="321" spans="17:21" s="54" customFormat="1">
      <c r="Q321" s="90"/>
      <c r="R321" s="90"/>
      <c r="S321" s="90"/>
      <c r="T321" s="90"/>
      <c r="U321" s="90"/>
    </row>
    <row r="322" spans="17:21" s="54" customFormat="1">
      <c r="Q322" s="90"/>
      <c r="R322" s="90"/>
      <c r="S322" s="90"/>
      <c r="T322" s="90"/>
      <c r="U322" s="90"/>
    </row>
    <row r="323" spans="17:21" s="54" customFormat="1">
      <c r="Q323" s="90"/>
      <c r="R323" s="90"/>
      <c r="S323" s="90"/>
      <c r="T323" s="90"/>
      <c r="U323" s="90"/>
    </row>
    <row r="324" spans="17:21" s="54" customFormat="1">
      <c r="Q324" s="90"/>
      <c r="R324" s="90"/>
      <c r="S324" s="90"/>
      <c r="T324" s="90"/>
      <c r="U324" s="90"/>
    </row>
    <row r="325" spans="17:21" s="54" customFormat="1">
      <c r="Q325" s="90"/>
      <c r="R325" s="90"/>
      <c r="S325" s="90"/>
      <c r="T325" s="90"/>
      <c r="U325" s="90"/>
    </row>
    <row r="326" spans="17:21" s="54" customFormat="1">
      <c r="Q326" s="90"/>
      <c r="R326" s="90"/>
      <c r="S326" s="90"/>
      <c r="T326" s="90"/>
      <c r="U326" s="90"/>
    </row>
    <row r="327" spans="17:21" s="54" customFormat="1">
      <c r="Q327" s="90"/>
      <c r="R327" s="90"/>
      <c r="S327" s="90"/>
      <c r="T327" s="90"/>
      <c r="U327" s="90"/>
    </row>
    <row r="328" spans="17:21" s="54" customFormat="1">
      <c r="Q328" s="90"/>
      <c r="R328" s="90"/>
      <c r="S328" s="90"/>
      <c r="T328" s="90"/>
      <c r="U328" s="90"/>
    </row>
    <row r="329" spans="17:21" s="54" customFormat="1">
      <c r="Q329" s="90"/>
      <c r="R329" s="90"/>
      <c r="S329" s="90"/>
      <c r="T329" s="90"/>
      <c r="U329" s="90"/>
    </row>
    <row r="330" spans="17:21" s="54" customFormat="1">
      <c r="Q330" s="90"/>
      <c r="R330" s="90"/>
      <c r="S330" s="90"/>
      <c r="T330" s="90"/>
      <c r="U330" s="90"/>
    </row>
    <row r="331" spans="17:21" s="54" customFormat="1">
      <c r="Q331" s="90"/>
      <c r="R331" s="90"/>
      <c r="S331" s="90"/>
      <c r="T331" s="90"/>
      <c r="U331" s="90"/>
    </row>
    <row r="332" spans="17:21" s="54" customFormat="1">
      <c r="Q332" s="90"/>
      <c r="R332" s="90"/>
      <c r="S332" s="90"/>
      <c r="T332" s="90"/>
      <c r="U332" s="90"/>
    </row>
    <row r="333" spans="17:21" s="54" customFormat="1">
      <c r="Q333" s="90"/>
      <c r="R333" s="90"/>
      <c r="S333" s="90"/>
      <c r="T333" s="90"/>
      <c r="U333" s="90"/>
    </row>
    <row r="334" spans="17:21" s="54" customFormat="1">
      <c r="Q334" s="90"/>
      <c r="R334" s="90"/>
      <c r="S334" s="90"/>
      <c r="T334" s="90"/>
      <c r="U334" s="90"/>
    </row>
    <row r="335" spans="17:21" s="54" customFormat="1">
      <c r="Q335" s="90"/>
      <c r="R335" s="90"/>
      <c r="S335" s="90"/>
      <c r="T335" s="90"/>
      <c r="U335" s="90"/>
    </row>
    <row r="336" spans="17:21" s="54" customFormat="1">
      <c r="Q336" s="90"/>
      <c r="R336" s="90"/>
      <c r="S336" s="90"/>
      <c r="T336" s="90"/>
      <c r="U336" s="90"/>
    </row>
    <row r="337" spans="17:21" s="54" customFormat="1">
      <c r="Q337" s="90"/>
      <c r="R337" s="90"/>
      <c r="S337" s="90"/>
      <c r="T337" s="90"/>
      <c r="U337" s="90"/>
    </row>
    <row r="338" spans="17:21" s="54" customFormat="1">
      <c r="Q338" s="90"/>
      <c r="R338" s="90"/>
      <c r="S338" s="90"/>
      <c r="T338" s="90"/>
      <c r="U338" s="90"/>
    </row>
    <row r="339" spans="17:21" s="54" customFormat="1">
      <c r="Q339" s="90"/>
      <c r="R339" s="90"/>
      <c r="S339" s="90"/>
      <c r="T339" s="90"/>
      <c r="U339" s="90"/>
    </row>
    <row r="340" spans="17:21" s="54" customFormat="1">
      <c r="Q340" s="90"/>
      <c r="R340" s="90"/>
      <c r="S340" s="90"/>
      <c r="T340" s="90"/>
      <c r="U340" s="90"/>
    </row>
    <row r="341" spans="17:21" s="54" customFormat="1">
      <c r="Q341" s="90"/>
      <c r="R341" s="90"/>
      <c r="S341" s="90"/>
      <c r="T341" s="90"/>
      <c r="U341" s="90"/>
    </row>
    <row r="342" spans="17:21" s="54" customFormat="1">
      <c r="Q342" s="90"/>
      <c r="R342" s="90"/>
      <c r="S342" s="90"/>
      <c r="T342" s="90"/>
      <c r="U342" s="90"/>
    </row>
    <row r="343" spans="17:21" s="54" customFormat="1">
      <c r="Q343" s="90"/>
      <c r="R343" s="90"/>
      <c r="S343" s="90"/>
      <c r="T343" s="90"/>
      <c r="U343" s="90"/>
    </row>
    <row r="344" spans="17:21" s="54" customFormat="1">
      <c r="Q344" s="90"/>
      <c r="R344" s="90"/>
      <c r="S344" s="90"/>
      <c r="T344" s="90"/>
      <c r="U344" s="90"/>
    </row>
    <row r="345" spans="17:21" s="54" customFormat="1">
      <c r="Q345" s="90"/>
      <c r="R345" s="90"/>
      <c r="S345" s="90"/>
      <c r="T345" s="90"/>
      <c r="U345" s="90"/>
    </row>
    <row r="346" spans="17:21" s="54" customFormat="1">
      <c r="Q346" s="90"/>
      <c r="R346" s="90"/>
      <c r="S346" s="90"/>
      <c r="T346" s="90"/>
      <c r="U346" s="90"/>
    </row>
    <row r="347" spans="17:21" s="54" customFormat="1">
      <c r="Q347" s="90"/>
      <c r="R347" s="90"/>
      <c r="S347" s="90"/>
      <c r="T347" s="90"/>
      <c r="U347" s="90"/>
    </row>
    <row r="348" spans="17:21" s="54" customFormat="1">
      <c r="Q348" s="90"/>
      <c r="R348" s="90"/>
      <c r="S348" s="90"/>
      <c r="T348" s="90"/>
      <c r="U348" s="90"/>
    </row>
    <row r="349" spans="17:21" s="54" customFormat="1">
      <c r="Q349" s="90"/>
      <c r="R349" s="90"/>
      <c r="S349" s="90"/>
      <c r="T349" s="90"/>
      <c r="U349" s="90"/>
    </row>
    <row r="350" spans="17:21" s="54" customFormat="1">
      <c r="Q350" s="90"/>
      <c r="R350" s="90"/>
      <c r="S350" s="90"/>
      <c r="T350" s="90"/>
      <c r="U350" s="90"/>
    </row>
    <row r="351" spans="17:21" s="54" customFormat="1">
      <c r="Q351" s="90"/>
      <c r="R351" s="90"/>
      <c r="S351" s="90"/>
      <c r="T351" s="90"/>
      <c r="U351" s="90"/>
    </row>
    <row r="352" spans="17:21" s="54" customFormat="1">
      <c r="Q352" s="90"/>
      <c r="R352" s="90"/>
      <c r="S352" s="90"/>
      <c r="T352" s="90"/>
      <c r="U352" s="90"/>
    </row>
    <row r="353" spans="17:21" s="54" customFormat="1">
      <c r="Q353" s="90"/>
      <c r="R353" s="90"/>
      <c r="S353" s="90"/>
      <c r="T353" s="90"/>
      <c r="U353" s="90"/>
    </row>
    <row r="354" spans="17:21" s="54" customFormat="1">
      <c r="Q354" s="90"/>
      <c r="R354" s="90"/>
      <c r="S354" s="90"/>
      <c r="T354" s="90"/>
      <c r="U354" s="90"/>
    </row>
    <row r="355" spans="17:21" s="54" customFormat="1">
      <c r="Q355" s="90"/>
      <c r="R355" s="90"/>
      <c r="S355" s="90"/>
      <c r="T355" s="90"/>
      <c r="U355" s="90"/>
    </row>
    <row r="356" spans="17:21" s="54" customFormat="1">
      <c r="Q356" s="90"/>
      <c r="R356" s="90"/>
      <c r="S356" s="90"/>
      <c r="T356" s="90"/>
      <c r="U356" s="90"/>
    </row>
    <row r="357" spans="17:21" s="54" customFormat="1">
      <c r="Q357" s="90"/>
      <c r="R357" s="90"/>
      <c r="S357" s="90"/>
      <c r="T357" s="90"/>
      <c r="U357" s="90"/>
    </row>
    <row r="358" spans="17:21" s="54" customFormat="1">
      <c r="Q358" s="90"/>
      <c r="R358" s="90"/>
      <c r="S358" s="90"/>
      <c r="T358" s="90"/>
      <c r="U358" s="90"/>
    </row>
    <row r="359" spans="17:21" s="54" customFormat="1">
      <c r="Q359" s="90"/>
      <c r="R359" s="90"/>
      <c r="S359" s="90"/>
      <c r="T359" s="90"/>
      <c r="U359" s="90"/>
    </row>
    <row r="360" spans="17:21" s="54" customFormat="1">
      <c r="Q360" s="90"/>
      <c r="R360" s="90"/>
      <c r="S360" s="90"/>
      <c r="T360" s="90"/>
      <c r="U360" s="90"/>
    </row>
    <row r="361" spans="17:21" s="54" customFormat="1">
      <c r="Q361" s="90"/>
      <c r="R361" s="90"/>
      <c r="S361" s="90"/>
      <c r="T361" s="90"/>
      <c r="U361" s="90"/>
    </row>
    <row r="362" spans="17:21" s="54" customFormat="1">
      <c r="Q362" s="90"/>
      <c r="R362" s="90"/>
      <c r="S362" s="90"/>
      <c r="T362" s="90"/>
      <c r="U362" s="90"/>
    </row>
    <row r="363" spans="17:21" s="54" customFormat="1">
      <c r="Q363" s="90"/>
      <c r="R363" s="90"/>
      <c r="S363" s="90"/>
      <c r="T363" s="90"/>
      <c r="U363" s="90"/>
    </row>
    <row r="364" spans="17:21" s="54" customFormat="1">
      <c r="Q364" s="90"/>
      <c r="R364" s="90"/>
      <c r="S364" s="90"/>
      <c r="T364" s="90"/>
      <c r="U364" s="90"/>
    </row>
    <row r="365" spans="17:21" s="54" customFormat="1">
      <c r="Q365" s="90"/>
      <c r="R365" s="90"/>
      <c r="S365" s="90"/>
      <c r="T365" s="90"/>
      <c r="U365" s="90"/>
    </row>
    <row r="366" spans="17:21" s="54" customFormat="1">
      <c r="Q366" s="90"/>
      <c r="R366" s="90"/>
      <c r="S366" s="90"/>
      <c r="T366" s="90"/>
      <c r="U366" s="90"/>
    </row>
    <row r="367" spans="17:21" s="54" customFormat="1">
      <c r="Q367" s="90"/>
      <c r="R367" s="90"/>
      <c r="S367" s="90"/>
      <c r="T367" s="90"/>
      <c r="U367" s="90"/>
    </row>
    <row r="368" spans="17:21" s="54" customFormat="1">
      <c r="Q368" s="90"/>
      <c r="R368" s="90"/>
      <c r="S368" s="90"/>
      <c r="T368" s="90"/>
      <c r="U368" s="90"/>
    </row>
    <row r="369" spans="17:21" s="54" customFormat="1">
      <c r="Q369" s="90"/>
      <c r="R369" s="90"/>
      <c r="S369" s="90"/>
      <c r="T369" s="90"/>
      <c r="U369" s="90"/>
    </row>
    <row r="370" spans="17:21" s="54" customFormat="1">
      <c r="Q370" s="90"/>
      <c r="R370" s="90"/>
      <c r="S370" s="90"/>
      <c r="T370" s="90"/>
      <c r="U370" s="90"/>
    </row>
    <row r="371" spans="17:21" s="54" customFormat="1">
      <c r="Q371" s="90"/>
      <c r="R371" s="90"/>
      <c r="S371" s="90"/>
      <c r="T371" s="90"/>
      <c r="U371" s="90"/>
    </row>
    <row r="372" spans="17:21" s="54" customFormat="1">
      <c r="Q372" s="90"/>
      <c r="R372" s="90"/>
      <c r="S372" s="90"/>
      <c r="T372" s="90"/>
      <c r="U372" s="90"/>
    </row>
    <row r="373" spans="17:21" s="54" customFormat="1">
      <c r="Q373" s="90"/>
      <c r="R373" s="90"/>
      <c r="S373" s="90"/>
      <c r="T373" s="90"/>
      <c r="U373" s="90"/>
    </row>
    <row r="374" spans="17:21" s="54" customFormat="1">
      <c r="Q374" s="90"/>
      <c r="R374" s="90"/>
      <c r="S374" s="90"/>
      <c r="T374" s="90"/>
      <c r="U374" s="90"/>
    </row>
    <row r="375" spans="17:21" s="54" customFormat="1">
      <c r="Q375" s="90"/>
      <c r="R375" s="90"/>
      <c r="S375" s="90"/>
      <c r="T375" s="90"/>
      <c r="U375" s="90"/>
    </row>
    <row r="376" spans="17:21" s="54" customFormat="1">
      <c r="Q376" s="90"/>
      <c r="R376" s="90"/>
      <c r="S376" s="90"/>
      <c r="T376" s="90"/>
      <c r="U376" s="90"/>
    </row>
    <row r="377" spans="17:21" s="54" customFormat="1">
      <c r="Q377" s="90"/>
      <c r="R377" s="90"/>
      <c r="S377" s="90"/>
      <c r="T377" s="90"/>
      <c r="U377" s="90"/>
    </row>
    <row r="378" spans="17:21" s="54" customFormat="1">
      <c r="Q378" s="90"/>
      <c r="R378" s="90"/>
      <c r="S378" s="90"/>
      <c r="T378" s="90"/>
      <c r="U378" s="90"/>
    </row>
    <row r="379" spans="17:21" s="54" customFormat="1">
      <c r="Q379" s="90"/>
      <c r="R379" s="90"/>
      <c r="S379" s="90"/>
      <c r="T379" s="90"/>
      <c r="U379" s="90"/>
    </row>
    <row r="380" spans="17:21" s="54" customFormat="1">
      <c r="Q380" s="90"/>
      <c r="R380" s="90"/>
      <c r="S380" s="90"/>
      <c r="T380" s="90"/>
      <c r="U380" s="90"/>
    </row>
    <row r="381" spans="17:21" s="54" customFormat="1">
      <c r="Q381" s="90"/>
      <c r="R381" s="90"/>
      <c r="S381" s="90"/>
      <c r="T381" s="90"/>
      <c r="U381" s="90"/>
    </row>
    <row r="382" spans="17:21" s="54" customFormat="1">
      <c r="Q382" s="90"/>
      <c r="R382" s="90"/>
      <c r="S382" s="90"/>
      <c r="T382" s="90"/>
      <c r="U382" s="90"/>
    </row>
    <row r="383" spans="17:21" s="54" customFormat="1">
      <c r="Q383" s="90"/>
      <c r="R383" s="90"/>
      <c r="S383" s="90"/>
      <c r="T383" s="90"/>
      <c r="U383" s="90"/>
    </row>
    <row r="384" spans="17:21" s="54" customFormat="1">
      <c r="Q384" s="90"/>
      <c r="R384" s="90"/>
      <c r="S384" s="90"/>
      <c r="T384" s="90"/>
      <c r="U384" s="90"/>
    </row>
    <row r="385" spans="17:21" s="54" customFormat="1">
      <c r="Q385" s="90"/>
      <c r="R385" s="90"/>
      <c r="S385" s="90"/>
      <c r="T385" s="90"/>
      <c r="U385" s="90"/>
    </row>
    <row r="386" spans="17:21" s="54" customFormat="1">
      <c r="Q386" s="90"/>
      <c r="R386" s="90"/>
      <c r="S386" s="90"/>
      <c r="T386" s="90"/>
      <c r="U386" s="90"/>
    </row>
    <row r="387" spans="17:21" s="54" customFormat="1">
      <c r="Q387" s="90"/>
      <c r="R387" s="90"/>
      <c r="S387" s="90"/>
      <c r="T387" s="90"/>
      <c r="U387" s="90"/>
    </row>
    <row r="388" spans="17:21" s="54" customFormat="1">
      <c r="Q388" s="90"/>
      <c r="R388" s="90"/>
      <c r="S388" s="90"/>
      <c r="T388" s="90"/>
      <c r="U388" s="90"/>
    </row>
    <row r="389" spans="17:21" s="54" customFormat="1">
      <c r="Q389" s="90"/>
      <c r="R389" s="90"/>
      <c r="S389" s="90"/>
      <c r="T389" s="90"/>
      <c r="U389" s="90"/>
    </row>
    <row r="390" spans="17:21" s="54" customFormat="1">
      <c r="Q390" s="90"/>
      <c r="R390" s="90"/>
      <c r="S390" s="90"/>
      <c r="T390" s="90"/>
      <c r="U390" s="90"/>
    </row>
    <row r="391" spans="17:21" s="54" customFormat="1">
      <c r="Q391" s="90"/>
      <c r="R391" s="90"/>
      <c r="S391" s="90"/>
      <c r="T391" s="90"/>
      <c r="U391" s="90"/>
    </row>
    <row r="392" spans="17:21" s="54" customFormat="1">
      <c r="Q392" s="90"/>
      <c r="R392" s="90"/>
      <c r="S392" s="90"/>
      <c r="T392" s="90"/>
      <c r="U392" s="90"/>
    </row>
    <row r="393" spans="17:21" s="54" customFormat="1">
      <c r="Q393" s="90"/>
      <c r="R393" s="90"/>
      <c r="S393" s="90"/>
      <c r="T393" s="90"/>
      <c r="U393" s="90"/>
    </row>
    <row r="394" spans="17:21" s="54" customFormat="1">
      <c r="Q394" s="90"/>
      <c r="R394" s="90"/>
      <c r="S394" s="90"/>
      <c r="T394" s="90"/>
      <c r="U394" s="90"/>
    </row>
    <row r="395" spans="17:21" s="54" customFormat="1">
      <c r="Q395" s="90"/>
      <c r="R395" s="90"/>
      <c r="S395" s="90"/>
      <c r="T395" s="90"/>
      <c r="U395" s="90"/>
    </row>
    <row r="396" spans="17:21" s="54" customFormat="1">
      <c r="Q396" s="90"/>
      <c r="R396" s="90"/>
      <c r="S396" s="90"/>
      <c r="T396" s="90"/>
      <c r="U396" s="90"/>
    </row>
    <row r="397" spans="17:21" s="54" customFormat="1">
      <c r="Q397" s="90"/>
      <c r="R397" s="90"/>
      <c r="S397" s="90"/>
      <c r="T397" s="90"/>
      <c r="U397" s="90"/>
    </row>
    <row r="398" spans="17:21" s="54" customFormat="1">
      <c r="Q398" s="90"/>
      <c r="R398" s="90"/>
      <c r="S398" s="90"/>
      <c r="T398" s="90"/>
      <c r="U398" s="90"/>
    </row>
    <row r="399" spans="17:21" s="54" customFormat="1">
      <c r="Q399" s="90"/>
      <c r="R399" s="90"/>
      <c r="S399" s="90"/>
      <c r="T399" s="90"/>
      <c r="U399" s="90"/>
    </row>
    <row r="400" spans="17:21" s="54" customFormat="1">
      <c r="Q400" s="90"/>
      <c r="R400" s="90"/>
      <c r="S400" s="90"/>
      <c r="T400" s="90"/>
      <c r="U400" s="90"/>
    </row>
    <row r="401" spans="17:21" s="54" customFormat="1">
      <c r="Q401" s="90"/>
      <c r="R401" s="90"/>
      <c r="S401" s="90"/>
      <c r="T401" s="90"/>
      <c r="U401" s="90"/>
    </row>
    <row r="402" spans="17:21" s="54" customFormat="1">
      <c r="Q402" s="90"/>
      <c r="R402" s="90"/>
      <c r="S402" s="90"/>
      <c r="T402" s="90"/>
      <c r="U402" s="90"/>
    </row>
    <row r="403" spans="17:21" s="54" customFormat="1">
      <c r="Q403" s="90"/>
      <c r="R403" s="90"/>
      <c r="S403" s="90"/>
      <c r="T403" s="90"/>
      <c r="U403" s="90"/>
    </row>
    <row r="404" spans="17:21" s="54" customFormat="1">
      <c r="Q404" s="90"/>
      <c r="R404" s="90"/>
      <c r="S404" s="90"/>
      <c r="T404" s="90"/>
      <c r="U404" s="90"/>
    </row>
    <row r="405" spans="17:21" s="54" customFormat="1">
      <c r="Q405" s="90"/>
      <c r="R405" s="90"/>
      <c r="S405" s="90"/>
      <c r="T405" s="90"/>
      <c r="U405" s="90"/>
    </row>
    <row r="406" spans="17:21" s="54" customFormat="1">
      <c r="Q406" s="90"/>
      <c r="R406" s="90"/>
      <c r="S406" s="90"/>
      <c r="T406" s="90"/>
      <c r="U406" s="90"/>
    </row>
    <row r="407" spans="17:21" s="54" customFormat="1">
      <c r="Q407" s="90"/>
      <c r="R407" s="90"/>
      <c r="S407" s="90"/>
      <c r="T407" s="90"/>
      <c r="U407" s="90"/>
    </row>
    <row r="408" spans="17:21" s="54" customFormat="1">
      <c r="Q408" s="90"/>
      <c r="R408" s="90"/>
      <c r="S408" s="90"/>
      <c r="T408" s="90"/>
      <c r="U408" s="90"/>
    </row>
    <row r="409" spans="17:21" s="54" customFormat="1">
      <c r="Q409" s="90"/>
      <c r="R409" s="90"/>
      <c r="S409" s="90"/>
      <c r="T409" s="90"/>
      <c r="U409" s="90"/>
    </row>
    <row r="410" spans="17:21" s="54" customFormat="1">
      <c r="Q410" s="90"/>
      <c r="R410" s="90"/>
      <c r="S410" s="90"/>
      <c r="T410" s="90"/>
      <c r="U410" s="90"/>
    </row>
    <row r="411" spans="17:21" s="54" customFormat="1">
      <c r="Q411" s="90"/>
      <c r="R411" s="90"/>
      <c r="S411" s="90"/>
      <c r="T411" s="90"/>
      <c r="U411" s="90"/>
    </row>
    <row r="412" spans="17:21" s="54" customFormat="1">
      <c r="Q412" s="90"/>
      <c r="R412" s="90"/>
      <c r="S412" s="90"/>
      <c r="T412" s="90"/>
      <c r="U412" s="90"/>
    </row>
    <row r="413" spans="17:21" s="54" customFormat="1">
      <c r="Q413" s="90"/>
      <c r="R413" s="90"/>
      <c r="S413" s="90"/>
      <c r="T413" s="90"/>
      <c r="U413" s="90"/>
    </row>
    <row r="414" spans="17:21" s="54" customFormat="1">
      <c r="Q414" s="90"/>
      <c r="R414" s="90"/>
      <c r="S414" s="90"/>
      <c r="T414" s="90"/>
      <c r="U414" s="90"/>
    </row>
    <row r="415" spans="17:21" s="54" customFormat="1">
      <c r="Q415" s="90"/>
      <c r="R415" s="90"/>
      <c r="S415" s="90"/>
      <c r="T415" s="90"/>
      <c r="U415" s="90"/>
    </row>
    <row r="416" spans="17:21" s="54" customFormat="1">
      <c r="Q416" s="90"/>
      <c r="R416" s="90"/>
      <c r="S416" s="90"/>
      <c r="T416" s="90"/>
      <c r="U416" s="90"/>
    </row>
    <row r="417" spans="17:21" s="54" customFormat="1">
      <c r="Q417" s="90"/>
      <c r="R417" s="90"/>
      <c r="S417" s="90"/>
      <c r="T417" s="90"/>
      <c r="U417" s="90"/>
    </row>
    <row r="418" spans="17:21" s="54" customFormat="1">
      <c r="Q418" s="90"/>
      <c r="R418" s="90"/>
      <c r="S418" s="90"/>
      <c r="T418" s="90"/>
      <c r="U418" s="90"/>
    </row>
    <row r="419" spans="17:21" s="54" customFormat="1">
      <c r="Q419" s="90"/>
      <c r="R419" s="90"/>
      <c r="S419" s="90"/>
      <c r="T419" s="90"/>
      <c r="U419" s="90"/>
    </row>
    <row r="420" spans="17:21" s="54" customFormat="1">
      <c r="Q420" s="90"/>
      <c r="R420" s="90"/>
      <c r="S420" s="90"/>
      <c r="T420" s="90"/>
      <c r="U420" s="90"/>
    </row>
    <row r="421" spans="17:21" s="54" customFormat="1">
      <c r="Q421" s="90"/>
      <c r="R421" s="90"/>
      <c r="S421" s="90"/>
      <c r="T421" s="90"/>
      <c r="U421" s="90"/>
    </row>
    <row r="422" spans="17:21" s="54" customFormat="1">
      <c r="Q422" s="90"/>
      <c r="R422" s="90"/>
      <c r="S422" s="90"/>
      <c r="T422" s="90"/>
      <c r="U422" s="90"/>
    </row>
    <row r="423" spans="17:21" s="54" customFormat="1">
      <c r="Q423" s="90"/>
      <c r="R423" s="90"/>
      <c r="S423" s="90"/>
      <c r="T423" s="90"/>
      <c r="U423" s="90"/>
    </row>
    <row r="424" spans="17:21" s="54" customFormat="1">
      <c r="Q424" s="90"/>
      <c r="R424" s="90"/>
      <c r="S424" s="90"/>
      <c r="T424" s="90"/>
      <c r="U424" s="90"/>
    </row>
    <row r="425" spans="17:21" s="54" customFormat="1">
      <c r="Q425" s="90"/>
      <c r="R425" s="90"/>
      <c r="S425" s="90"/>
      <c r="T425" s="90"/>
      <c r="U425" s="90"/>
    </row>
    <row r="426" spans="17:21" s="54" customFormat="1">
      <c r="Q426" s="90"/>
      <c r="R426" s="90"/>
      <c r="S426" s="90"/>
      <c r="T426" s="90"/>
      <c r="U426" s="90"/>
    </row>
    <row r="427" spans="17:21" s="54" customFormat="1">
      <c r="Q427" s="90"/>
      <c r="R427" s="90"/>
      <c r="S427" s="90"/>
      <c r="T427" s="90"/>
      <c r="U427" s="90"/>
    </row>
    <row r="428" spans="17:21" s="54" customFormat="1">
      <c r="Q428" s="90"/>
      <c r="R428" s="90"/>
      <c r="S428" s="90"/>
      <c r="T428" s="90"/>
      <c r="U428" s="90"/>
    </row>
    <row r="429" spans="17:21" s="54" customFormat="1">
      <c r="Q429" s="90"/>
      <c r="R429" s="90"/>
      <c r="S429" s="90"/>
      <c r="T429" s="90"/>
      <c r="U429" s="90"/>
    </row>
    <row r="430" spans="17:21" s="54" customFormat="1">
      <c r="Q430" s="90"/>
      <c r="R430" s="90"/>
      <c r="S430" s="90"/>
      <c r="T430" s="90"/>
      <c r="U430" s="90"/>
    </row>
    <row r="431" spans="17:21" s="54" customFormat="1">
      <c r="Q431" s="90"/>
      <c r="R431" s="90"/>
      <c r="S431" s="90"/>
      <c r="T431" s="90"/>
      <c r="U431" s="90"/>
    </row>
    <row r="432" spans="17:21" s="54" customFormat="1">
      <c r="Q432" s="90"/>
      <c r="R432" s="90"/>
      <c r="S432" s="90"/>
      <c r="T432" s="90"/>
      <c r="U432" s="90"/>
    </row>
    <row r="433" spans="17:21" s="54" customFormat="1">
      <c r="Q433" s="90"/>
      <c r="R433" s="90"/>
      <c r="S433" s="90"/>
      <c r="T433" s="90"/>
      <c r="U433" s="90"/>
    </row>
    <row r="434" spans="17:21" s="54" customFormat="1">
      <c r="Q434" s="90"/>
      <c r="R434" s="90"/>
      <c r="S434" s="90"/>
      <c r="T434" s="90"/>
      <c r="U434" s="90"/>
    </row>
    <row r="435" spans="17:21" s="54" customFormat="1">
      <c r="Q435" s="90"/>
      <c r="R435" s="90"/>
      <c r="S435" s="90"/>
      <c r="T435" s="90"/>
      <c r="U435" s="90"/>
    </row>
    <row r="436" spans="17:21" s="54" customFormat="1">
      <c r="Q436" s="90"/>
      <c r="R436" s="90"/>
      <c r="S436" s="90"/>
      <c r="T436" s="90"/>
      <c r="U436" s="90"/>
    </row>
    <row r="437" spans="17:21" s="54" customFormat="1">
      <c r="Q437" s="90"/>
      <c r="R437" s="90"/>
      <c r="S437" s="90"/>
      <c r="T437" s="90"/>
      <c r="U437" s="90"/>
    </row>
    <row r="438" spans="17:21" s="54" customFormat="1">
      <c r="Q438" s="90"/>
      <c r="R438" s="90"/>
      <c r="S438" s="90"/>
      <c r="T438" s="90"/>
      <c r="U438" s="90"/>
    </row>
    <row r="439" spans="17:21" s="54" customFormat="1">
      <c r="Q439" s="90"/>
      <c r="R439" s="90"/>
      <c r="S439" s="90"/>
      <c r="T439" s="90"/>
      <c r="U439" s="90"/>
    </row>
    <row r="440" spans="17:21" s="54" customFormat="1">
      <c r="Q440" s="90"/>
      <c r="R440" s="90"/>
      <c r="S440" s="90"/>
      <c r="T440" s="90"/>
      <c r="U440" s="90"/>
    </row>
    <row r="441" spans="17:21" s="54" customFormat="1">
      <c r="Q441" s="90"/>
      <c r="R441" s="90"/>
      <c r="S441" s="90"/>
      <c r="T441" s="90"/>
      <c r="U441" s="90"/>
    </row>
    <row r="442" spans="17:21" s="54" customFormat="1">
      <c r="Q442" s="90"/>
      <c r="R442" s="90"/>
      <c r="S442" s="90"/>
      <c r="T442" s="90"/>
      <c r="U442" s="90"/>
    </row>
  </sheetData>
  <autoFilter ref="A14:AP36" xr:uid="{00000000-0009-0000-0000-00000B000000}"/>
  <mergeCells count="14">
    <mergeCell ref="L13:P13"/>
    <mergeCell ref="D39:H39"/>
    <mergeCell ref="L39:O39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</mergeCells>
  <conditionalFormatting sqref="C15:C35">
    <cfRule type="expression" priority="9" stopIfTrue="1">
      <formula>#REF!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435"/>
  <sheetViews>
    <sheetView showZeros="0" topLeftCell="A10" zoomScale="85" zoomScaleNormal="85" workbookViewId="0">
      <selection activeCell="I25" sqref="I25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36" width="8.81640625" style="54"/>
    <col min="37" max="16384" width="8.81640625" style="4"/>
  </cols>
  <sheetData>
    <row r="1" spans="1:38" ht="15">
      <c r="A1" s="434" t="s">
        <v>264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38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8" ht="15">
      <c r="A3" s="435" t="str">
        <f>Kopsavilkums!C24</f>
        <v>Fasādes apdares darbi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38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38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38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3"/>
      <c r="L6" s="13"/>
      <c r="M6" s="11"/>
      <c r="N6" s="11"/>
      <c r="O6" s="11"/>
      <c r="P6" s="11"/>
    </row>
    <row r="7" spans="1:38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38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3"/>
      <c r="L8" s="11"/>
      <c r="M8" s="11"/>
      <c r="N8" s="11"/>
      <c r="O8" s="11"/>
      <c r="P8" s="11"/>
    </row>
    <row r="9" spans="1:38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P29</f>
        <v>0</v>
      </c>
    </row>
    <row r="10" spans="1:38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38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38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38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38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38">
      <c r="A15" s="268"/>
      <c r="B15" s="134"/>
      <c r="C15" s="173" t="str">
        <f>A3</f>
        <v>Fasādes apdares darbi</v>
      </c>
      <c r="D15" s="135"/>
      <c r="E15" s="136"/>
      <c r="F15" s="117"/>
      <c r="G15" s="61"/>
      <c r="H15" s="26"/>
      <c r="I15" s="27"/>
      <c r="J15" s="27"/>
      <c r="K15" s="25"/>
      <c r="L15" s="25"/>
      <c r="M15" s="26"/>
      <c r="N15" s="27"/>
      <c r="O15" s="28"/>
      <c r="P15" s="29"/>
    </row>
    <row r="16" spans="1:38" s="207" customFormat="1">
      <c r="A16" s="409" t="s">
        <v>32</v>
      </c>
      <c r="B16" s="227"/>
      <c r="C16" s="366" t="s">
        <v>567</v>
      </c>
      <c r="D16" s="176" t="s">
        <v>119</v>
      </c>
      <c r="E16" s="179">
        <v>180.4</v>
      </c>
      <c r="F16" s="208"/>
      <c r="G16" s="224"/>
      <c r="H16" s="208">
        <f t="shared" ref="H16:H28" si="0">ROUND(F16*G16,2)</f>
        <v>0</v>
      </c>
      <c r="I16" s="209"/>
      <c r="J16" s="209"/>
      <c r="K16" s="228">
        <f t="shared" ref="K16:K28" si="1">SUM(H16:J16)</f>
        <v>0</v>
      </c>
      <c r="L16" s="228">
        <f t="shared" ref="L16:L28" si="2">ROUND(E16*F16,2)</f>
        <v>0</v>
      </c>
      <c r="M16" s="208">
        <f t="shared" ref="M16:M28" si="3">ROUND(E16*H16,2)</f>
        <v>0</v>
      </c>
      <c r="N16" s="209">
        <f t="shared" ref="N16:N28" si="4">ROUND(E16*I16,2)</f>
        <v>0</v>
      </c>
      <c r="O16" s="229">
        <f t="shared" ref="O16:O28" si="5">ROUND(E16*J16,2)</f>
        <v>0</v>
      </c>
      <c r="P16" s="230">
        <f t="shared" ref="P16:P28" si="6">SUM(M16:O16)</f>
        <v>0</v>
      </c>
      <c r="Q16" s="199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</row>
    <row r="17" spans="1:43" s="207" customFormat="1">
      <c r="A17" s="409" t="s">
        <v>34</v>
      </c>
      <c r="B17" s="227"/>
      <c r="C17" s="181" t="s">
        <v>613</v>
      </c>
      <c r="D17" s="176" t="s">
        <v>119</v>
      </c>
      <c r="E17" s="179">
        <v>202.05</v>
      </c>
      <c r="F17" s="208"/>
      <c r="G17" s="224"/>
      <c r="H17" s="208">
        <f t="shared" ref="H17" si="7">ROUND(F17*G17,2)</f>
        <v>0</v>
      </c>
      <c r="I17" s="209"/>
      <c r="J17" s="209"/>
      <c r="K17" s="228">
        <f t="shared" ref="K17" si="8">SUM(H17:J17)</f>
        <v>0</v>
      </c>
      <c r="L17" s="228">
        <f t="shared" ref="L17" si="9">ROUND(E17*F17,2)</f>
        <v>0</v>
      </c>
      <c r="M17" s="208">
        <f t="shared" ref="M17" si="10">ROUND(E17*H17,2)</f>
        <v>0</v>
      </c>
      <c r="N17" s="209">
        <f t="shared" ref="N17" si="11">ROUND(E17*I17,2)</f>
        <v>0</v>
      </c>
      <c r="O17" s="229">
        <f t="shared" ref="O17" si="12">ROUND(E17*J17,2)</f>
        <v>0</v>
      </c>
      <c r="P17" s="230">
        <f t="shared" ref="P17" si="13">SUM(M17:O17)</f>
        <v>0</v>
      </c>
      <c r="Q17" s="199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</row>
    <row r="18" spans="1:43" s="207" customFormat="1">
      <c r="A18" s="409" t="s">
        <v>81</v>
      </c>
      <c r="B18" s="227"/>
      <c r="C18" s="181" t="s">
        <v>607</v>
      </c>
      <c r="D18" s="176" t="s">
        <v>85</v>
      </c>
      <c r="E18" s="179">
        <v>1</v>
      </c>
      <c r="F18" s="208"/>
      <c r="G18" s="224"/>
      <c r="H18" s="208">
        <f t="shared" ref="H18" si="14">ROUND(F18*G18,2)</f>
        <v>0</v>
      </c>
      <c r="I18" s="209"/>
      <c r="J18" s="209"/>
      <c r="K18" s="228">
        <f t="shared" ref="K18" si="15">SUM(H18:J18)</f>
        <v>0</v>
      </c>
      <c r="L18" s="228">
        <f t="shared" ref="L18" si="16">ROUND(E18*F18,2)</f>
        <v>0</v>
      </c>
      <c r="M18" s="208">
        <f t="shared" ref="M18" si="17">ROUND(E18*H18,2)</f>
        <v>0</v>
      </c>
      <c r="N18" s="209">
        <f t="shared" ref="N18" si="18">ROUND(E18*I18,2)</f>
        <v>0</v>
      </c>
      <c r="O18" s="229">
        <f t="shared" ref="O18" si="19">ROUND(E18*J18,2)</f>
        <v>0</v>
      </c>
      <c r="P18" s="230">
        <f t="shared" ref="P18" si="20">SUM(M18:O18)</f>
        <v>0</v>
      </c>
      <c r="Q18" s="199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</row>
    <row r="19" spans="1:43" s="207" customFormat="1">
      <c r="A19" s="409" t="s">
        <v>83</v>
      </c>
      <c r="B19" s="227"/>
      <c r="C19" s="366" t="s">
        <v>568</v>
      </c>
      <c r="D19" s="176" t="s">
        <v>119</v>
      </c>
      <c r="E19" s="179">
        <v>66.400000000000006</v>
      </c>
      <c r="F19" s="208"/>
      <c r="G19" s="224"/>
      <c r="H19" s="208">
        <f t="shared" si="0"/>
        <v>0</v>
      </c>
      <c r="I19" s="209"/>
      <c r="J19" s="209"/>
      <c r="K19" s="228">
        <f t="shared" si="1"/>
        <v>0</v>
      </c>
      <c r="L19" s="228">
        <f t="shared" si="2"/>
        <v>0</v>
      </c>
      <c r="M19" s="208">
        <f t="shared" si="3"/>
        <v>0</v>
      </c>
      <c r="N19" s="209">
        <f t="shared" si="4"/>
        <v>0</v>
      </c>
      <c r="O19" s="229">
        <f t="shared" si="5"/>
        <v>0</v>
      </c>
      <c r="P19" s="230">
        <f t="shared" si="6"/>
        <v>0</v>
      </c>
      <c r="Q19" s="199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</row>
    <row r="20" spans="1:43" s="207" customFormat="1">
      <c r="A20" s="409" t="s">
        <v>86</v>
      </c>
      <c r="B20" s="227"/>
      <c r="C20" s="181" t="s">
        <v>614</v>
      </c>
      <c r="D20" s="176" t="s">
        <v>119</v>
      </c>
      <c r="E20" s="179">
        <v>75</v>
      </c>
      <c r="F20" s="208"/>
      <c r="G20" s="224"/>
      <c r="H20" s="208">
        <f t="shared" si="0"/>
        <v>0</v>
      </c>
      <c r="I20" s="209"/>
      <c r="J20" s="209"/>
      <c r="K20" s="228">
        <f t="shared" si="1"/>
        <v>0</v>
      </c>
      <c r="L20" s="228">
        <f t="shared" si="2"/>
        <v>0</v>
      </c>
      <c r="M20" s="208">
        <f t="shared" si="3"/>
        <v>0</v>
      </c>
      <c r="N20" s="209">
        <f t="shared" si="4"/>
        <v>0</v>
      </c>
      <c r="O20" s="229">
        <f t="shared" si="5"/>
        <v>0</v>
      </c>
      <c r="P20" s="230">
        <f t="shared" si="6"/>
        <v>0</v>
      </c>
      <c r="Q20" s="199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</row>
    <row r="21" spans="1:43" s="207" customFormat="1">
      <c r="A21" s="409" t="s">
        <v>88</v>
      </c>
      <c r="B21" s="227"/>
      <c r="C21" s="181" t="s">
        <v>607</v>
      </c>
      <c r="D21" s="176" t="s">
        <v>85</v>
      </c>
      <c r="E21" s="179">
        <v>1</v>
      </c>
      <c r="F21" s="208"/>
      <c r="G21" s="224"/>
      <c r="H21" s="208">
        <f t="shared" si="0"/>
        <v>0</v>
      </c>
      <c r="I21" s="209"/>
      <c r="J21" s="209"/>
      <c r="K21" s="228">
        <f t="shared" si="1"/>
        <v>0</v>
      </c>
      <c r="L21" s="228">
        <f t="shared" si="2"/>
        <v>0</v>
      </c>
      <c r="M21" s="208">
        <f t="shared" si="3"/>
        <v>0</v>
      </c>
      <c r="N21" s="209">
        <f t="shared" si="4"/>
        <v>0</v>
      </c>
      <c r="O21" s="229">
        <f t="shared" si="5"/>
        <v>0</v>
      </c>
      <c r="P21" s="230">
        <f t="shared" si="6"/>
        <v>0</v>
      </c>
      <c r="Q21" s="199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</row>
    <row r="22" spans="1:43" s="207" customFormat="1">
      <c r="A22" s="409" t="s">
        <v>93</v>
      </c>
      <c r="B22" s="227"/>
      <c r="C22" s="366" t="s">
        <v>569</v>
      </c>
      <c r="D22" s="176" t="s">
        <v>173</v>
      </c>
      <c r="E22" s="179">
        <v>239.2</v>
      </c>
      <c r="F22" s="208"/>
      <c r="G22" s="224"/>
      <c r="H22" s="208">
        <f t="shared" si="0"/>
        <v>0</v>
      </c>
      <c r="I22" s="209"/>
      <c r="J22" s="209"/>
      <c r="K22" s="228">
        <f t="shared" si="1"/>
        <v>0</v>
      </c>
      <c r="L22" s="228">
        <f t="shared" si="2"/>
        <v>0</v>
      </c>
      <c r="M22" s="208">
        <f t="shared" si="3"/>
        <v>0</v>
      </c>
      <c r="N22" s="209">
        <f t="shared" si="4"/>
        <v>0</v>
      </c>
      <c r="O22" s="229">
        <f t="shared" si="5"/>
        <v>0</v>
      </c>
      <c r="P22" s="230">
        <f t="shared" si="6"/>
        <v>0</v>
      </c>
      <c r="Q22" s="199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</row>
    <row r="23" spans="1:43" s="207" customFormat="1">
      <c r="A23" s="409" t="s">
        <v>96</v>
      </c>
      <c r="B23" s="227"/>
      <c r="C23" s="181" t="s">
        <v>615</v>
      </c>
      <c r="D23" s="176" t="s">
        <v>121</v>
      </c>
      <c r="E23" s="179">
        <v>4.5999999999999996</v>
      </c>
      <c r="F23" s="208"/>
      <c r="G23" s="224"/>
      <c r="H23" s="208">
        <f t="shared" ref="H23:H24" si="21">ROUND(F23*G23,2)</f>
        <v>0</v>
      </c>
      <c r="I23" s="209"/>
      <c r="J23" s="209"/>
      <c r="K23" s="228">
        <f t="shared" ref="K23:K24" si="22">SUM(H23:J23)</f>
        <v>0</v>
      </c>
      <c r="L23" s="228">
        <f t="shared" ref="L23:L24" si="23">ROUND(E23*F23,2)</f>
        <v>0</v>
      </c>
      <c r="M23" s="208">
        <f t="shared" ref="M23:M24" si="24">ROUND(E23*H23,2)</f>
        <v>0</v>
      </c>
      <c r="N23" s="209">
        <f t="shared" ref="N23:N24" si="25">ROUND(E23*I23,2)</f>
        <v>0</v>
      </c>
      <c r="O23" s="229">
        <f t="shared" ref="O23:O24" si="26">ROUND(E23*J23,2)</f>
        <v>0</v>
      </c>
      <c r="P23" s="230">
        <f t="shared" ref="P23:P24" si="27">SUM(M23:O23)</f>
        <v>0</v>
      </c>
      <c r="Q23" s="199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</row>
    <row r="24" spans="1:43" s="207" customFormat="1">
      <c r="A24" s="409" t="s">
        <v>99</v>
      </c>
      <c r="B24" s="227"/>
      <c r="C24" s="181" t="s">
        <v>607</v>
      </c>
      <c r="D24" s="176" t="s">
        <v>85</v>
      </c>
      <c r="E24" s="179">
        <v>1</v>
      </c>
      <c r="F24" s="208"/>
      <c r="G24" s="224"/>
      <c r="H24" s="208">
        <f t="shared" si="21"/>
        <v>0</v>
      </c>
      <c r="I24" s="209"/>
      <c r="J24" s="209"/>
      <c r="K24" s="228">
        <f t="shared" si="22"/>
        <v>0</v>
      </c>
      <c r="L24" s="228">
        <f t="shared" si="23"/>
        <v>0</v>
      </c>
      <c r="M24" s="208">
        <f t="shared" si="24"/>
        <v>0</v>
      </c>
      <c r="N24" s="209">
        <f t="shared" si="25"/>
        <v>0</v>
      </c>
      <c r="O24" s="229">
        <f t="shared" si="26"/>
        <v>0</v>
      </c>
      <c r="P24" s="230">
        <f t="shared" si="27"/>
        <v>0</v>
      </c>
      <c r="Q24" s="199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</row>
    <row r="25" spans="1:43" s="207" customFormat="1">
      <c r="A25" s="409" t="s">
        <v>101</v>
      </c>
      <c r="B25" s="227"/>
      <c r="C25" s="366" t="s">
        <v>570</v>
      </c>
      <c r="D25" s="176" t="s">
        <v>85</v>
      </c>
      <c r="E25" s="179">
        <v>1</v>
      </c>
      <c r="F25" s="208"/>
      <c r="G25" s="224"/>
      <c r="H25" s="208">
        <f t="shared" si="0"/>
        <v>0</v>
      </c>
      <c r="I25" s="209"/>
      <c r="J25" s="209"/>
      <c r="K25" s="228">
        <f t="shared" si="1"/>
        <v>0</v>
      </c>
      <c r="L25" s="228">
        <f t="shared" si="2"/>
        <v>0</v>
      </c>
      <c r="M25" s="208">
        <f t="shared" si="3"/>
        <v>0</v>
      </c>
      <c r="N25" s="209">
        <f t="shared" si="4"/>
        <v>0</v>
      </c>
      <c r="O25" s="229">
        <f t="shared" si="5"/>
        <v>0</v>
      </c>
      <c r="P25" s="230">
        <f t="shared" si="6"/>
        <v>0</v>
      </c>
      <c r="Q25" s="199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</row>
    <row r="26" spans="1:43" s="207" customFormat="1">
      <c r="A26" s="409" t="s">
        <v>103</v>
      </c>
      <c r="B26" s="227"/>
      <c r="C26" s="366" t="s">
        <v>571</v>
      </c>
      <c r="D26" s="176" t="s">
        <v>119</v>
      </c>
      <c r="E26" s="179">
        <v>57.3</v>
      </c>
      <c r="F26" s="208"/>
      <c r="G26" s="224"/>
      <c r="H26" s="208">
        <f t="shared" si="0"/>
        <v>0</v>
      </c>
      <c r="I26" s="209"/>
      <c r="J26" s="209"/>
      <c r="K26" s="228">
        <f t="shared" si="1"/>
        <v>0</v>
      </c>
      <c r="L26" s="228">
        <f t="shared" si="2"/>
        <v>0</v>
      </c>
      <c r="M26" s="208">
        <f t="shared" si="3"/>
        <v>0</v>
      </c>
      <c r="N26" s="209">
        <f t="shared" si="4"/>
        <v>0</v>
      </c>
      <c r="O26" s="229">
        <f t="shared" si="5"/>
        <v>0</v>
      </c>
      <c r="P26" s="230">
        <f t="shared" si="6"/>
        <v>0</v>
      </c>
      <c r="Q26" s="199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</row>
    <row r="27" spans="1:43" s="207" customFormat="1">
      <c r="A27" s="409" t="s">
        <v>105</v>
      </c>
      <c r="B27" s="227"/>
      <c r="C27" s="181" t="s">
        <v>616</v>
      </c>
      <c r="D27" s="176" t="s">
        <v>119</v>
      </c>
      <c r="E27" s="179">
        <v>61.5</v>
      </c>
      <c r="F27" s="208"/>
      <c r="G27" s="224"/>
      <c r="H27" s="208">
        <f t="shared" si="0"/>
        <v>0</v>
      </c>
      <c r="I27" s="209"/>
      <c r="J27" s="209"/>
      <c r="K27" s="228">
        <f t="shared" si="1"/>
        <v>0</v>
      </c>
      <c r="L27" s="228">
        <f t="shared" si="2"/>
        <v>0</v>
      </c>
      <c r="M27" s="208">
        <f t="shared" si="3"/>
        <v>0</v>
      </c>
      <c r="N27" s="209">
        <f t="shared" si="4"/>
        <v>0</v>
      </c>
      <c r="O27" s="229">
        <f t="shared" si="5"/>
        <v>0</v>
      </c>
      <c r="P27" s="230">
        <f t="shared" si="6"/>
        <v>0</v>
      </c>
      <c r="Q27" s="199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</row>
    <row r="28" spans="1:43" s="207" customFormat="1" ht="14.5" thickBot="1">
      <c r="A28" s="409" t="s">
        <v>108</v>
      </c>
      <c r="B28" s="227"/>
      <c r="C28" s="181" t="s">
        <v>607</v>
      </c>
      <c r="D28" s="176" t="s">
        <v>85</v>
      </c>
      <c r="E28" s="179">
        <v>1</v>
      </c>
      <c r="F28" s="208"/>
      <c r="G28" s="224"/>
      <c r="H28" s="208">
        <f t="shared" si="0"/>
        <v>0</v>
      </c>
      <c r="I28" s="209"/>
      <c r="J28" s="209"/>
      <c r="K28" s="228">
        <f t="shared" si="1"/>
        <v>0</v>
      </c>
      <c r="L28" s="228">
        <f t="shared" si="2"/>
        <v>0</v>
      </c>
      <c r="M28" s="208">
        <f t="shared" si="3"/>
        <v>0</v>
      </c>
      <c r="N28" s="209">
        <f t="shared" si="4"/>
        <v>0</v>
      </c>
      <c r="O28" s="229">
        <f t="shared" si="5"/>
        <v>0</v>
      </c>
      <c r="P28" s="230">
        <f t="shared" si="6"/>
        <v>0</v>
      </c>
      <c r="Q28" s="199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</row>
    <row r="29" spans="1:43" ht="15" customHeight="1" thickBot="1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2" t="s">
        <v>112</v>
      </c>
      <c r="L29" s="36">
        <f>ROUND(SUM(L15:L28),2)</f>
        <v>0</v>
      </c>
      <c r="M29" s="36">
        <f>ROUND(SUM(M15:M28),2)</f>
        <v>0</v>
      </c>
      <c r="N29" s="36">
        <f>ROUND(SUM(N15:N28),2)</f>
        <v>0</v>
      </c>
      <c r="O29" s="36">
        <f>ROUND(SUM(O15:O28),2)</f>
        <v>0</v>
      </c>
      <c r="P29" s="36">
        <f>ROUND(SUM(P15:P28),2)</f>
        <v>0</v>
      </c>
    </row>
    <row r="30" spans="1:43" ht="35" customHeight="1">
      <c r="A30" s="37"/>
      <c r="B30" s="7"/>
      <c r="C30" s="38"/>
      <c r="D30" s="39"/>
      <c r="E30" s="5"/>
      <c r="F30" s="5"/>
      <c r="G30" s="5"/>
      <c r="H30" s="7"/>
      <c r="I30" s="7"/>
      <c r="J30" s="7"/>
      <c r="K30" s="7"/>
      <c r="L30" s="7"/>
      <c r="M30" s="7"/>
      <c r="N30" s="7"/>
      <c r="O30" s="7"/>
      <c r="P30" s="7"/>
    </row>
    <row r="31" spans="1:43">
      <c r="A31" s="40"/>
      <c r="B31" s="41"/>
      <c r="C31" s="41" t="s">
        <v>14</v>
      </c>
      <c r="D31" s="42"/>
      <c r="E31" s="43"/>
      <c r="F31" s="44"/>
      <c r="G31" s="42"/>
      <c r="H31" s="45">
        <f>Kopsavilkums!C$42</f>
        <v>0</v>
      </c>
      <c r="I31" s="46" t="str">
        <f>Koptāme!$C$28</f>
        <v>datums</v>
      </c>
      <c r="J31" s="46"/>
      <c r="K31" s="41" t="s">
        <v>17</v>
      </c>
      <c r="L31" s="47"/>
      <c r="M31" s="44"/>
      <c r="N31" s="44"/>
      <c r="O31" s="45">
        <f>Kopsavilkums!C$47</f>
        <v>0</v>
      </c>
      <c r="P31" s="46" t="str">
        <f>Kopsavilkums!D$47</f>
        <v>datums</v>
      </c>
      <c r="Q31" s="90"/>
      <c r="R31" s="90"/>
      <c r="S31" s="90"/>
      <c r="T31" s="90"/>
      <c r="U31" s="90"/>
      <c r="V31" s="90"/>
      <c r="AK31" s="54"/>
      <c r="AL31" s="54"/>
      <c r="AM31" s="54"/>
      <c r="AN31" s="54"/>
      <c r="AO31" s="54"/>
      <c r="AP31" s="54"/>
      <c r="AQ31" s="54"/>
    </row>
    <row r="32" spans="1:43">
      <c r="A32" s="48"/>
      <c r="B32" s="49"/>
      <c r="C32" s="50"/>
      <c r="D32" s="433" t="s">
        <v>15</v>
      </c>
      <c r="E32" s="433"/>
      <c r="F32" s="433"/>
      <c r="G32" s="433"/>
      <c r="H32" s="433"/>
      <c r="I32" s="7"/>
      <c r="J32" s="7"/>
      <c r="K32" s="7"/>
      <c r="L32" s="433" t="s">
        <v>15</v>
      </c>
      <c r="M32" s="433"/>
      <c r="N32" s="433"/>
      <c r="O32" s="433"/>
      <c r="P32" s="7"/>
      <c r="Q32" s="90"/>
      <c r="R32" s="90"/>
      <c r="S32" s="90"/>
      <c r="T32" s="90"/>
      <c r="U32" s="90"/>
      <c r="V32" s="90"/>
      <c r="AK32" s="54"/>
      <c r="AL32" s="54"/>
      <c r="AM32" s="54"/>
      <c r="AN32" s="54"/>
      <c r="AO32" s="54"/>
      <c r="AP32" s="54"/>
      <c r="AQ32" s="54"/>
    </row>
    <row r="33" spans="1:43">
      <c r="A33" s="37"/>
      <c r="B33" s="7"/>
      <c r="C33" s="38"/>
      <c r="D33" s="5"/>
      <c r="E33" s="5"/>
      <c r="F33" s="5"/>
      <c r="G33" s="5"/>
      <c r="H33" s="7"/>
      <c r="I33" s="7"/>
      <c r="J33" s="7"/>
      <c r="K33" s="7"/>
      <c r="L33" s="7"/>
      <c r="M33" s="7"/>
      <c r="N33" s="7"/>
      <c r="O33" s="7"/>
      <c r="P33" s="7"/>
      <c r="Q33" s="90"/>
      <c r="R33" s="90"/>
      <c r="S33" s="90"/>
      <c r="T33" s="90"/>
      <c r="U33" s="90"/>
      <c r="V33" s="90"/>
      <c r="AK33" s="54"/>
      <c r="AL33" s="54"/>
      <c r="AM33" s="54"/>
      <c r="AN33" s="54"/>
      <c r="AO33" s="54"/>
      <c r="AP33" s="54"/>
      <c r="AQ33" s="54"/>
    </row>
    <row r="34" spans="1:43">
      <c r="A34" s="51"/>
      <c r="B34" s="46"/>
      <c r="C34" s="52"/>
      <c r="D34" s="52">
        <f>Kopsavilkums!B$45</f>
        <v>0</v>
      </c>
      <c r="E34" s="5"/>
      <c r="F34" s="5"/>
      <c r="G34" s="5"/>
      <c r="H34" s="7"/>
      <c r="I34" s="7"/>
      <c r="J34" s="7"/>
      <c r="K34" s="7"/>
      <c r="L34" s="52" t="str">
        <f>Kopsavilkums!B$50</f>
        <v>Sert.Nr. ________</v>
      </c>
      <c r="M34" s="53"/>
      <c r="N34" s="7"/>
      <c r="O34" s="7"/>
      <c r="P34" s="7"/>
      <c r="Q34" s="90"/>
      <c r="R34" s="90"/>
      <c r="S34" s="90"/>
      <c r="T34" s="90"/>
      <c r="U34" s="90"/>
      <c r="V34" s="90"/>
      <c r="AK34" s="54"/>
      <c r="AL34" s="54"/>
      <c r="AM34" s="54"/>
      <c r="AN34" s="54"/>
      <c r="AO34" s="54"/>
      <c r="AP34" s="54"/>
      <c r="AQ34" s="54"/>
    </row>
    <row r="35" spans="1:43" s="54" customFormat="1"/>
    <row r="36" spans="1:43" s="54" customFormat="1"/>
    <row r="37" spans="1:43" s="54" customFormat="1"/>
    <row r="38" spans="1:43" s="54" customFormat="1"/>
    <row r="39" spans="1:43" s="54" customFormat="1"/>
    <row r="40" spans="1:43" s="54" customFormat="1"/>
    <row r="41" spans="1:43" s="54" customFormat="1"/>
    <row r="42" spans="1:43" s="54" customFormat="1"/>
    <row r="43" spans="1:43" s="54" customFormat="1"/>
    <row r="44" spans="1:43" s="54" customFormat="1"/>
    <row r="45" spans="1:43" s="54" customFormat="1"/>
    <row r="46" spans="1:43" s="54" customFormat="1"/>
    <row r="47" spans="1:43" s="54" customFormat="1"/>
    <row r="48" spans="1:43" s="54" customFormat="1"/>
    <row r="49" s="54" customFormat="1"/>
    <row r="50" s="54" customFormat="1"/>
    <row r="51" s="54" customFormat="1"/>
    <row r="52" s="54" customFormat="1"/>
    <row r="53" s="54" customFormat="1"/>
    <row r="54" s="54" customFormat="1"/>
    <row r="55" s="54" customFormat="1"/>
    <row r="56" s="54" customFormat="1"/>
    <row r="57" s="54" customFormat="1"/>
    <row r="58" s="54" customFormat="1"/>
    <row r="59" s="54" customFormat="1"/>
    <row r="60" s="54" customFormat="1"/>
    <row r="61" s="54" customFormat="1"/>
    <row r="62" s="54" customFormat="1"/>
    <row r="63" s="54" customFormat="1"/>
    <row r="64" s="54" customFormat="1"/>
    <row r="65" s="54" customFormat="1"/>
    <row r="66" s="54" customFormat="1"/>
    <row r="67" s="54" customFormat="1"/>
    <row r="68" s="54" customFormat="1"/>
    <row r="69" s="54" customFormat="1"/>
    <row r="70" s="54" customFormat="1"/>
    <row r="71" s="54" customFormat="1"/>
    <row r="72" s="54" customFormat="1"/>
    <row r="73" s="54" customFormat="1"/>
    <row r="74" s="54" customFormat="1"/>
    <row r="75" s="54" customFormat="1"/>
    <row r="76" s="54" customFormat="1"/>
    <row r="77" s="54" customFormat="1"/>
    <row r="78" s="54" customFormat="1"/>
    <row r="79" s="54" customFormat="1"/>
    <row r="80" s="54" customFormat="1"/>
    <row r="81" s="54" customFormat="1"/>
    <row r="82" s="54" customFormat="1"/>
    <row r="83" s="54" customFormat="1"/>
    <row r="84" s="54" customFormat="1"/>
    <row r="85" s="54" customFormat="1"/>
    <row r="86" s="54" customFormat="1"/>
    <row r="87" s="54" customFormat="1"/>
    <row r="88" s="54" customFormat="1"/>
    <row r="89" s="54" customFormat="1"/>
    <row r="90" s="54" customFormat="1"/>
    <row r="91" s="54" customFormat="1"/>
    <row r="92" s="54" customFormat="1"/>
    <row r="93" s="54" customFormat="1"/>
    <row r="94" s="54" customFormat="1"/>
    <row r="95" s="54" customFormat="1"/>
    <row r="96" s="54" customFormat="1"/>
    <row r="97" s="54" customFormat="1"/>
    <row r="98" s="54" customFormat="1"/>
    <row r="99" s="54" customFormat="1"/>
    <row r="100" s="54" customFormat="1"/>
    <row r="101" s="54" customFormat="1"/>
    <row r="102" s="54" customFormat="1"/>
    <row r="103" s="54" customFormat="1"/>
    <row r="104" s="54" customFormat="1"/>
    <row r="105" s="54" customFormat="1"/>
    <row r="106" s="54" customFormat="1"/>
    <row r="107" s="54" customFormat="1"/>
    <row r="108" s="54" customFormat="1"/>
    <row r="109" s="54" customFormat="1"/>
    <row r="110" s="54" customFormat="1"/>
    <row r="111" s="54" customFormat="1"/>
    <row r="112" s="54" customFormat="1"/>
    <row r="113" s="54" customFormat="1"/>
    <row r="114" s="54" customFormat="1"/>
    <row r="115" s="54" customFormat="1"/>
    <row r="116" s="54" customFormat="1"/>
    <row r="117" s="54" customFormat="1"/>
    <row r="118" s="54" customFormat="1"/>
    <row r="119" s="54" customFormat="1"/>
    <row r="120" s="54" customFormat="1"/>
    <row r="121" s="54" customFormat="1"/>
    <row r="122" s="54" customFormat="1"/>
    <row r="123" s="54" customFormat="1"/>
    <row r="124" s="54" customFormat="1"/>
    <row r="125" s="54" customFormat="1"/>
    <row r="126" s="54" customFormat="1"/>
    <row r="127" s="54" customFormat="1"/>
    <row r="128" s="54" customFormat="1"/>
    <row r="129" s="54" customFormat="1"/>
    <row r="130" s="54" customFormat="1"/>
    <row r="131" s="54" customFormat="1"/>
    <row r="132" s="54" customFormat="1"/>
    <row r="133" s="54" customFormat="1"/>
    <row r="134" s="54" customFormat="1"/>
    <row r="135" s="54" customFormat="1"/>
    <row r="136" s="54" customFormat="1"/>
    <row r="137" s="54" customFormat="1"/>
    <row r="138" s="54" customFormat="1"/>
    <row r="139" s="54" customFormat="1"/>
    <row r="140" s="54" customFormat="1"/>
    <row r="141" s="54" customFormat="1"/>
    <row r="142" s="54" customFormat="1"/>
    <row r="143" s="54" customFormat="1"/>
    <row r="144" s="54" customFormat="1"/>
    <row r="145" s="54" customFormat="1"/>
    <row r="146" s="54" customFormat="1"/>
    <row r="147" s="54" customFormat="1"/>
    <row r="148" s="54" customFormat="1"/>
    <row r="149" s="54" customFormat="1"/>
    <row r="150" s="54" customFormat="1"/>
    <row r="151" s="54" customFormat="1"/>
    <row r="152" s="54" customFormat="1"/>
    <row r="153" s="54" customFormat="1"/>
    <row r="154" s="54" customFormat="1"/>
    <row r="155" s="54" customFormat="1"/>
    <row r="156" s="54" customFormat="1"/>
    <row r="157" s="54" customFormat="1"/>
    <row r="158" s="54" customFormat="1"/>
    <row r="159" s="54" customFormat="1"/>
    <row r="160" s="54" customFormat="1"/>
    <row r="161" s="54" customFormat="1"/>
    <row r="162" s="54" customFormat="1"/>
    <row r="163" s="54" customFormat="1"/>
    <row r="164" s="54" customFormat="1"/>
    <row r="165" s="54" customFormat="1"/>
    <row r="166" s="54" customFormat="1"/>
    <row r="167" s="54" customFormat="1"/>
    <row r="168" s="54" customFormat="1"/>
    <row r="169" s="54" customFormat="1"/>
    <row r="170" s="54" customFormat="1"/>
    <row r="171" s="54" customFormat="1"/>
    <row r="172" s="54" customFormat="1"/>
    <row r="173" s="54" customFormat="1"/>
    <row r="174" s="54" customFormat="1"/>
    <row r="175" s="54" customFormat="1"/>
    <row r="176" s="54" customFormat="1"/>
    <row r="177" s="54" customFormat="1"/>
    <row r="178" s="54" customFormat="1"/>
    <row r="179" s="54" customFormat="1"/>
    <row r="180" s="54" customFormat="1"/>
    <row r="181" s="54" customFormat="1"/>
    <row r="182" s="54" customFormat="1"/>
    <row r="183" s="54" customFormat="1"/>
    <row r="184" s="54" customFormat="1"/>
    <row r="185" s="54" customFormat="1"/>
    <row r="186" s="54" customFormat="1"/>
    <row r="187" s="54" customFormat="1"/>
    <row r="188" s="54" customFormat="1"/>
    <row r="189" s="54" customFormat="1"/>
    <row r="190" s="54" customFormat="1"/>
    <row r="191" s="54" customFormat="1"/>
    <row r="192" s="54" customFormat="1"/>
    <row r="193" s="54" customFormat="1"/>
    <row r="194" s="54" customFormat="1"/>
    <row r="195" s="54" customFormat="1"/>
    <row r="196" s="54" customFormat="1"/>
    <row r="197" s="54" customFormat="1"/>
    <row r="198" s="54" customFormat="1"/>
    <row r="199" s="54" customFormat="1"/>
    <row r="200" s="54" customFormat="1"/>
    <row r="201" s="54" customFormat="1"/>
    <row r="202" s="54" customFormat="1"/>
    <row r="203" s="54" customFormat="1"/>
    <row r="204" s="54" customFormat="1"/>
    <row r="205" s="54" customFormat="1"/>
    <row r="206" s="54" customFormat="1"/>
    <row r="207" s="54" customFormat="1"/>
    <row r="208" s="54" customFormat="1"/>
    <row r="209" s="54" customFormat="1"/>
    <row r="210" s="54" customFormat="1"/>
    <row r="211" s="54" customFormat="1"/>
    <row r="212" s="54" customFormat="1"/>
    <row r="213" s="54" customFormat="1"/>
    <row r="214" s="54" customFormat="1"/>
    <row r="215" s="54" customFormat="1"/>
    <row r="216" s="54" customFormat="1"/>
    <row r="217" s="54" customFormat="1"/>
    <row r="218" s="54" customFormat="1"/>
    <row r="219" s="54" customFormat="1"/>
    <row r="220" s="54" customFormat="1"/>
    <row r="221" s="54" customFormat="1"/>
    <row r="222" s="54" customFormat="1"/>
    <row r="223" s="54" customFormat="1"/>
    <row r="224" s="54" customFormat="1"/>
    <row r="225" s="54" customFormat="1"/>
    <row r="226" s="54" customFormat="1"/>
    <row r="227" s="54" customFormat="1"/>
    <row r="228" s="54" customFormat="1"/>
    <row r="229" s="54" customFormat="1"/>
    <row r="230" s="54" customFormat="1"/>
    <row r="231" s="54" customFormat="1"/>
    <row r="232" s="54" customFormat="1"/>
    <row r="233" s="54" customFormat="1"/>
    <row r="234" s="54" customFormat="1"/>
    <row r="235" s="54" customFormat="1"/>
    <row r="236" s="54" customFormat="1"/>
    <row r="237" s="54" customFormat="1"/>
    <row r="238" s="54" customFormat="1"/>
    <row r="239" s="54" customFormat="1"/>
    <row r="240" s="54" customFormat="1"/>
    <row r="241" s="54" customFormat="1"/>
    <row r="242" s="54" customFormat="1"/>
    <row r="243" s="54" customFormat="1"/>
    <row r="244" s="54" customFormat="1"/>
    <row r="245" s="54" customFormat="1"/>
    <row r="246" s="54" customFormat="1"/>
    <row r="247" s="54" customFormat="1"/>
    <row r="248" s="54" customFormat="1"/>
    <row r="249" s="54" customFormat="1"/>
    <row r="250" s="54" customFormat="1"/>
    <row r="251" s="54" customFormat="1"/>
    <row r="252" s="54" customFormat="1"/>
    <row r="253" s="54" customFormat="1"/>
    <row r="254" s="54" customFormat="1"/>
    <row r="255" s="54" customFormat="1"/>
    <row r="256" s="54" customFormat="1"/>
    <row r="257" s="54" customFormat="1"/>
    <row r="258" s="54" customFormat="1"/>
    <row r="259" s="54" customFormat="1"/>
    <row r="260" s="54" customFormat="1"/>
    <row r="261" s="54" customFormat="1"/>
    <row r="262" s="54" customFormat="1"/>
    <row r="263" s="54" customFormat="1"/>
    <row r="264" s="54" customFormat="1"/>
    <row r="265" s="54" customFormat="1"/>
    <row r="266" s="54" customFormat="1"/>
    <row r="267" s="54" customFormat="1"/>
    <row r="268" s="54" customFormat="1"/>
    <row r="269" s="54" customFormat="1"/>
    <row r="270" s="54" customFormat="1"/>
    <row r="271" s="54" customFormat="1"/>
    <row r="272" s="54" customFormat="1"/>
    <row r="273" s="54" customFormat="1"/>
    <row r="274" s="54" customFormat="1"/>
    <row r="275" s="54" customFormat="1"/>
    <row r="276" s="54" customFormat="1"/>
    <row r="277" s="54" customFormat="1"/>
    <row r="278" s="54" customFormat="1"/>
    <row r="279" s="54" customFormat="1"/>
    <row r="280" s="54" customFormat="1"/>
    <row r="281" s="54" customFormat="1"/>
    <row r="282" s="54" customFormat="1"/>
    <row r="283" s="54" customFormat="1"/>
    <row r="284" s="54" customFormat="1"/>
    <row r="285" s="54" customFormat="1"/>
    <row r="286" s="54" customFormat="1"/>
    <row r="287" s="54" customFormat="1"/>
    <row r="288" s="54" customFormat="1"/>
    <row r="289" s="54" customFormat="1"/>
    <row r="290" s="54" customFormat="1"/>
    <row r="291" s="54" customFormat="1"/>
    <row r="292" s="54" customFormat="1"/>
    <row r="293" s="54" customFormat="1"/>
    <row r="294" s="54" customFormat="1"/>
    <row r="295" s="54" customFormat="1"/>
    <row r="296" s="54" customFormat="1"/>
    <row r="297" s="54" customFormat="1"/>
    <row r="298" s="54" customFormat="1"/>
    <row r="299" s="54" customFormat="1"/>
    <row r="300" s="54" customFormat="1"/>
    <row r="301" s="54" customFormat="1"/>
    <row r="302" s="54" customFormat="1"/>
    <row r="303" s="54" customFormat="1"/>
    <row r="304" s="54" customFormat="1"/>
    <row r="305" s="54" customFormat="1"/>
    <row r="306" s="54" customFormat="1"/>
    <row r="307" s="54" customFormat="1"/>
    <row r="308" s="54" customFormat="1"/>
    <row r="309" s="54" customFormat="1"/>
    <row r="310" s="54" customFormat="1"/>
    <row r="311" s="54" customFormat="1"/>
    <row r="312" s="54" customFormat="1"/>
    <row r="313" s="54" customFormat="1"/>
    <row r="314" s="54" customFormat="1"/>
    <row r="315" s="54" customFormat="1"/>
    <row r="316" s="54" customFormat="1"/>
    <row r="317" s="54" customFormat="1"/>
    <row r="318" s="54" customFormat="1"/>
    <row r="319" s="54" customFormat="1"/>
    <row r="320" s="54" customFormat="1"/>
    <row r="321" s="54" customFormat="1"/>
    <row r="322" s="54" customFormat="1"/>
    <row r="323" s="54" customFormat="1"/>
    <row r="324" s="54" customFormat="1"/>
    <row r="325" s="54" customFormat="1"/>
    <row r="326" s="54" customFormat="1"/>
    <row r="327" s="54" customFormat="1"/>
    <row r="328" s="54" customFormat="1"/>
    <row r="329" s="54" customFormat="1"/>
    <row r="330" s="54" customFormat="1"/>
    <row r="331" s="54" customFormat="1"/>
    <row r="332" s="54" customFormat="1"/>
    <row r="333" s="54" customFormat="1"/>
    <row r="334" s="54" customFormat="1"/>
    <row r="335" s="54" customFormat="1"/>
    <row r="336" s="54" customFormat="1"/>
    <row r="337" s="54" customFormat="1"/>
    <row r="338" s="54" customFormat="1"/>
    <row r="339" s="54" customFormat="1"/>
    <row r="340" s="54" customFormat="1"/>
    <row r="341" s="54" customFormat="1"/>
    <row r="342" s="54" customFormat="1"/>
    <row r="343" s="54" customFormat="1"/>
    <row r="344" s="54" customFormat="1"/>
    <row r="345" s="54" customFormat="1"/>
    <row r="346" s="54" customFormat="1"/>
    <row r="347" s="54" customFormat="1"/>
    <row r="348" s="54" customFormat="1"/>
    <row r="349" s="54" customFormat="1"/>
    <row r="350" s="54" customFormat="1"/>
    <row r="351" s="54" customFormat="1"/>
    <row r="352" s="54" customFormat="1"/>
    <row r="353" s="54" customFormat="1"/>
    <row r="354" s="54" customFormat="1"/>
    <row r="355" s="54" customFormat="1"/>
    <row r="356" s="54" customFormat="1"/>
    <row r="357" s="54" customFormat="1"/>
    <row r="358" s="54" customFormat="1"/>
    <row r="359" s="54" customFormat="1"/>
    <row r="360" s="54" customFormat="1"/>
    <row r="361" s="54" customFormat="1"/>
    <row r="362" s="54" customFormat="1"/>
    <row r="363" s="54" customFormat="1"/>
    <row r="364" s="54" customFormat="1"/>
    <row r="365" s="54" customFormat="1"/>
    <row r="366" s="54" customFormat="1"/>
    <row r="367" s="54" customFormat="1"/>
    <row r="368" s="54" customFormat="1"/>
    <row r="369" s="54" customFormat="1"/>
    <row r="370" s="54" customFormat="1"/>
    <row r="371" s="54" customFormat="1"/>
    <row r="372" s="54" customFormat="1"/>
    <row r="373" s="54" customFormat="1"/>
    <row r="374" s="54" customFormat="1"/>
    <row r="375" s="54" customFormat="1"/>
    <row r="376" s="54" customFormat="1"/>
    <row r="377" s="54" customFormat="1"/>
    <row r="378" s="54" customFormat="1"/>
    <row r="379" s="54" customFormat="1"/>
    <row r="380" s="54" customFormat="1"/>
    <row r="381" s="54" customFormat="1"/>
    <row r="382" s="54" customFormat="1"/>
    <row r="383" s="54" customFormat="1"/>
    <row r="384" s="54" customFormat="1"/>
    <row r="385" s="54" customFormat="1"/>
    <row r="386" s="54" customFormat="1"/>
    <row r="387" s="54" customFormat="1"/>
    <row r="388" s="54" customFormat="1"/>
    <row r="389" s="54" customFormat="1"/>
    <row r="390" s="54" customFormat="1"/>
    <row r="391" s="54" customFormat="1"/>
    <row r="392" s="54" customFormat="1"/>
    <row r="393" s="54" customFormat="1"/>
    <row r="394" s="54" customFormat="1"/>
    <row r="395" s="54" customFormat="1"/>
    <row r="396" s="54" customFormat="1"/>
    <row r="397" s="54" customFormat="1"/>
    <row r="398" s="54" customFormat="1"/>
    <row r="399" s="54" customFormat="1"/>
    <row r="400" s="54" customFormat="1"/>
    <row r="401" s="54" customFormat="1"/>
    <row r="402" s="54" customFormat="1"/>
    <row r="403" s="54" customFormat="1"/>
    <row r="404" s="54" customFormat="1"/>
    <row r="405" s="54" customFormat="1"/>
    <row r="406" s="54" customFormat="1"/>
    <row r="407" s="54" customFormat="1"/>
    <row r="408" s="54" customFormat="1"/>
    <row r="409" s="54" customFormat="1"/>
    <row r="410" s="54" customFormat="1"/>
    <row r="411" s="54" customFormat="1"/>
    <row r="412" s="54" customFormat="1"/>
    <row r="413" s="54" customFormat="1"/>
    <row r="414" s="54" customFormat="1"/>
    <row r="415" s="54" customFormat="1"/>
    <row r="416" s="54" customFormat="1"/>
    <row r="417" s="54" customFormat="1"/>
    <row r="418" s="54" customFormat="1"/>
    <row r="419" s="54" customFormat="1"/>
    <row r="420" s="54" customFormat="1"/>
    <row r="421" s="54" customFormat="1"/>
    <row r="422" s="54" customFormat="1"/>
    <row r="423" s="54" customFormat="1"/>
    <row r="424" s="54" customFormat="1"/>
    <row r="425" s="54" customFormat="1"/>
    <row r="426" s="54" customFormat="1"/>
    <row r="427" s="54" customFormat="1"/>
    <row r="428" s="54" customFormat="1"/>
    <row r="429" s="54" customFormat="1"/>
    <row r="430" s="54" customFormat="1"/>
    <row r="431" s="54" customFormat="1"/>
    <row r="432" s="54" customFormat="1"/>
    <row r="433" s="54" customFormat="1"/>
    <row r="434" s="54" customFormat="1"/>
    <row r="435" s="54" customFormat="1"/>
  </sheetData>
  <autoFilter ref="A14:AJ29" xr:uid="{00000000-0009-0000-0000-00000C000000}"/>
  <mergeCells count="14">
    <mergeCell ref="L13:P13"/>
    <mergeCell ref="D32:H32"/>
    <mergeCell ref="L32:O32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</mergeCells>
  <conditionalFormatting sqref="C15:C28">
    <cfRule type="expression" priority="1" stopIfTrue="1">
      <formula>#REF!</formula>
    </cfRule>
  </conditionalFormatting>
  <printOptions horizontalCentered="1"/>
  <pageMargins left="0.39370078740157483" right="0.39370078740157483" top="0.78740157480314965" bottom="0.34" header="0.31496062992125984" footer="0.21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439"/>
  <sheetViews>
    <sheetView showZeros="0" topLeftCell="A7" zoomScale="85" zoomScaleNormal="85" workbookViewId="0">
      <selection activeCell="T55" sqref="T55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17" width="10.81640625" style="90" customWidth="1"/>
    <col min="18" max="38" width="8.81640625" style="54"/>
    <col min="39" max="16384" width="8.81640625" style="4"/>
  </cols>
  <sheetData>
    <row r="1" spans="1:40" ht="15">
      <c r="A1" s="434" t="s">
        <v>266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40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0" ht="15">
      <c r="A3" s="435" t="str">
        <f>Kopsavilkums!C25</f>
        <v>Telpu apdares darbi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40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40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40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3"/>
      <c r="L6" s="13"/>
      <c r="M6" s="11"/>
      <c r="N6" s="11"/>
      <c r="O6" s="11"/>
      <c r="P6" s="11"/>
    </row>
    <row r="7" spans="1:40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40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3"/>
      <c r="L8" s="11"/>
      <c r="M8" s="11"/>
      <c r="N8" s="11"/>
      <c r="O8" s="11"/>
      <c r="P8" s="11"/>
    </row>
    <row r="9" spans="1:40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P33</f>
        <v>0</v>
      </c>
    </row>
    <row r="10" spans="1:40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40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40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40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40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40">
      <c r="A15" s="348"/>
      <c r="B15" s="349"/>
      <c r="C15" s="353" t="str">
        <f>A3</f>
        <v>Telpu apdares darbi</v>
      </c>
      <c r="D15" s="350"/>
      <c r="E15" s="351"/>
      <c r="F15" s="352"/>
      <c r="G15" s="315"/>
      <c r="H15" s="314"/>
      <c r="I15" s="316"/>
      <c r="J15" s="316"/>
      <c r="K15" s="317"/>
      <c r="L15" s="317"/>
      <c r="M15" s="314"/>
      <c r="N15" s="316"/>
      <c r="O15" s="318"/>
      <c r="P15" s="319"/>
    </row>
    <row r="16" spans="1:40" s="207" customFormat="1">
      <c r="A16" s="363" t="s">
        <v>32</v>
      </c>
      <c r="B16" s="227"/>
      <c r="C16" s="198" t="s">
        <v>268</v>
      </c>
      <c r="D16" s="176" t="s">
        <v>119</v>
      </c>
      <c r="E16" s="177">
        <v>55.6</v>
      </c>
      <c r="F16" s="208"/>
      <c r="G16" s="224"/>
      <c r="H16" s="208">
        <f t="shared" ref="H16:H32" si="0">ROUND(F16*G16,2)</f>
        <v>0</v>
      </c>
      <c r="I16" s="209"/>
      <c r="J16" s="209"/>
      <c r="K16" s="228">
        <f t="shared" ref="K16:K32" si="1">SUM(H16:J16)</f>
        <v>0</v>
      </c>
      <c r="L16" s="228">
        <f t="shared" ref="L16:L32" si="2">ROUND(E16*F16,2)</f>
        <v>0</v>
      </c>
      <c r="M16" s="208">
        <f t="shared" ref="M16:M32" si="3">ROUND(E16*H16,2)</f>
        <v>0</v>
      </c>
      <c r="N16" s="209">
        <f t="shared" ref="N16:N32" si="4">ROUND(E16*I16,2)</f>
        <v>0</v>
      </c>
      <c r="O16" s="229">
        <f t="shared" ref="O16:O32" si="5">ROUND(E16*J16,2)</f>
        <v>0</v>
      </c>
      <c r="P16" s="230">
        <f t="shared" ref="P16:P32" si="6">SUM(M16:O16)</f>
        <v>0</v>
      </c>
      <c r="Q16" s="199"/>
      <c r="R16" s="199"/>
      <c r="S16" s="199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</row>
    <row r="17" spans="1:41" s="207" customFormat="1">
      <c r="A17" s="372"/>
      <c r="B17" s="213"/>
      <c r="C17" s="181" t="s">
        <v>269</v>
      </c>
      <c r="D17" s="176" t="s">
        <v>267</v>
      </c>
      <c r="E17" s="177">
        <v>8.34</v>
      </c>
      <c r="F17" s="208"/>
      <c r="G17" s="224"/>
      <c r="H17" s="208">
        <f t="shared" si="0"/>
        <v>0</v>
      </c>
      <c r="I17" s="209"/>
      <c r="J17" s="209"/>
      <c r="K17" s="228">
        <f t="shared" si="1"/>
        <v>0</v>
      </c>
      <c r="L17" s="228">
        <f t="shared" si="2"/>
        <v>0</v>
      </c>
      <c r="M17" s="208">
        <f t="shared" si="3"/>
        <v>0</v>
      </c>
      <c r="N17" s="209">
        <f t="shared" si="4"/>
        <v>0</v>
      </c>
      <c r="O17" s="229">
        <f t="shared" si="5"/>
        <v>0</v>
      </c>
      <c r="P17" s="230">
        <f t="shared" si="6"/>
        <v>0</v>
      </c>
      <c r="Q17" s="199"/>
      <c r="R17" s="199"/>
      <c r="S17" s="199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</row>
    <row r="18" spans="1:41" s="207" customFormat="1">
      <c r="A18" s="363"/>
      <c r="B18" s="227"/>
      <c r="C18" s="181" t="s">
        <v>270</v>
      </c>
      <c r="D18" s="176" t="s">
        <v>267</v>
      </c>
      <c r="E18" s="177">
        <v>11.12</v>
      </c>
      <c r="F18" s="208"/>
      <c r="G18" s="224"/>
      <c r="H18" s="208">
        <f t="shared" si="0"/>
        <v>0</v>
      </c>
      <c r="I18" s="209"/>
      <c r="J18" s="209"/>
      <c r="K18" s="228">
        <f t="shared" si="1"/>
        <v>0</v>
      </c>
      <c r="L18" s="228">
        <f t="shared" si="2"/>
        <v>0</v>
      </c>
      <c r="M18" s="208">
        <f t="shared" si="3"/>
        <v>0</v>
      </c>
      <c r="N18" s="209">
        <f t="shared" si="4"/>
        <v>0</v>
      </c>
      <c r="O18" s="229">
        <f t="shared" si="5"/>
        <v>0</v>
      </c>
      <c r="P18" s="230">
        <f t="shared" si="6"/>
        <v>0</v>
      </c>
      <c r="Q18" s="199"/>
      <c r="R18" s="199"/>
      <c r="S18" s="199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</row>
    <row r="19" spans="1:41" s="207" customFormat="1">
      <c r="A19" s="372"/>
      <c r="B19" s="213"/>
      <c r="C19" s="181" t="s">
        <v>271</v>
      </c>
      <c r="D19" s="176" t="s">
        <v>267</v>
      </c>
      <c r="E19" s="177">
        <v>19.46</v>
      </c>
      <c r="F19" s="208"/>
      <c r="G19" s="224"/>
      <c r="H19" s="208">
        <f t="shared" si="0"/>
        <v>0</v>
      </c>
      <c r="I19" s="209"/>
      <c r="J19" s="209"/>
      <c r="K19" s="228">
        <f t="shared" si="1"/>
        <v>0</v>
      </c>
      <c r="L19" s="228">
        <f t="shared" si="2"/>
        <v>0</v>
      </c>
      <c r="M19" s="208">
        <f t="shared" si="3"/>
        <v>0</v>
      </c>
      <c r="N19" s="209">
        <f t="shared" si="4"/>
        <v>0</v>
      </c>
      <c r="O19" s="229">
        <f t="shared" si="5"/>
        <v>0</v>
      </c>
      <c r="P19" s="230">
        <f t="shared" si="6"/>
        <v>0</v>
      </c>
      <c r="Q19" s="199"/>
      <c r="R19" s="199"/>
      <c r="S19" s="199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</row>
    <row r="20" spans="1:41" s="207" customFormat="1">
      <c r="A20" s="363"/>
      <c r="B20" s="227"/>
      <c r="C20" s="181" t="s">
        <v>272</v>
      </c>
      <c r="D20" s="176" t="s">
        <v>119</v>
      </c>
      <c r="E20" s="233">
        <v>55.6</v>
      </c>
      <c r="F20" s="208"/>
      <c r="G20" s="224"/>
      <c r="H20" s="208">
        <f t="shared" si="0"/>
        <v>0</v>
      </c>
      <c r="I20" s="209"/>
      <c r="J20" s="209"/>
      <c r="K20" s="228">
        <f t="shared" si="1"/>
        <v>0</v>
      </c>
      <c r="L20" s="228">
        <f t="shared" si="2"/>
        <v>0</v>
      </c>
      <c r="M20" s="208">
        <f t="shared" si="3"/>
        <v>0</v>
      </c>
      <c r="N20" s="209">
        <f t="shared" si="4"/>
        <v>0</v>
      </c>
      <c r="O20" s="229">
        <f t="shared" si="5"/>
        <v>0</v>
      </c>
      <c r="P20" s="230">
        <f t="shared" si="6"/>
        <v>0</v>
      </c>
      <c r="Q20" s="199"/>
      <c r="R20" s="199"/>
      <c r="S20" s="199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</row>
    <row r="21" spans="1:41" s="207" customFormat="1">
      <c r="A21" s="363" t="s">
        <v>34</v>
      </c>
      <c r="B21" s="227"/>
      <c r="C21" s="198" t="s">
        <v>268</v>
      </c>
      <c r="D21" s="176" t="s">
        <v>119</v>
      </c>
      <c r="E21" s="177">
        <v>44.999999999999993</v>
      </c>
      <c r="F21" s="208"/>
      <c r="G21" s="224"/>
      <c r="H21" s="208">
        <f t="shared" ref="H21:H25" si="7">ROUND(F21*G21,2)</f>
        <v>0</v>
      </c>
      <c r="I21" s="209"/>
      <c r="J21" s="209"/>
      <c r="K21" s="228">
        <f t="shared" ref="K21:K25" si="8">SUM(H21:J21)</f>
        <v>0</v>
      </c>
      <c r="L21" s="228">
        <f t="shared" ref="L21:L25" si="9">ROUND(E21*F21,2)</f>
        <v>0</v>
      </c>
      <c r="M21" s="208">
        <f t="shared" ref="M21:M25" si="10">ROUND(E21*H21,2)</f>
        <v>0</v>
      </c>
      <c r="N21" s="209">
        <f t="shared" ref="N21:N25" si="11">ROUND(E21*I21,2)</f>
        <v>0</v>
      </c>
      <c r="O21" s="229">
        <f t="shared" ref="O21:O25" si="12">ROUND(E21*J21,2)</f>
        <v>0</v>
      </c>
      <c r="P21" s="230">
        <f t="shared" ref="P21:P25" si="13">SUM(M21:O21)</f>
        <v>0</v>
      </c>
      <c r="Q21" s="199"/>
      <c r="R21" s="199"/>
      <c r="S21" s="199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</row>
    <row r="22" spans="1:41" s="207" customFormat="1">
      <c r="A22" s="372"/>
      <c r="B22" s="213"/>
      <c r="C22" s="181" t="s">
        <v>269</v>
      </c>
      <c r="D22" s="176" t="s">
        <v>267</v>
      </c>
      <c r="E22" s="177">
        <v>6.75</v>
      </c>
      <c r="F22" s="208"/>
      <c r="G22" s="224"/>
      <c r="H22" s="208">
        <f t="shared" si="7"/>
        <v>0</v>
      </c>
      <c r="I22" s="209"/>
      <c r="J22" s="209"/>
      <c r="K22" s="228">
        <f t="shared" si="8"/>
        <v>0</v>
      </c>
      <c r="L22" s="228">
        <f t="shared" si="9"/>
        <v>0</v>
      </c>
      <c r="M22" s="208">
        <f t="shared" si="10"/>
        <v>0</v>
      </c>
      <c r="N22" s="209">
        <f t="shared" si="11"/>
        <v>0</v>
      </c>
      <c r="O22" s="229">
        <f t="shared" si="12"/>
        <v>0</v>
      </c>
      <c r="P22" s="230">
        <f t="shared" si="13"/>
        <v>0</v>
      </c>
      <c r="Q22" s="199"/>
      <c r="R22" s="199"/>
      <c r="S22" s="199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</row>
    <row r="23" spans="1:41" s="207" customFormat="1">
      <c r="A23" s="363"/>
      <c r="B23" s="227"/>
      <c r="C23" s="181" t="s">
        <v>270</v>
      </c>
      <c r="D23" s="176" t="s">
        <v>267</v>
      </c>
      <c r="E23" s="177">
        <v>9</v>
      </c>
      <c r="F23" s="208"/>
      <c r="G23" s="224"/>
      <c r="H23" s="208">
        <f t="shared" si="7"/>
        <v>0</v>
      </c>
      <c r="I23" s="209"/>
      <c r="J23" s="209"/>
      <c r="K23" s="228">
        <f t="shared" si="8"/>
        <v>0</v>
      </c>
      <c r="L23" s="228">
        <f t="shared" si="9"/>
        <v>0</v>
      </c>
      <c r="M23" s="208">
        <f t="shared" si="10"/>
        <v>0</v>
      </c>
      <c r="N23" s="209">
        <f t="shared" si="11"/>
        <v>0</v>
      </c>
      <c r="O23" s="229">
        <f t="shared" si="12"/>
        <v>0</v>
      </c>
      <c r="P23" s="230">
        <f t="shared" si="13"/>
        <v>0</v>
      </c>
      <c r="Q23" s="199"/>
      <c r="R23" s="199"/>
      <c r="S23" s="199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</row>
    <row r="24" spans="1:41" s="207" customFormat="1">
      <c r="A24" s="372"/>
      <c r="B24" s="213"/>
      <c r="C24" s="181" t="s">
        <v>271</v>
      </c>
      <c r="D24" s="176" t="s">
        <v>267</v>
      </c>
      <c r="E24" s="177">
        <v>15.75</v>
      </c>
      <c r="F24" s="208"/>
      <c r="G24" s="224"/>
      <c r="H24" s="208">
        <f t="shared" si="7"/>
        <v>0</v>
      </c>
      <c r="I24" s="209"/>
      <c r="J24" s="209"/>
      <c r="K24" s="228">
        <f t="shared" si="8"/>
        <v>0</v>
      </c>
      <c r="L24" s="228">
        <f t="shared" si="9"/>
        <v>0</v>
      </c>
      <c r="M24" s="208">
        <f t="shared" si="10"/>
        <v>0</v>
      </c>
      <c r="N24" s="209">
        <f t="shared" si="11"/>
        <v>0</v>
      </c>
      <c r="O24" s="229">
        <f t="shared" si="12"/>
        <v>0</v>
      </c>
      <c r="P24" s="230">
        <f t="shared" si="13"/>
        <v>0</v>
      </c>
      <c r="Q24" s="199"/>
      <c r="R24" s="199"/>
      <c r="S24" s="199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</row>
    <row r="25" spans="1:41" s="207" customFormat="1">
      <c r="A25" s="363"/>
      <c r="B25" s="227"/>
      <c r="C25" s="181" t="s">
        <v>272</v>
      </c>
      <c r="D25" s="176" t="s">
        <v>119</v>
      </c>
      <c r="E25" s="233">
        <v>44.999999999999993</v>
      </c>
      <c r="F25" s="208"/>
      <c r="G25" s="224"/>
      <c r="H25" s="208">
        <f t="shared" si="7"/>
        <v>0</v>
      </c>
      <c r="I25" s="209"/>
      <c r="J25" s="209"/>
      <c r="K25" s="228">
        <f t="shared" si="8"/>
        <v>0</v>
      </c>
      <c r="L25" s="228">
        <f t="shared" si="9"/>
        <v>0</v>
      </c>
      <c r="M25" s="208">
        <f t="shared" si="10"/>
        <v>0</v>
      </c>
      <c r="N25" s="209">
        <f t="shared" si="11"/>
        <v>0</v>
      </c>
      <c r="O25" s="229">
        <f t="shared" si="12"/>
        <v>0</v>
      </c>
      <c r="P25" s="230">
        <f t="shared" si="13"/>
        <v>0</v>
      </c>
      <c r="Q25" s="199"/>
      <c r="R25" s="199"/>
      <c r="S25" s="199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</row>
    <row r="26" spans="1:41" s="231" customFormat="1" ht="11.5">
      <c r="A26" s="363"/>
      <c r="B26" s="232"/>
      <c r="C26" s="295" t="s">
        <v>276</v>
      </c>
      <c r="D26" s="174"/>
      <c r="E26" s="197"/>
      <c r="F26" s="208"/>
      <c r="G26" s="224"/>
      <c r="H26" s="208">
        <f t="shared" si="0"/>
        <v>0</v>
      </c>
      <c r="I26" s="209"/>
      <c r="J26" s="209"/>
      <c r="K26" s="228">
        <f t="shared" si="1"/>
        <v>0</v>
      </c>
      <c r="L26" s="228">
        <f t="shared" si="2"/>
        <v>0</v>
      </c>
      <c r="M26" s="208">
        <f t="shared" si="3"/>
        <v>0</v>
      </c>
      <c r="N26" s="209">
        <f t="shared" si="4"/>
        <v>0</v>
      </c>
      <c r="O26" s="229">
        <f t="shared" si="5"/>
        <v>0</v>
      </c>
      <c r="P26" s="230">
        <f t="shared" si="6"/>
        <v>0</v>
      </c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</row>
    <row r="27" spans="1:41" s="231" customFormat="1" ht="11.5">
      <c r="A27" s="363" t="s">
        <v>81</v>
      </c>
      <c r="B27" s="232"/>
      <c r="C27" s="296" t="s">
        <v>277</v>
      </c>
      <c r="D27" s="234" t="s">
        <v>119</v>
      </c>
      <c r="E27" s="235">
        <v>42.7</v>
      </c>
      <c r="F27" s="208"/>
      <c r="G27" s="224"/>
      <c r="H27" s="208">
        <f t="shared" si="0"/>
        <v>0</v>
      </c>
      <c r="I27" s="209"/>
      <c r="J27" s="209"/>
      <c r="K27" s="228">
        <f t="shared" si="1"/>
        <v>0</v>
      </c>
      <c r="L27" s="228">
        <f t="shared" si="2"/>
        <v>0</v>
      </c>
      <c r="M27" s="208">
        <f t="shared" si="3"/>
        <v>0</v>
      </c>
      <c r="N27" s="209">
        <f t="shared" si="4"/>
        <v>0</v>
      </c>
      <c r="O27" s="229">
        <f t="shared" si="5"/>
        <v>0</v>
      </c>
      <c r="P27" s="230">
        <f t="shared" si="6"/>
        <v>0</v>
      </c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</row>
    <row r="28" spans="1:41" s="207" customFormat="1" ht="23">
      <c r="A28" s="363"/>
      <c r="B28" s="232"/>
      <c r="C28" s="294" t="s">
        <v>278</v>
      </c>
      <c r="D28" s="234" t="s">
        <v>190</v>
      </c>
      <c r="E28" s="235">
        <v>12.81</v>
      </c>
      <c r="F28" s="208"/>
      <c r="G28" s="224"/>
      <c r="H28" s="208">
        <f t="shared" si="0"/>
        <v>0</v>
      </c>
      <c r="I28" s="209"/>
      <c r="J28" s="209"/>
      <c r="K28" s="228">
        <f t="shared" si="1"/>
        <v>0</v>
      </c>
      <c r="L28" s="228">
        <f t="shared" si="2"/>
        <v>0</v>
      </c>
      <c r="M28" s="208">
        <f t="shared" si="3"/>
        <v>0</v>
      </c>
      <c r="N28" s="209">
        <f t="shared" si="4"/>
        <v>0</v>
      </c>
      <c r="O28" s="229">
        <f t="shared" si="5"/>
        <v>0</v>
      </c>
      <c r="P28" s="230">
        <f t="shared" si="6"/>
        <v>0</v>
      </c>
      <c r="Q28" s="199"/>
      <c r="R28" s="199"/>
      <c r="S28" s="199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</row>
    <row r="29" spans="1:41" s="231" customFormat="1" ht="23">
      <c r="A29" s="363"/>
      <c r="B29" s="232"/>
      <c r="C29" s="294" t="s">
        <v>279</v>
      </c>
      <c r="D29" s="234" t="s">
        <v>119</v>
      </c>
      <c r="E29" s="235">
        <v>49.11</v>
      </c>
      <c r="F29" s="208"/>
      <c r="G29" s="224"/>
      <c r="H29" s="208">
        <f t="shared" si="0"/>
        <v>0</v>
      </c>
      <c r="I29" s="209"/>
      <c r="J29" s="209"/>
      <c r="K29" s="228">
        <f t="shared" si="1"/>
        <v>0</v>
      </c>
      <c r="L29" s="228">
        <f t="shared" si="2"/>
        <v>0</v>
      </c>
      <c r="M29" s="208">
        <f t="shared" si="3"/>
        <v>0</v>
      </c>
      <c r="N29" s="209">
        <f t="shared" si="4"/>
        <v>0</v>
      </c>
      <c r="O29" s="229">
        <f t="shared" si="5"/>
        <v>0</v>
      </c>
      <c r="P29" s="230">
        <f t="shared" si="6"/>
        <v>0</v>
      </c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</row>
    <row r="30" spans="1:41" s="231" customFormat="1" ht="23">
      <c r="A30" s="363"/>
      <c r="B30" s="232"/>
      <c r="C30" s="294" t="s">
        <v>273</v>
      </c>
      <c r="D30" s="234" t="s">
        <v>190</v>
      </c>
      <c r="E30" s="235">
        <v>213.5</v>
      </c>
      <c r="F30" s="208"/>
      <c r="G30" s="224"/>
      <c r="H30" s="208">
        <f t="shared" si="0"/>
        <v>0</v>
      </c>
      <c r="I30" s="209"/>
      <c r="J30" s="209"/>
      <c r="K30" s="228">
        <f t="shared" si="1"/>
        <v>0</v>
      </c>
      <c r="L30" s="228">
        <f t="shared" si="2"/>
        <v>0</v>
      </c>
      <c r="M30" s="208">
        <f t="shared" si="3"/>
        <v>0</v>
      </c>
      <c r="N30" s="209">
        <f t="shared" si="4"/>
        <v>0</v>
      </c>
      <c r="O30" s="229">
        <f t="shared" si="5"/>
        <v>0</v>
      </c>
      <c r="P30" s="230">
        <f t="shared" si="6"/>
        <v>0</v>
      </c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</row>
    <row r="31" spans="1:41" s="231" customFormat="1" ht="11.5">
      <c r="A31" s="363"/>
      <c r="B31" s="232"/>
      <c r="C31" s="294" t="s">
        <v>274</v>
      </c>
      <c r="D31" s="234" t="s">
        <v>190</v>
      </c>
      <c r="E31" s="235">
        <v>21.35</v>
      </c>
      <c r="F31" s="208">
        <v>0</v>
      </c>
      <c r="G31" s="224">
        <v>0</v>
      </c>
      <c r="H31" s="208">
        <f t="shared" si="0"/>
        <v>0</v>
      </c>
      <c r="I31" s="209"/>
      <c r="J31" s="209"/>
      <c r="K31" s="228">
        <f t="shared" si="1"/>
        <v>0</v>
      </c>
      <c r="L31" s="228">
        <f t="shared" si="2"/>
        <v>0</v>
      </c>
      <c r="M31" s="208">
        <f t="shared" si="3"/>
        <v>0</v>
      </c>
      <c r="N31" s="209">
        <f t="shared" si="4"/>
        <v>0</v>
      </c>
      <c r="O31" s="229">
        <f t="shared" si="5"/>
        <v>0</v>
      </c>
      <c r="P31" s="230">
        <f t="shared" si="6"/>
        <v>0</v>
      </c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</row>
    <row r="32" spans="1:41" s="231" customFormat="1" ht="12" thickBot="1">
      <c r="A32" s="363"/>
      <c r="B32" s="227"/>
      <c r="C32" s="294" t="s">
        <v>275</v>
      </c>
      <c r="D32" s="234" t="s">
        <v>119</v>
      </c>
      <c r="E32" s="237">
        <v>42.7</v>
      </c>
      <c r="F32" s="208">
        <v>0</v>
      </c>
      <c r="G32" s="224">
        <v>0</v>
      </c>
      <c r="H32" s="208">
        <f t="shared" si="0"/>
        <v>0</v>
      </c>
      <c r="I32" s="209"/>
      <c r="J32" s="209"/>
      <c r="K32" s="228">
        <f t="shared" si="1"/>
        <v>0</v>
      </c>
      <c r="L32" s="228">
        <f t="shared" si="2"/>
        <v>0</v>
      </c>
      <c r="M32" s="208">
        <f t="shared" si="3"/>
        <v>0</v>
      </c>
      <c r="N32" s="209">
        <f t="shared" si="4"/>
        <v>0</v>
      </c>
      <c r="O32" s="229">
        <f t="shared" si="5"/>
        <v>0</v>
      </c>
      <c r="P32" s="230">
        <f t="shared" si="6"/>
        <v>0</v>
      </c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</row>
    <row r="33" spans="1:43" ht="15" customHeight="1" thickBot="1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2" t="s">
        <v>112</v>
      </c>
      <c r="L33" s="33">
        <f>ROUND(SUM(L15:L32),2)</f>
        <v>0</v>
      </c>
      <c r="M33" s="33">
        <f>ROUND(SUM(M15:M32),2)</f>
        <v>0</v>
      </c>
      <c r="N33" s="34">
        <f>ROUND(SUM(N15:N32),2)</f>
        <v>0</v>
      </c>
      <c r="O33" s="35">
        <f>ROUND(SUM(O15:O32),2)</f>
        <v>0</v>
      </c>
      <c r="P33" s="36">
        <f>ROUND(SUM(P15:P32),2)</f>
        <v>0</v>
      </c>
    </row>
    <row r="34" spans="1:43" ht="35" customHeight="1">
      <c r="A34" s="37"/>
      <c r="B34" s="7"/>
      <c r="C34" s="38"/>
      <c r="D34" s="39"/>
      <c r="E34" s="5"/>
      <c r="F34" s="5"/>
      <c r="G34" s="5"/>
      <c r="H34" s="7"/>
      <c r="I34" s="7"/>
      <c r="J34" s="7"/>
      <c r="K34" s="7"/>
      <c r="L34" s="7"/>
      <c r="M34" s="7"/>
      <c r="N34" s="7"/>
      <c r="O34" s="7"/>
      <c r="P34" s="7"/>
    </row>
    <row r="35" spans="1:43">
      <c r="A35" s="40"/>
      <c r="B35" s="41"/>
      <c r="C35" s="41" t="s">
        <v>14</v>
      </c>
      <c r="D35" s="42"/>
      <c r="E35" s="43"/>
      <c r="F35" s="44"/>
      <c r="G35" s="42"/>
      <c r="H35" s="45">
        <f>Kopsavilkums!C$42</f>
        <v>0</v>
      </c>
      <c r="I35" s="46" t="str">
        <f>Koptāme!$C$28</f>
        <v>datums</v>
      </c>
      <c r="J35" s="46"/>
      <c r="K35" s="41" t="s">
        <v>17</v>
      </c>
      <c r="L35" s="47"/>
      <c r="M35" s="44"/>
      <c r="N35" s="44"/>
      <c r="O35" s="45">
        <f>Kopsavilkums!C$47</f>
        <v>0</v>
      </c>
      <c r="P35" s="46" t="str">
        <f>Kopsavilkums!D$47</f>
        <v>datums</v>
      </c>
      <c r="R35" s="90"/>
      <c r="S35" s="90"/>
      <c r="T35" s="90"/>
      <c r="U35" s="90"/>
      <c r="V35" s="90"/>
      <c r="AM35" s="54"/>
      <c r="AN35" s="54"/>
      <c r="AO35" s="54"/>
      <c r="AP35" s="54"/>
      <c r="AQ35" s="54"/>
    </row>
    <row r="36" spans="1:43">
      <c r="A36" s="48"/>
      <c r="B36" s="49"/>
      <c r="C36" s="50"/>
      <c r="D36" s="433" t="s">
        <v>15</v>
      </c>
      <c r="E36" s="433"/>
      <c r="F36" s="433"/>
      <c r="G36" s="433"/>
      <c r="H36" s="433"/>
      <c r="I36" s="7"/>
      <c r="J36" s="7"/>
      <c r="K36" s="7"/>
      <c r="L36" s="433" t="s">
        <v>15</v>
      </c>
      <c r="M36" s="433"/>
      <c r="N36" s="433"/>
      <c r="O36" s="433"/>
      <c r="P36" s="7"/>
      <c r="R36" s="90"/>
      <c r="S36" s="90"/>
      <c r="T36" s="90"/>
      <c r="U36" s="90"/>
      <c r="V36" s="90"/>
      <c r="AM36" s="54"/>
      <c r="AN36" s="54"/>
      <c r="AO36" s="54"/>
      <c r="AP36" s="54"/>
      <c r="AQ36" s="54"/>
    </row>
    <row r="37" spans="1:43">
      <c r="A37" s="37"/>
      <c r="B37" s="7"/>
      <c r="C37" s="38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R37" s="90"/>
      <c r="S37" s="90"/>
      <c r="T37" s="90"/>
      <c r="U37" s="90"/>
      <c r="V37" s="90"/>
      <c r="AM37" s="54"/>
      <c r="AN37" s="54"/>
      <c r="AO37" s="54"/>
      <c r="AP37" s="54"/>
      <c r="AQ37" s="54"/>
    </row>
    <row r="38" spans="1:43">
      <c r="A38" s="51"/>
      <c r="B38" s="46"/>
      <c r="C38" s="52"/>
      <c r="D38" s="52">
        <f>Kopsavilkums!B$45</f>
        <v>0</v>
      </c>
      <c r="E38" s="5"/>
      <c r="F38" s="5"/>
      <c r="G38" s="5"/>
      <c r="H38" s="7"/>
      <c r="I38" s="7"/>
      <c r="J38" s="7"/>
      <c r="K38" s="7"/>
      <c r="L38" s="52" t="str">
        <f>Kopsavilkums!B$50</f>
        <v>Sert.Nr. ________</v>
      </c>
      <c r="M38" s="53"/>
      <c r="N38" s="7"/>
      <c r="O38" s="7"/>
      <c r="P38" s="7"/>
      <c r="R38" s="90"/>
      <c r="S38" s="90"/>
      <c r="T38" s="90"/>
      <c r="U38" s="90"/>
      <c r="V38" s="90"/>
      <c r="AM38" s="54"/>
      <c r="AN38" s="54"/>
      <c r="AO38" s="54"/>
      <c r="AP38" s="54"/>
      <c r="AQ38" s="54"/>
    </row>
    <row r="39" spans="1:43" s="54" customFormat="1">
      <c r="Q39" s="90"/>
    </row>
    <row r="40" spans="1:43" s="54" customFormat="1">
      <c r="Q40" s="90"/>
    </row>
    <row r="41" spans="1:43" s="54" customFormat="1">
      <c r="Q41" s="90"/>
    </row>
    <row r="42" spans="1:43" s="54" customFormat="1">
      <c r="Q42" s="90"/>
    </row>
    <row r="43" spans="1:43" s="54" customFormat="1">
      <c r="Q43" s="90"/>
    </row>
    <row r="44" spans="1:43" s="54" customFormat="1">
      <c r="Q44" s="90"/>
    </row>
    <row r="45" spans="1:43" s="54" customFormat="1">
      <c r="Q45" s="90"/>
    </row>
    <row r="46" spans="1:43" s="54" customFormat="1">
      <c r="Q46" s="90"/>
    </row>
    <row r="47" spans="1:43" s="54" customFormat="1">
      <c r="Q47" s="90"/>
    </row>
    <row r="48" spans="1:43" s="54" customFormat="1">
      <c r="Q48" s="90"/>
    </row>
    <row r="49" spans="17:17" s="54" customFormat="1">
      <c r="Q49" s="90"/>
    </row>
    <row r="50" spans="17:17" s="54" customFormat="1">
      <c r="Q50" s="90"/>
    </row>
    <row r="51" spans="17:17" s="54" customFormat="1">
      <c r="Q51" s="90"/>
    </row>
    <row r="52" spans="17:17" s="54" customFormat="1">
      <c r="Q52" s="90"/>
    </row>
    <row r="53" spans="17:17" s="54" customFormat="1">
      <c r="Q53" s="90"/>
    </row>
    <row r="54" spans="17:17" s="54" customFormat="1">
      <c r="Q54" s="90"/>
    </row>
    <row r="55" spans="17:17" s="54" customFormat="1">
      <c r="Q55" s="90"/>
    </row>
    <row r="56" spans="17:17" s="54" customFormat="1">
      <c r="Q56" s="90"/>
    </row>
    <row r="57" spans="17:17" s="54" customFormat="1">
      <c r="Q57" s="90"/>
    </row>
    <row r="58" spans="17:17" s="54" customFormat="1">
      <c r="Q58" s="90"/>
    </row>
    <row r="59" spans="17:17" s="54" customFormat="1">
      <c r="Q59" s="90"/>
    </row>
    <row r="60" spans="17:17" s="54" customFormat="1">
      <c r="Q60" s="90"/>
    </row>
    <row r="61" spans="17:17" s="54" customFormat="1">
      <c r="Q61" s="90"/>
    </row>
    <row r="62" spans="17:17" s="54" customFormat="1">
      <c r="Q62" s="90"/>
    </row>
    <row r="63" spans="17:17" s="54" customFormat="1">
      <c r="Q63" s="90"/>
    </row>
    <row r="64" spans="17:17" s="54" customFormat="1">
      <c r="Q64" s="90"/>
    </row>
    <row r="65" spans="17:17" s="54" customFormat="1">
      <c r="Q65" s="90"/>
    </row>
    <row r="66" spans="17:17" s="54" customFormat="1">
      <c r="Q66" s="90"/>
    </row>
    <row r="67" spans="17:17" s="54" customFormat="1">
      <c r="Q67" s="90"/>
    </row>
    <row r="68" spans="17:17" s="54" customFormat="1">
      <c r="Q68" s="90"/>
    </row>
    <row r="69" spans="17:17" s="54" customFormat="1">
      <c r="Q69" s="90"/>
    </row>
    <row r="70" spans="17:17" s="54" customFormat="1">
      <c r="Q70" s="90"/>
    </row>
    <row r="71" spans="17:17" s="54" customFormat="1">
      <c r="Q71" s="90"/>
    </row>
    <row r="72" spans="17:17" s="54" customFormat="1">
      <c r="Q72" s="90"/>
    </row>
    <row r="73" spans="17:17" s="54" customFormat="1">
      <c r="Q73" s="90"/>
    </row>
    <row r="74" spans="17:17" s="54" customFormat="1">
      <c r="Q74" s="90"/>
    </row>
    <row r="75" spans="17:17" s="54" customFormat="1">
      <c r="Q75" s="90"/>
    </row>
    <row r="76" spans="17:17" s="54" customFormat="1">
      <c r="Q76" s="90"/>
    </row>
    <row r="77" spans="17:17" s="54" customFormat="1">
      <c r="Q77" s="90"/>
    </row>
    <row r="78" spans="17:17" s="54" customFormat="1">
      <c r="Q78" s="90"/>
    </row>
    <row r="79" spans="17:17" s="54" customFormat="1">
      <c r="Q79" s="90"/>
    </row>
    <row r="80" spans="17:17" s="54" customFormat="1">
      <c r="Q80" s="90"/>
    </row>
    <row r="81" spans="17:17" s="54" customFormat="1">
      <c r="Q81" s="90"/>
    </row>
    <row r="82" spans="17:17" s="54" customFormat="1">
      <c r="Q82" s="90"/>
    </row>
    <row r="83" spans="17:17" s="54" customFormat="1">
      <c r="Q83" s="90"/>
    </row>
    <row r="84" spans="17:17" s="54" customFormat="1">
      <c r="Q84" s="90"/>
    </row>
    <row r="85" spans="17:17" s="54" customFormat="1">
      <c r="Q85" s="90"/>
    </row>
    <row r="86" spans="17:17" s="54" customFormat="1">
      <c r="Q86" s="90"/>
    </row>
    <row r="87" spans="17:17" s="54" customFormat="1">
      <c r="Q87" s="90"/>
    </row>
    <row r="88" spans="17:17" s="54" customFormat="1">
      <c r="Q88" s="90"/>
    </row>
    <row r="89" spans="17:17" s="54" customFormat="1">
      <c r="Q89" s="90"/>
    </row>
    <row r="90" spans="17:17" s="54" customFormat="1">
      <c r="Q90" s="90"/>
    </row>
    <row r="91" spans="17:17" s="54" customFormat="1">
      <c r="Q91" s="90"/>
    </row>
    <row r="92" spans="17:17" s="54" customFormat="1">
      <c r="Q92" s="90"/>
    </row>
    <row r="93" spans="17:17" s="54" customFormat="1">
      <c r="Q93" s="90"/>
    </row>
    <row r="94" spans="17:17" s="54" customFormat="1">
      <c r="Q94" s="90"/>
    </row>
    <row r="95" spans="17:17" s="54" customFormat="1">
      <c r="Q95" s="90"/>
    </row>
    <row r="96" spans="17:17" s="54" customFormat="1">
      <c r="Q96" s="90"/>
    </row>
    <row r="97" spans="17:17" s="54" customFormat="1">
      <c r="Q97" s="90"/>
    </row>
    <row r="98" spans="17:17" s="54" customFormat="1">
      <c r="Q98" s="90"/>
    </row>
    <row r="99" spans="17:17" s="54" customFormat="1">
      <c r="Q99" s="90"/>
    </row>
    <row r="100" spans="17:17" s="54" customFormat="1">
      <c r="Q100" s="90"/>
    </row>
    <row r="101" spans="17:17" s="54" customFormat="1">
      <c r="Q101" s="90"/>
    </row>
    <row r="102" spans="17:17" s="54" customFormat="1">
      <c r="Q102" s="90"/>
    </row>
    <row r="103" spans="17:17" s="54" customFormat="1">
      <c r="Q103" s="90"/>
    </row>
    <row r="104" spans="17:17" s="54" customFormat="1">
      <c r="Q104" s="90"/>
    </row>
    <row r="105" spans="17:17" s="54" customFormat="1">
      <c r="Q105" s="90"/>
    </row>
    <row r="106" spans="17:17" s="54" customFormat="1">
      <c r="Q106" s="90"/>
    </row>
    <row r="107" spans="17:17" s="54" customFormat="1">
      <c r="Q107" s="90"/>
    </row>
    <row r="108" spans="17:17" s="54" customFormat="1">
      <c r="Q108" s="90"/>
    </row>
    <row r="109" spans="17:17" s="54" customFormat="1">
      <c r="Q109" s="90"/>
    </row>
    <row r="110" spans="17:17" s="54" customFormat="1">
      <c r="Q110" s="90"/>
    </row>
    <row r="111" spans="17:17" s="54" customFormat="1">
      <c r="Q111" s="90"/>
    </row>
    <row r="112" spans="17:17" s="54" customFormat="1">
      <c r="Q112" s="90"/>
    </row>
    <row r="113" spans="17:17" s="54" customFormat="1">
      <c r="Q113" s="90"/>
    </row>
    <row r="114" spans="17:17" s="54" customFormat="1">
      <c r="Q114" s="90"/>
    </row>
    <row r="115" spans="17:17" s="54" customFormat="1">
      <c r="Q115" s="90"/>
    </row>
    <row r="116" spans="17:17" s="54" customFormat="1">
      <c r="Q116" s="90"/>
    </row>
    <row r="117" spans="17:17" s="54" customFormat="1">
      <c r="Q117" s="90"/>
    </row>
    <row r="118" spans="17:17" s="54" customFormat="1">
      <c r="Q118" s="90"/>
    </row>
    <row r="119" spans="17:17" s="54" customFormat="1">
      <c r="Q119" s="90"/>
    </row>
    <row r="120" spans="17:17" s="54" customFormat="1">
      <c r="Q120" s="90"/>
    </row>
    <row r="121" spans="17:17" s="54" customFormat="1">
      <c r="Q121" s="90"/>
    </row>
    <row r="122" spans="17:17" s="54" customFormat="1">
      <c r="Q122" s="90"/>
    </row>
    <row r="123" spans="17:17" s="54" customFormat="1">
      <c r="Q123" s="90"/>
    </row>
    <row r="124" spans="17:17" s="54" customFormat="1">
      <c r="Q124" s="90"/>
    </row>
    <row r="125" spans="17:17" s="54" customFormat="1">
      <c r="Q125" s="90"/>
    </row>
    <row r="126" spans="17:17" s="54" customFormat="1">
      <c r="Q126" s="90"/>
    </row>
    <row r="127" spans="17:17" s="54" customFormat="1">
      <c r="Q127" s="90"/>
    </row>
    <row r="128" spans="17:17" s="54" customFormat="1">
      <c r="Q128" s="90"/>
    </row>
    <row r="129" spans="17:17" s="54" customFormat="1">
      <c r="Q129" s="90"/>
    </row>
    <row r="130" spans="17:17" s="54" customFormat="1">
      <c r="Q130" s="90"/>
    </row>
    <row r="131" spans="17:17" s="54" customFormat="1">
      <c r="Q131" s="90"/>
    </row>
    <row r="132" spans="17:17" s="54" customFormat="1">
      <c r="Q132" s="90"/>
    </row>
    <row r="133" spans="17:17" s="54" customFormat="1">
      <c r="Q133" s="90"/>
    </row>
    <row r="134" spans="17:17" s="54" customFormat="1">
      <c r="Q134" s="90"/>
    </row>
    <row r="135" spans="17:17" s="54" customFormat="1">
      <c r="Q135" s="90"/>
    </row>
    <row r="136" spans="17:17" s="54" customFormat="1">
      <c r="Q136" s="90"/>
    </row>
    <row r="137" spans="17:17" s="54" customFormat="1">
      <c r="Q137" s="90"/>
    </row>
    <row r="138" spans="17:17" s="54" customFormat="1">
      <c r="Q138" s="90"/>
    </row>
    <row r="139" spans="17:17" s="54" customFormat="1">
      <c r="Q139" s="90"/>
    </row>
    <row r="140" spans="17:17" s="54" customFormat="1">
      <c r="Q140" s="90"/>
    </row>
    <row r="141" spans="17:17" s="54" customFormat="1">
      <c r="Q141" s="90"/>
    </row>
    <row r="142" spans="17:17" s="54" customFormat="1">
      <c r="Q142" s="90"/>
    </row>
    <row r="143" spans="17:17" s="54" customFormat="1">
      <c r="Q143" s="90"/>
    </row>
    <row r="144" spans="17:17" s="54" customFormat="1">
      <c r="Q144" s="90"/>
    </row>
    <row r="145" spans="17:17" s="54" customFormat="1">
      <c r="Q145" s="90"/>
    </row>
    <row r="146" spans="17:17" s="54" customFormat="1">
      <c r="Q146" s="90"/>
    </row>
    <row r="147" spans="17:17" s="54" customFormat="1">
      <c r="Q147" s="90"/>
    </row>
    <row r="148" spans="17:17" s="54" customFormat="1">
      <c r="Q148" s="90"/>
    </row>
    <row r="149" spans="17:17" s="54" customFormat="1">
      <c r="Q149" s="90"/>
    </row>
    <row r="150" spans="17:17" s="54" customFormat="1">
      <c r="Q150" s="90"/>
    </row>
    <row r="151" spans="17:17" s="54" customFormat="1">
      <c r="Q151" s="90"/>
    </row>
    <row r="152" spans="17:17" s="54" customFormat="1">
      <c r="Q152" s="90"/>
    </row>
    <row r="153" spans="17:17" s="54" customFormat="1">
      <c r="Q153" s="90"/>
    </row>
    <row r="154" spans="17:17" s="54" customFormat="1">
      <c r="Q154" s="90"/>
    </row>
    <row r="155" spans="17:17" s="54" customFormat="1">
      <c r="Q155" s="90"/>
    </row>
    <row r="156" spans="17:17" s="54" customFormat="1">
      <c r="Q156" s="90"/>
    </row>
    <row r="157" spans="17:17" s="54" customFormat="1">
      <c r="Q157" s="90"/>
    </row>
    <row r="158" spans="17:17" s="54" customFormat="1">
      <c r="Q158" s="90"/>
    </row>
    <row r="159" spans="17:17" s="54" customFormat="1">
      <c r="Q159" s="90"/>
    </row>
    <row r="160" spans="17:17" s="54" customFormat="1">
      <c r="Q160" s="90"/>
    </row>
    <row r="161" spans="17:17" s="54" customFormat="1">
      <c r="Q161" s="90"/>
    </row>
    <row r="162" spans="17:17" s="54" customFormat="1">
      <c r="Q162" s="90"/>
    </row>
    <row r="163" spans="17:17" s="54" customFormat="1">
      <c r="Q163" s="90"/>
    </row>
    <row r="164" spans="17:17" s="54" customFormat="1">
      <c r="Q164" s="90"/>
    </row>
    <row r="165" spans="17:17" s="54" customFormat="1">
      <c r="Q165" s="90"/>
    </row>
    <row r="166" spans="17:17" s="54" customFormat="1">
      <c r="Q166" s="90"/>
    </row>
    <row r="167" spans="17:17" s="54" customFormat="1">
      <c r="Q167" s="90"/>
    </row>
    <row r="168" spans="17:17" s="54" customFormat="1">
      <c r="Q168" s="90"/>
    </row>
    <row r="169" spans="17:17" s="54" customFormat="1">
      <c r="Q169" s="90"/>
    </row>
    <row r="170" spans="17:17" s="54" customFormat="1">
      <c r="Q170" s="90"/>
    </row>
    <row r="171" spans="17:17" s="54" customFormat="1">
      <c r="Q171" s="90"/>
    </row>
    <row r="172" spans="17:17" s="54" customFormat="1">
      <c r="Q172" s="90"/>
    </row>
    <row r="173" spans="17:17" s="54" customFormat="1">
      <c r="Q173" s="90"/>
    </row>
    <row r="174" spans="17:17" s="54" customFormat="1">
      <c r="Q174" s="90"/>
    </row>
    <row r="175" spans="17:17" s="54" customFormat="1">
      <c r="Q175" s="90"/>
    </row>
    <row r="176" spans="17:17" s="54" customFormat="1">
      <c r="Q176" s="90"/>
    </row>
    <row r="177" spans="17:17" s="54" customFormat="1">
      <c r="Q177" s="90"/>
    </row>
    <row r="178" spans="17:17" s="54" customFormat="1">
      <c r="Q178" s="90"/>
    </row>
    <row r="179" spans="17:17" s="54" customFormat="1">
      <c r="Q179" s="90"/>
    </row>
    <row r="180" spans="17:17" s="54" customFormat="1">
      <c r="Q180" s="90"/>
    </row>
    <row r="181" spans="17:17" s="54" customFormat="1">
      <c r="Q181" s="90"/>
    </row>
    <row r="182" spans="17:17" s="54" customFormat="1">
      <c r="Q182" s="90"/>
    </row>
    <row r="183" spans="17:17" s="54" customFormat="1">
      <c r="Q183" s="90"/>
    </row>
    <row r="184" spans="17:17" s="54" customFormat="1">
      <c r="Q184" s="90"/>
    </row>
    <row r="185" spans="17:17" s="54" customFormat="1">
      <c r="Q185" s="90"/>
    </row>
    <row r="186" spans="17:17" s="54" customFormat="1">
      <c r="Q186" s="90"/>
    </row>
    <row r="187" spans="17:17" s="54" customFormat="1">
      <c r="Q187" s="90"/>
    </row>
    <row r="188" spans="17:17" s="54" customFormat="1">
      <c r="Q188" s="90"/>
    </row>
    <row r="189" spans="17:17" s="54" customFormat="1">
      <c r="Q189" s="90"/>
    </row>
    <row r="190" spans="17:17" s="54" customFormat="1">
      <c r="Q190" s="90"/>
    </row>
    <row r="191" spans="17:17" s="54" customFormat="1">
      <c r="Q191" s="90"/>
    </row>
    <row r="192" spans="17:17" s="54" customFormat="1">
      <c r="Q192" s="90"/>
    </row>
    <row r="193" spans="17:17" s="54" customFormat="1">
      <c r="Q193" s="90"/>
    </row>
    <row r="194" spans="17:17" s="54" customFormat="1">
      <c r="Q194" s="90"/>
    </row>
    <row r="195" spans="17:17" s="54" customFormat="1">
      <c r="Q195" s="90"/>
    </row>
    <row r="196" spans="17:17" s="54" customFormat="1">
      <c r="Q196" s="90"/>
    </row>
    <row r="197" spans="17:17" s="54" customFormat="1">
      <c r="Q197" s="90"/>
    </row>
    <row r="198" spans="17:17" s="54" customFormat="1">
      <c r="Q198" s="90"/>
    </row>
    <row r="199" spans="17:17" s="54" customFormat="1">
      <c r="Q199" s="90"/>
    </row>
    <row r="200" spans="17:17" s="54" customFormat="1">
      <c r="Q200" s="90"/>
    </row>
    <row r="201" spans="17:17" s="54" customFormat="1">
      <c r="Q201" s="90"/>
    </row>
    <row r="202" spans="17:17" s="54" customFormat="1">
      <c r="Q202" s="90"/>
    </row>
    <row r="203" spans="17:17" s="54" customFormat="1">
      <c r="Q203" s="90"/>
    </row>
    <row r="204" spans="17:17" s="54" customFormat="1">
      <c r="Q204" s="90"/>
    </row>
    <row r="205" spans="17:17" s="54" customFormat="1">
      <c r="Q205" s="90"/>
    </row>
    <row r="206" spans="17:17" s="54" customFormat="1">
      <c r="Q206" s="90"/>
    </row>
    <row r="207" spans="17:17" s="54" customFormat="1">
      <c r="Q207" s="90"/>
    </row>
    <row r="208" spans="17:17" s="54" customFormat="1">
      <c r="Q208" s="90"/>
    </row>
    <row r="209" spans="17:17" s="54" customFormat="1">
      <c r="Q209" s="90"/>
    </row>
    <row r="210" spans="17:17" s="54" customFormat="1">
      <c r="Q210" s="90"/>
    </row>
    <row r="211" spans="17:17" s="54" customFormat="1">
      <c r="Q211" s="90"/>
    </row>
    <row r="212" spans="17:17" s="54" customFormat="1">
      <c r="Q212" s="90"/>
    </row>
    <row r="213" spans="17:17" s="54" customFormat="1">
      <c r="Q213" s="90"/>
    </row>
    <row r="214" spans="17:17" s="54" customFormat="1">
      <c r="Q214" s="90"/>
    </row>
    <row r="215" spans="17:17" s="54" customFormat="1">
      <c r="Q215" s="90"/>
    </row>
    <row r="216" spans="17:17" s="54" customFormat="1">
      <c r="Q216" s="90"/>
    </row>
    <row r="217" spans="17:17" s="54" customFormat="1">
      <c r="Q217" s="90"/>
    </row>
    <row r="218" spans="17:17" s="54" customFormat="1">
      <c r="Q218" s="90"/>
    </row>
    <row r="219" spans="17:17" s="54" customFormat="1">
      <c r="Q219" s="90"/>
    </row>
    <row r="220" spans="17:17" s="54" customFormat="1">
      <c r="Q220" s="90"/>
    </row>
    <row r="221" spans="17:17" s="54" customFormat="1">
      <c r="Q221" s="90"/>
    </row>
    <row r="222" spans="17:17" s="54" customFormat="1">
      <c r="Q222" s="90"/>
    </row>
    <row r="223" spans="17:17" s="54" customFormat="1">
      <c r="Q223" s="90"/>
    </row>
    <row r="224" spans="17:17" s="54" customFormat="1">
      <c r="Q224" s="90"/>
    </row>
    <row r="225" spans="17:17" s="54" customFormat="1">
      <c r="Q225" s="90"/>
    </row>
    <row r="226" spans="17:17" s="54" customFormat="1">
      <c r="Q226" s="90"/>
    </row>
    <row r="227" spans="17:17" s="54" customFormat="1">
      <c r="Q227" s="90"/>
    </row>
    <row r="228" spans="17:17" s="54" customFormat="1">
      <c r="Q228" s="90"/>
    </row>
    <row r="229" spans="17:17" s="54" customFormat="1">
      <c r="Q229" s="90"/>
    </row>
    <row r="230" spans="17:17" s="54" customFormat="1">
      <c r="Q230" s="90"/>
    </row>
    <row r="231" spans="17:17" s="54" customFormat="1">
      <c r="Q231" s="90"/>
    </row>
    <row r="232" spans="17:17" s="54" customFormat="1">
      <c r="Q232" s="90"/>
    </row>
    <row r="233" spans="17:17" s="54" customFormat="1">
      <c r="Q233" s="90"/>
    </row>
    <row r="234" spans="17:17" s="54" customFormat="1">
      <c r="Q234" s="90"/>
    </row>
    <row r="235" spans="17:17" s="54" customFormat="1">
      <c r="Q235" s="90"/>
    </row>
    <row r="236" spans="17:17" s="54" customFormat="1">
      <c r="Q236" s="90"/>
    </row>
    <row r="237" spans="17:17" s="54" customFormat="1">
      <c r="Q237" s="90"/>
    </row>
    <row r="238" spans="17:17" s="54" customFormat="1">
      <c r="Q238" s="90"/>
    </row>
    <row r="239" spans="17:17" s="54" customFormat="1">
      <c r="Q239" s="90"/>
    </row>
    <row r="240" spans="17:17" s="54" customFormat="1">
      <c r="Q240" s="90"/>
    </row>
    <row r="241" spans="17:17" s="54" customFormat="1">
      <c r="Q241" s="90"/>
    </row>
    <row r="242" spans="17:17" s="54" customFormat="1">
      <c r="Q242" s="90"/>
    </row>
    <row r="243" spans="17:17" s="54" customFormat="1">
      <c r="Q243" s="90"/>
    </row>
    <row r="244" spans="17:17" s="54" customFormat="1">
      <c r="Q244" s="90"/>
    </row>
    <row r="245" spans="17:17" s="54" customFormat="1">
      <c r="Q245" s="90"/>
    </row>
    <row r="246" spans="17:17" s="54" customFormat="1">
      <c r="Q246" s="90"/>
    </row>
    <row r="247" spans="17:17" s="54" customFormat="1">
      <c r="Q247" s="90"/>
    </row>
    <row r="248" spans="17:17" s="54" customFormat="1">
      <c r="Q248" s="90"/>
    </row>
    <row r="249" spans="17:17" s="54" customFormat="1">
      <c r="Q249" s="90"/>
    </row>
    <row r="250" spans="17:17" s="54" customFormat="1">
      <c r="Q250" s="90"/>
    </row>
    <row r="251" spans="17:17" s="54" customFormat="1">
      <c r="Q251" s="90"/>
    </row>
    <row r="252" spans="17:17" s="54" customFormat="1">
      <c r="Q252" s="90"/>
    </row>
    <row r="253" spans="17:17" s="54" customFormat="1">
      <c r="Q253" s="90"/>
    </row>
    <row r="254" spans="17:17" s="54" customFormat="1">
      <c r="Q254" s="90"/>
    </row>
    <row r="255" spans="17:17" s="54" customFormat="1">
      <c r="Q255" s="90"/>
    </row>
    <row r="256" spans="17:17" s="54" customFormat="1">
      <c r="Q256" s="90"/>
    </row>
    <row r="257" spans="17:17" s="54" customFormat="1">
      <c r="Q257" s="90"/>
    </row>
    <row r="258" spans="17:17" s="54" customFormat="1">
      <c r="Q258" s="90"/>
    </row>
    <row r="259" spans="17:17" s="54" customFormat="1">
      <c r="Q259" s="90"/>
    </row>
    <row r="260" spans="17:17" s="54" customFormat="1">
      <c r="Q260" s="90"/>
    </row>
    <row r="261" spans="17:17" s="54" customFormat="1">
      <c r="Q261" s="90"/>
    </row>
    <row r="262" spans="17:17" s="54" customFormat="1">
      <c r="Q262" s="90"/>
    </row>
    <row r="263" spans="17:17" s="54" customFormat="1">
      <c r="Q263" s="90"/>
    </row>
    <row r="264" spans="17:17" s="54" customFormat="1">
      <c r="Q264" s="90"/>
    </row>
    <row r="265" spans="17:17" s="54" customFormat="1">
      <c r="Q265" s="90"/>
    </row>
    <row r="266" spans="17:17" s="54" customFormat="1">
      <c r="Q266" s="90"/>
    </row>
    <row r="267" spans="17:17" s="54" customFormat="1">
      <c r="Q267" s="90"/>
    </row>
    <row r="268" spans="17:17" s="54" customFormat="1">
      <c r="Q268" s="90"/>
    </row>
    <row r="269" spans="17:17" s="54" customFormat="1">
      <c r="Q269" s="90"/>
    </row>
    <row r="270" spans="17:17" s="54" customFormat="1">
      <c r="Q270" s="90"/>
    </row>
    <row r="271" spans="17:17" s="54" customFormat="1">
      <c r="Q271" s="90"/>
    </row>
    <row r="272" spans="17:17" s="54" customFormat="1">
      <c r="Q272" s="90"/>
    </row>
    <row r="273" spans="17:17" s="54" customFormat="1">
      <c r="Q273" s="90"/>
    </row>
    <row r="274" spans="17:17" s="54" customFormat="1">
      <c r="Q274" s="90"/>
    </row>
    <row r="275" spans="17:17" s="54" customFormat="1">
      <c r="Q275" s="90"/>
    </row>
    <row r="276" spans="17:17" s="54" customFormat="1">
      <c r="Q276" s="90"/>
    </row>
    <row r="277" spans="17:17" s="54" customFormat="1">
      <c r="Q277" s="90"/>
    </row>
    <row r="278" spans="17:17" s="54" customFormat="1">
      <c r="Q278" s="90"/>
    </row>
    <row r="279" spans="17:17" s="54" customFormat="1">
      <c r="Q279" s="90"/>
    </row>
    <row r="280" spans="17:17" s="54" customFormat="1">
      <c r="Q280" s="90"/>
    </row>
    <row r="281" spans="17:17" s="54" customFormat="1">
      <c r="Q281" s="90"/>
    </row>
    <row r="282" spans="17:17" s="54" customFormat="1">
      <c r="Q282" s="90"/>
    </row>
    <row r="283" spans="17:17" s="54" customFormat="1">
      <c r="Q283" s="90"/>
    </row>
    <row r="284" spans="17:17" s="54" customFormat="1">
      <c r="Q284" s="90"/>
    </row>
    <row r="285" spans="17:17" s="54" customFormat="1">
      <c r="Q285" s="90"/>
    </row>
    <row r="286" spans="17:17" s="54" customFormat="1">
      <c r="Q286" s="90"/>
    </row>
    <row r="287" spans="17:17" s="54" customFormat="1">
      <c r="Q287" s="90"/>
    </row>
    <row r="288" spans="17:17" s="54" customFormat="1">
      <c r="Q288" s="90"/>
    </row>
    <row r="289" spans="17:17" s="54" customFormat="1">
      <c r="Q289" s="90"/>
    </row>
    <row r="290" spans="17:17" s="54" customFormat="1">
      <c r="Q290" s="90"/>
    </row>
    <row r="291" spans="17:17" s="54" customFormat="1">
      <c r="Q291" s="90"/>
    </row>
    <row r="292" spans="17:17" s="54" customFormat="1">
      <c r="Q292" s="90"/>
    </row>
    <row r="293" spans="17:17" s="54" customFormat="1">
      <c r="Q293" s="90"/>
    </row>
    <row r="294" spans="17:17" s="54" customFormat="1">
      <c r="Q294" s="90"/>
    </row>
    <row r="295" spans="17:17" s="54" customFormat="1">
      <c r="Q295" s="90"/>
    </row>
    <row r="296" spans="17:17" s="54" customFormat="1">
      <c r="Q296" s="90"/>
    </row>
    <row r="297" spans="17:17" s="54" customFormat="1">
      <c r="Q297" s="90"/>
    </row>
    <row r="298" spans="17:17" s="54" customFormat="1">
      <c r="Q298" s="90"/>
    </row>
    <row r="299" spans="17:17" s="54" customFormat="1">
      <c r="Q299" s="90"/>
    </row>
    <row r="300" spans="17:17" s="54" customFormat="1">
      <c r="Q300" s="90"/>
    </row>
    <row r="301" spans="17:17" s="54" customFormat="1">
      <c r="Q301" s="90"/>
    </row>
    <row r="302" spans="17:17" s="54" customFormat="1">
      <c r="Q302" s="90"/>
    </row>
    <row r="303" spans="17:17" s="54" customFormat="1">
      <c r="Q303" s="90"/>
    </row>
    <row r="304" spans="17:17" s="54" customFormat="1">
      <c r="Q304" s="90"/>
    </row>
    <row r="305" spans="17:17" s="54" customFormat="1">
      <c r="Q305" s="90"/>
    </row>
    <row r="306" spans="17:17" s="54" customFormat="1">
      <c r="Q306" s="90"/>
    </row>
    <row r="307" spans="17:17" s="54" customFormat="1">
      <c r="Q307" s="90"/>
    </row>
    <row r="308" spans="17:17" s="54" customFormat="1">
      <c r="Q308" s="90"/>
    </row>
    <row r="309" spans="17:17" s="54" customFormat="1">
      <c r="Q309" s="90"/>
    </row>
    <row r="310" spans="17:17" s="54" customFormat="1">
      <c r="Q310" s="90"/>
    </row>
    <row r="311" spans="17:17" s="54" customFormat="1">
      <c r="Q311" s="90"/>
    </row>
    <row r="312" spans="17:17" s="54" customFormat="1">
      <c r="Q312" s="90"/>
    </row>
    <row r="313" spans="17:17" s="54" customFormat="1">
      <c r="Q313" s="90"/>
    </row>
    <row r="314" spans="17:17" s="54" customFormat="1">
      <c r="Q314" s="90"/>
    </row>
    <row r="315" spans="17:17" s="54" customFormat="1">
      <c r="Q315" s="90"/>
    </row>
    <row r="316" spans="17:17" s="54" customFormat="1">
      <c r="Q316" s="90"/>
    </row>
    <row r="317" spans="17:17" s="54" customFormat="1">
      <c r="Q317" s="90"/>
    </row>
    <row r="318" spans="17:17" s="54" customFormat="1">
      <c r="Q318" s="90"/>
    </row>
    <row r="319" spans="17:17" s="54" customFormat="1">
      <c r="Q319" s="90"/>
    </row>
    <row r="320" spans="17:17" s="54" customFormat="1">
      <c r="Q320" s="90"/>
    </row>
    <row r="321" spans="17:17" s="54" customFormat="1">
      <c r="Q321" s="90"/>
    </row>
    <row r="322" spans="17:17" s="54" customFormat="1">
      <c r="Q322" s="90"/>
    </row>
    <row r="323" spans="17:17" s="54" customFormat="1">
      <c r="Q323" s="90"/>
    </row>
    <row r="324" spans="17:17" s="54" customFormat="1">
      <c r="Q324" s="90"/>
    </row>
    <row r="325" spans="17:17" s="54" customFormat="1">
      <c r="Q325" s="90"/>
    </row>
    <row r="326" spans="17:17" s="54" customFormat="1">
      <c r="Q326" s="90"/>
    </row>
    <row r="327" spans="17:17" s="54" customFormat="1">
      <c r="Q327" s="90"/>
    </row>
    <row r="328" spans="17:17" s="54" customFormat="1">
      <c r="Q328" s="90"/>
    </row>
    <row r="329" spans="17:17" s="54" customFormat="1">
      <c r="Q329" s="90"/>
    </row>
    <row r="330" spans="17:17" s="54" customFormat="1">
      <c r="Q330" s="90"/>
    </row>
    <row r="331" spans="17:17" s="54" customFormat="1">
      <c r="Q331" s="90"/>
    </row>
    <row r="332" spans="17:17" s="54" customFormat="1">
      <c r="Q332" s="90"/>
    </row>
    <row r="333" spans="17:17" s="54" customFormat="1">
      <c r="Q333" s="90"/>
    </row>
    <row r="334" spans="17:17" s="54" customFormat="1">
      <c r="Q334" s="90"/>
    </row>
    <row r="335" spans="17:17" s="54" customFormat="1">
      <c r="Q335" s="90"/>
    </row>
    <row r="336" spans="17:17" s="54" customFormat="1">
      <c r="Q336" s="90"/>
    </row>
    <row r="337" spans="17:17" s="54" customFormat="1">
      <c r="Q337" s="90"/>
    </row>
    <row r="338" spans="17:17" s="54" customFormat="1">
      <c r="Q338" s="90"/>
    </row>
    <row r="339" spans="17:17" s="54" customFormat="1">
      <c r="Q339" s="90"/>
    </row>
    <row r="340" spans="17:17" s="54" customFormat="1">
      <c r="Q340" s="90"/>
    </row>
    <row r="341" spans="17:17" s="54" customFormat="1">
      <c r="Q341" s="90"/>
    </row>
    <row r="342" spans="17:17" s="54" customFormat="1">
      <c r="Q342" s="90"/>
    </row>
    <row r="343" spans="17:17" s="54" customFormat="1">
      <c r="Q343" s="90"/>
    </row>
    <row r="344" spans="17:17" s="54" customFormat="1">
      <c r="Q344" s="90"/>
    </row>
    <row r="345" spans="17:17" s="54" customFormat="1">
      <c r="Q345" s="90"/>
    </row>
    <row r="346" spans="17:17" s="54" customFormat="1">
      <c r="Q346" s="90"/>
    </row>
    <row r="347" spans="17:17" s="54" customFormat="1">
      <c r="Q347" s="90"/>
    </row>
    <row r="348" spans="17:17" s="54" customFormat="1">
      <c r="Q348" s="90"/>
    </row>
    <row r="349" spans="17:17" s="54" customFormat="1">
      <c r="Q349" s="90"/>
    </row>
    <row r="350" spans="17:17" s="54" customFormat="1">
      <c r="Q350" s="90"/>
    </row>
    <row r="351" spans="17:17" s="54" customFormat="1">
      <c r="Q351" s="90"/>
    </row>
    <row r="352" spans="17:17" s="54" customFormat="1">
      <c r="Q352" s="90"/>
    </row>
    <row r="353" spans="17:17" s="54" customFormat="1">
      <c r="Q353" s="90"/>
    </row>
    <row r="354" spans="17:17" s="54" customFormat="1">
      <c r="Q354" s="90"/>
    </row>
    <row r="355" spans="17:17" s="54" customFormat="1">
      <c r="Q355" s="90"/>
    </row>
    <row r="356" spans="17:17" s="54" customFormat="1">
      <c r="Q356" s="90"/>
    </row>
    <row r="357" spans="17:17" s="54" customFormat="1">
      <c r="Q357" s="90"/>
    </row>
    <row r="358" spans="17:17" s="54" customFormat="1">
      <c r="Q358" s="90"/>
    </row>
    <row r="359" spans="17:17" s="54" customFormat="1">
      <c r="Q359" s="90"/>
    </row>
    <row r="360" spans="17:17" s="54" customFormat="1">
      <c r="Q360" s="90"/>
    </row>
    <row r="361" spans="17:17" s="54" customFormat="1">
      <c r="Q361" s="90"/>
    </row>
    <row r="362" spans="17:17" s="54" customFormat="1">
      <c r="Q362" s="90"/>
    </row>
    <row r="363" spans="17:17" s="54" customFormat="1">
      <c r="Q363" s="90"/>
    </row>
    <row r="364" spans="17:17" s="54" customFormat="1">
      <c r="Q364" s="90"/>
    </row>
    <row r="365" spans="17:17" s="54" customFormat="1">
      <c r="Q365" s="90"/>
    </row>
    <row r="366" spans="17:17" s="54" customFormat="1">
      <c r="Q366" s="90"/>
    </row>
    <row r="367" spans="17:17" s="54" customFormat="1">
      <c r="Q367" s="90"/>
    </row>
    <row r="368" spans="17:17" s="54" customFormat="1">
      <c r="Q368" s="90"/>
    </row>
    <row r="369" spans="17:17" s="54" customFormat="1">
      <c r="Q369" s="90"/>
    </row>
    <row r="370" spans="17:17" s="54" customFormat="1">
      <c r="Q370" s="90"/>
    </row>
    <row r="371" spans="17:17" s="54" customFormat="1">
      <c r="Q371" s="90"/>
    </row>
    <row r="372" spans="17:17" s="54" customFormat="1">
      <c r="Q372" s="90"/>
    </row>
    <row r="373" spans="17:17" s="54" customFormat="1">
      <c r="Q373" s="90"/>
    </row>
    <row r="374" spans="17:17" s="54" customFormat="1">
      <c r="Q374" s="90"/>
    </row>
    <row r="375" spans="17:17" s="54" customFormat="1">
      <c r="Q375" s="90"/>
    </row>
    <row r="376" spans="17:17" s="54" customFormat="1">
      <c r="Q376" s="90"/>
    </row>
    <row r="377" spans="17:17" s="54" customFormat="1">
      <c r="Q377" s="90"/>
    </row>
    <row r="378" spans="17:17" s="54" customFormat="1">
      <c r="Q378" s="90"/>
    </row>
    <row r="379" spans="17:17" s="54" customFormat="1">
      <c r="Q379" s="90"/>
    </row>
    <row r="380" spans="17:17" s="54" customFormat="1">
      <c r="Q380" s="90"/>
    </row>
    <row r="381" spans="17:17" s="54" customFormat="1">
      <c r="Q381" s="90"/>
    </row>
    <row r="382" spans="17:17" s="54" customFormat="1">
      <c r="Q382" s="90"/>
    </row>
    <row r="383" spans="17:17" s="54" customFormat="1">
      <c r="Q383" s="90"/>
    </row>
    <row r="384" spans="17:17" s="54" customFormat="1">
      <c r="Q384" s="90"/>
    </row>
    <row r="385" spans="17:17" s="54" customFormat="1">
      <c r="Q385" s="90"/>
    </row>
    <row r="386" spans="17:17" s="54" customFormat="1">
      <c r="Q386" s="90"/>
    </row>
    <row r="387" spans="17:17" s="54" customFormat="1">
      <c r="Q387" s="90"/>
    </row>
    <row r="388" spans="17:17" s="54" customFormat="1">
      <c r="Q388" s="90"/>
    </row>
    <row r="389" spans="17:17" s="54" customFormat="1">
      <c r="Q389" s="90"/>
    </row>
    <row r="390" spans="17:17" s="54" customFormat="1">
      <c r="Q390" s="90"/>
    </row>
    <row r="391" spans="17:17" s="54" customFormat="1">
      <c r="Q391" s="90"/>
    </row>
    <row r="392" spans="17:17" s="54" customFormat="1">
      <c r="Q392" s="90"/>
    </row>
    <row r="393" spans="17:17" s="54" customFormat="1">
      <c r="Q393" s="90"/>
    </row>
    <row r="394" spans="17:17" s="54" customFormat="1">
      <c r="Q394" s="90"/>
    </row>
    <row r="395" spans="17:17" s="54" customFormat="1">
      <c r="Q395" s="90"/>
    </row>
    <row r="396" spans="17:17" s="54" customFormat="1">
      <c r="Q396" s="90"/>
    </row>
    <row r="397" spans="17:17" s="54" customFormat="1">
      <c r="Q397" s="90"/>
    </row>
    <row r="398" spans="17:17" s="54" customFormat="1">
      <c r="Q398" s="90"/>
    </row>
    <row r="399" spans="17:17" s="54" customFormat="1">
      <c r="Q399" s="90"/>
    </row>
    <row r="400" spans="17:17" s="54" customFormat="1">
      <c r="Q400" s="90"/>
    </row>
    <row r="401" spans="17:17" s="54" customFormat="1">
      <c r="Q401" s="90"/>
    </row>
    <row r="402" spans="17:17" s="54" customFormat="1">
      <c r="Q402" s="90"/>
    </row>
    <row r="403" spans="17:17" s="54" customFormat="1">
      <c r="Q403" s="90"/>
    </row>
    <row r="404" spans="17:17" s="54" customFormat="1">
      <c r="Q404" s="90"/>
    </row>
    <row r="405" spans="17:17" s="54" customFormat="1">
      <c r="Q405" s="90"/>
    </row>
    <row r="406" spans="17:17" s="54" customFormat="1">
      <c r="Q406" s="90"/>
    </row>
    <row r="407" spans="17:17" s="54" customFormat="1">
      <c r="Q407" s="90"/>
    </row>
    <row r="408" spans="17:17" s="54" customFormat="1">
      <c r="Q408" s="90"/>
    </row>
    <row r="409" spans="17:17" s="54" customFormat="1">
      <c r="Q409" s="90"/>
    </row>
    <row r="410" spans="17:17" s="54" customFormat="1">
      <c r="Q410" s="90"/>
    </row>
    <row r="411" spans="17:17" s="54" customFormat="1">
      <c r="Q411" s="90"/>
    </row>
    <row r="412" spans="17:17" s="54" customFormat="1">
      <c r="Q412" s="90"/>
    </row>
    <row r="413" spans="17:17" s="54" customFormat="1">
      <c r="Q413" s="90"/>
    </row>
    <row r="414" spans="17:17" s="54" customFormat="1">
      <c r="Q414" s="90"/>
    </row>
    <row r="415" spans="17:17" s="54" customFormat="1">
      <c r="Q415" s="90"/>
    </row>
    <row r="416" spans="17:17" s="54" customFormat="1">
      <c r="Q416" s="90"/>
    </row>
    <row r="417" spans="17:17" s="54" customFormat="1">
      <c r="Q417" s="90"/>
    </row>
    <row r="418" spans="17:17" s="54" customFormat="1">
      <c r="Q418" s="90"/>
    </row>
    <row r="419" spans="17:17" s="54" customFormat="1">
      <c r="Q419" s="90"/>
    </row>
    <row r="420" spans="17:17" s="54" customFormat="1">
      <c r="Q420" s="90"/>
    </row>
    <row r="421" spans="17:17" s="54" customFormat="1">
      <c r="Q421" s="90"/>
    </row>
    <row r="422" spans="17:17" s="54" customFormat="1">
      <c r="Q422" s="90"/>
    </row>
    <row r="423" spans="17:17" s="54" customFormat="1">
      <c r="Q423" s="90"/>
    </row>
    <row r="424" spans="17:17" s="54" customFormat="1">
      <c r="Q424" s="90"/>
    </row>
    <row r="425" spans="17:17" s="54" customFormat="1">
      <c r="Q425" s="90"/>
    </row>
    <row r="426" spans="17:17" s="54" customFormat="1">
      <c r="Q426" s="90"/>
    </row>
    <row r="427" spans="17:17" s="54" customFormat="1">
      <c r="Q427" s="90"/>
    </row>
    <row r="428" spans="17:17" s="54" customFormat="1">
      <c r="Q428" s="90"/>
    </row>
    <row r="429" spans="17:17" s="54" customFormat="1">
      <c r="Q429" s="90"/>
    </row>
    <row r="430" spans="17:17" s="54" customFormat="1">
      <c r="Q430" s="90"/>
    </row>
    <row r="431" spans="17:17" s="54" customFormat="1">
      <c r="Q431" s="90"/>
    </row>
    <row r="432" spans="17:17" s="54" customFormat="1">
      <c r="Q432" s="90"/>
    </row>
    <row r="433" spans="17:17" s="54" customFormat="1">
      <c r="Q433" s="90"/>
    </row>
    <row r="434" spans="17:17" s="54" customFormat="1">
      <c r="Q434" s="90"/>
    </row>
    <row r="435" spans="17:17" s="54" customFormat="1">
      <c r="Q435" s="90"/>
    </row>
    <row r="436" spans="17:17" s="54" customFormat="1">
      <c r="Q436" s="90"/>
    </row>
    <row r="437" spans="17:17" s="54" customFormat="1">
      <c r="Q437" s="90"/>
    </row>
    <row r="438" spans="17:17" s="54" customFormat="1">
      <c r="Q438" s="90"/>
    </row>
    <row r="439" spans="17:17" s="54" customFormat="1">
      <c r="Q439" s="90"/>
    </row>
  </sheetData>
  <autoFilter ref="A14:AL33" xr:uid="{00000000-0009-0000-0000-00000D000000}"/>
  <mergeCells count="14">
    <mergeCell ref="L13:P13"/>
    <mergeCell ref="D36:H36"/>
    <mergeCell ref="L36:O36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</mergeCells>
  <conditionalFormatting sqref="C15:C32">
    <cfRule type="expression" priority="9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464"/>
  <sheetViews>
    <sheetView showZeros="0" topLeftCell="C48" zoomScale="85" zoomScaleNormal="85" workbookViewId="0">
      <selection activeCell="T23" sqref="T23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32" width="8.81640625" style="54"/>
    <col min="33" max="16384" width="8.81640625" style="4"/>
  </cols>
  <sheetData>
    <row r="1" spans="1:34" ht="15">
      <c r="A1" s="434" t="s">
        <v>280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34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4" ht="15">
      <c r="A3" s="435" t="str">
        <f>Kopsavilkums!C26</f>
        <v>Kūtsmēslu krātuve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34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34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34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3"/>
      <c r="L6" s="13"/>
      <c r="M6" s="11"/>
      <c r="N6" s="11"/>
      <c r="O6" s="11"/>
      <c r="P6" s="11"/>
    </row>
    <row r="7" spans="1:34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34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88"/>
      <c r="L8" s="11"/>
      <c r="M8" s="11"/>
      <c r="N8" s="11"/>
      <c r="O8" s="11"/>
      <c r="P8" s="11"/>
    </row>
    <row r="9" spans="1:34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P58</f>
        <v>0</v>
      </c>
    </row>
    <row r="10" spans="1:34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34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34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34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34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34" s="207" customFormat="1">
      <c r="A15" s="368"/>
      <c r="B15" s="369"/>
      <c r="C15" s="353" t="str">
        <f>A3</f>
        <v>Kūtsmēslu krātuve</v>
      </c>
      <c r="D15" s="370"/>
      <c r="E15" s="371"/>
      <c r="F15" s="208"/>
      <c r="G15" s="224"/>
      <c r="H15" s="208"/>
      <c r="I15" s="209"/>
      <c r="J15" s="209"/>
      <c r="K15" s="228"/>
      <c r="L15" s="228"/>
      <c r="M15" s="208"/>
      <c r="N15" s="209"/>
      <c r="O15" s="229"/>
      <c r="P15" s="230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</row>
    <row r="16" spans="1:34" s="207" customFormat="1">
      <c r="A16" s="363"/>
      <c r="B16" s="232"/>
      <c r="C16" s="373" t="s">
        <v>117</v>
      </c>
      <c r="D16" s="219"/>
      <c r="E16" s="220"/>
      <c r="F16" s="208"/>
      <c r="G16" s="224"/>
      <c r="H16" s="208"/>
      <c r="I16" s="209"/>
      <c r="J16" s="209"/>
      <c r="K16" s="228"/>
      <c r="L16" s="228"/>
      <c r="M16" s="208"/>
      <c r="N16" s="209"/>
      <c r="O16" s="229"/>
      <c r="P16" s="230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</row>
    <row r="17" spans="1:35" s="207" customFormat="1" ht="23">
      <c r="A17" s="363" t="s">
        <v>32</v>
      </c>
      <c r="B17" s="227"/>
      <c r="C17" s="218" t="s">
        <v>281</v>
      </c>
      <c r="D17" s="219" t="s">
        <v>119</v>
      </c>
      <c r="E17" s="220">
        <f>1380-160</f>
        <v>1220</v>
      </c>
      <c r="F17" s="208"/>
      <c r="G17" s="224"/>
      <c r="H17" s="208">
        <f>ROUND(F17*G17,2)</f>
        <v>0</v>
      </c>
      <c r="I17" s="209"/>
      <c r="J17" s="209"/>
      <c r="K17" s="228">
        <f>SUM(H17:J17)</f>
        <v>0</v>
      </c>
      <c r="L17" s="228">
        <f>ROUND(E17*F17,2)</f>
        <v>0</v>
      </c>
      <c r="M17" s="208">
        <f>ROUND(E17*H17,2)</f>
        <v>0</v>
      </c>
      <c r="N17" s="209">
        <f>ROUND(E17*I17,2)</f>
        <v>0</v>
      </c>
      <c r="O17" s="229">
        <f>ROUND(E17*J17,2)</f>
        <v>0</v>
      </c>
      <c r="P17" s="230">
        <f>SUM(M17:O17)</f>
        <v>0</v>
      </c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</row>
    <row r="18" spans="1:35" s="207" customFormat="1" ht="34.5">
      <c r="A18" s="363" t="s">
        <v>34</v>
      </c>
      <c r="B18" s="227"/>
      <c r="C18" s="218" t="s">
        <v>282</v>
      </c>
      <c r="D18" s="219" t="s">
        <v>121</v>
      </c>
      <c r="E18" s="220">
        <v>552</v>
      </c>
      <c r="F18" s="208"/>
      <c r="G18" s="224"/>
      <c r="H18" s="208">
        <f t="shared" ref="H18:H57" si="0">ROUND(F18*G18,2)</f>
        <v>0</v>
      </c>
      <c r="I18" s="209"/>
      <c r="J18" s="209"/>
      <c r="K18" s="228">
        <f t="shared" ref="K18:K57" si="1">SUM(H18:J18)</f>
        <v>0</v>
      </c>
      <c r="L18" s="228">
        <f t="shared" ref="L18:L57" si="2">ROUND(E18*F18,2)</f>
        <v>0</v>
      </c>
      <c r="M18" s="208">
        <f t="shared" ref="M18:M57" si="3">ROUND(E18*H18,2)</f>
        <v>0</v>
      </c>
      <c r="N18" s="209">
        <f t="shared" ref="N18:N57" si="4">ROUND(E18*I18,2)</f>
        <v>0</v>
      </c>
      <c r="O18" s="229">
        <f t="shared" ref="O18:O57" si="5">ROUND(E18*J18,2)</f>
        <v>0</v>
      </c>
      <c r="P18" s="230">
        <f t="shared" ref="P18:P57" si="6">SUM(M18:O18)</f>
        <v>0</v>
      </c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</row>
    <row r="19" spans="1:35" s="207" customFormat="1" ht="23">
      <c r="A19" s="363" t="s">
        <v>81</v>
      </c>
      <c r="B19" s="232"/>
      <c r="C19" s="218" t="s">
        <v>283</v>
      </c>
      <c r="D19" s="219" t="s">
        <v>121</v>
      </c>
      <c r="E19" s="220">
        <f>1320-670</f>
        <v>650</v>
      </c>
      <c r="F19" s="208"/>
      <c r="G19" s="224"/>
      <c r="H19" s="208">
        <f t="shared" si="0"/>
        <v>0</v>
      </c>
      <c r="I19" s="209"/>
      <c r="J19" s="209"/>
      <c r="K19" s="228">
        <f t="shared" si="1"/>
        <v>0</v>
      </c>
      <c r="L19" s="228">
        <f t="shared" si="2"/>
        <v>0</v>
      </c>
      <c r="M19" s="208">
        <f t="shared" si="3"/>
        <v>0</v>
      </c>
      <c r="N19" s="209">
        <f t="shared" si="4"/>
        <v>0</v>
      </c>
      <c r="O19" s="229">
        <f t="shared" si="5"/>
        <v>0</v>
      </c>
      <c r="P19" s="230">
        <f t="shared" si="6"/>
        <v>0</v>
      </c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</row>
    <row r="20" spans="1:35" s="207" customFormat="1" ht="23">
      <c r="A20" s="363" t="s">
        <v>83</v>
      </c>
      <c r="B20" s="227"/>
      <c r="C20" s="218" t="s">
        <v>123</v>
      </c>
      <c r="D20" s="219" t="s">
        <v>121</v>
      </c>
      <c r="E20" s="177">
        <v>13.2</v>
      </c>
      <c r="F20" s="208"/>
      <c r="G20" s="224"/>
      <c r="H20" s="208">
        <f t="shared" si="0"/>
        <v>0</v>
      </c>
      <c r="I20" s="209"/>
      <c r="J20" s="209"/>
      <c r="K20" s="228">
        <f t="shared" si="1"/>
        <v>0</v>
      </c>
      <c r="L20" s="228">
        <f t="shared" si="2"/>
        <v>0</v>
      </c>
      <c r="M20" s="208">
        <f t="shared" si="3"/>
        <v>0</v>
      </c>
      <c r="N20" s="209">
        <f t="shared" si="4"/>
        <v>0</v>
      </c>
      <c r="O20" s="229">
        <f t="shared" si="5"/>
        <v>0</v>
      </c>
      <c r="P20" s="230">
        <f t="shared" si="6"/>
        <v>0</v>
      </c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</row>
    <row r="21" spans="1:35" s="207" customFormat="1" ht="34.5">
      <c r="A21" s="363" t="s">
        <v>86</v>
      </c>
      <c r="B21" s="213"/>
      <c r="C21" s="218" t="s">
        <v>124</v>
      </c>
      <c r="D21" s="219" t="s">
        <v>121</v>
      </c>
      <c r="E21" s="220">
        <v>340</v>
      </c>
      <c r="F21" s="208"/>
      <c r="G21" s="224"/>
      <c r="H21" s="208">
        <f t="shared" si="0"/>
        <v>0</v>
      </c>
      <c r="I21" s="209"/>
      <c r="J21" s="209"/>
      <c r="K21" s="228">
        <f t="shared" si="1"/>
        <v>0</v>
      </c>
      <c r="L21" s="228">
        <f t="shared" si="2"/>
        <v>0</v>
      </c>
      <c r="M21" s="208">
        <f t="shared" si="3"/>
        <v>0</v>
      </c>
      <c r="N21" s="209">
        <f t="shared" si="4"/>
        <v>0</v>
      </c>
      <c r="O21" s="229">
        <f t="shared" si="5"/>
        <v>0</v>
      </c>
      <c r="P21" s="230">
        <f t="shared" si="6"/>
        <v>0</v>
      </c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</row>
    <row r="22" spans="1:35" s="207" customFormat="1" ht="34.5">
      <c r="A22" s="363" t="s">
        <v>88</v>
      </c>
      <c r="B22" s="213"/>
      <c r="C22" s="218" t="s">
        <v>284</v>
      </c>
      <c r="D22" s="219" t="s">
        <v>121</v>
      </c>
      <c r="E22" s="220">
        <v>980</v>
      </c>
      <c r="F22" s="208"/>
      <c r="G22" s="224"/>
      <c r="H22" s="208">
        <f t="shared" si="0"/>
        <v>0</v>
      </c>
      <c r="I22" s="209"/>
      <c r="J22" s="209"/>
      <c r="K22" s="228">
        <f t="shared" si="1"/>
        <v>0</v>
      </c>
      <c r="L22" s="228">
        <f t="shared" si="2"/>
        <v>0</v>
      </c>
      <c r="M22" s="208">
        <f t="shared" si="3"/>
        <v>0</v>
      </c>
      <c r="N22" s="209">
        <f t="shared" si="4"/>
        <v>0</v>
      </c>
      <c r="O22" s="229">
        <f t="shared" si="5"/>
        <v>0</v>
      </c>
      <c r="P22" s="230">
        <f t="shared" si="6"/>
        <v>0</v>
      </c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</row>
    <row r="23" spans="1:35" s="207" customFormat="1" ht="34.5">
      <c r="A23" s="363" t="s">
        <v>93</v>
      </c>
      <c r="B23" s="213"/>
      <c r="C23" s="218" t="s">
        <v>284</v>
      </c>
      <c r="D23" s="219" t="s">
        <v>121</v>
      </c>
      <c r="E23" s="220">
        <v>270</v>
      </c>
      <c r="F23" s="208"/>
      <c r="G23" s="224"/>
      <c r="H23" s="208">
        <f t="shared" ref="H23" si="7">ROUND(F23*G23,2)</f>
        <v>0</v>
      </c>
      <c r="I23" s="209"/>
      <c r="J23" s="209"/>
      <c r="K23" s="228">
        <f t="shared" ref="K23" si="8">SUM(H23:J23)</f>
        <v>0</v>
      </c>
      <c r="L23" s="228">
        <f t="shared" ref="L23" si="9">ROUND(E23*F23,2)</f>
        <v>0</v>
      </c>
      <c r="M23" s="208">
        <f t="shared" ref="M23" si="10">ROUND(E23*H23,2)</f>
        <v>0</v>
      </c>
      <c r="N23" s="209">
        <f t="shared" ref="N23" si="11">ROUND(E23*I23,2)</f>
        <v>0</v>
      </c>
      <c r="O23" s="229">
        <f t="shared" ref="O23" si="12">ROUND(E23*J23,2)</f>
        <v>0</v>
      </c>
      <c r="P23" s="230">
        <f t="shared" ref="P23" si="13">SUM(M23:O23)</f>
        <v>0</v>
      </c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</row>
    <row r="24" spans="1:35" s="231" customFormat="1" ht="11.5">
      <c r="A24" s="365"/>
      <c r="B24" s="227"/>
      <c r="C24" s="174" t="s">
        <v>285</v>
      </c>
      <c r="D24" s="176"/>
      <c r="E24" s="179"/>
      <c r="F24" s="208"/>
      <c r="G24" s="224"/>
      <c r="H24" s="208">
        <f t="shared" si="0"/>
        <v>0</v>
      </c>
      <c r="I24" s="209"/>
      <c r="J24" s="209"/>
      <c r="K24" s="228">
        <f t="shared" si="1"/>
        <v>0</v>
      </c>
      <c r="L24" s="228">
        <f t="shared" si="2"/>
        <v>0</v>
      </c>
      <c r="M24" s="208">
        <f t="shared" si="3"/>
        <v>0</v>
      </c>
      <c r="N24" s="209">
        <f t="shared" si="4"/>
        <v>0</v>
      </c>
      <c r="O24" s="229">
        <f t="shared" si="5"/>
        <v>0</v>
      </c>
      <c r="P24" s="230">
        <f t="shared" si="6"/>
        <v>0</v>
      </c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</row>
    <row r="25" spans="1:35" s="231" customFormat="1" ht="11.5">
      <c r="A25" s="365">
        <v>8</v>
      </c>
      <c r="B25" s="227"/>
      <c r="C25" s="198" t="s">
        <v>286</v>
      </c>
      <c r="D25" s="176" t="s">
        <v>173</v>
      </c>
      <c r="E25" s="177">
        <v>168.2</v>
      </c>
      <c r="F25" s="208"/>
      <c r="G25" s="224"/>
      <c r="H25" s="208">
        <f t="shared" si="0"/>
        <v>0</v>
      </c>
      <c r="I25" s="209"/>
      <c r="J25" s="209"/>
      <c r="K25" s="228">
        <f t="shared" si="1"/>
        <v>0</v>
      </c>
      <c r="L25" s="228">
        <f t="shared" si="2"/>
        <v>0</v>
      </c>
      <c r="M25" s="208">
        <f t="shared" si="3"/>
        <v>0</v>
      </c>
      <c r="N25" s="209">
        <f t="shared" si="4"/>
        <v>0</v>
      </c>
      <c r="O25" s="229">
        <f t="shared" si="5"/>
        <v>0</v>
      </c>
      <c r="P25" s="230">
        <f t="shared" si="6"/>
        <v>0</v>
      </c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</row>
    <row r="26" spans="1:35" s="231" customFormat="1" ht="23">
      <c r="A26" s="363"/>
      <c r="B26" s="227"/>
      <c r="C26" s="181" t="s">
        <v>287</v>
      </c>
      <c r="D26" s="176" t="s">
        <v>173</v>
      </c>
      <c r="E26" s="177">
        <v>193.4</v>
      </c>
      <c r="F26" s="208"/>
      <c r="G26" s="224"/>
      <c r="H26" s="208">
        <f t="shared" si="0"/>
        <v>0</v>
      </c>
      <c r="I26" s="209"/>
      <c r="J26" s="209"/>
      <c r="K26" s="228">
        <f t="shared" si="1"/>
        <v>0</v>
      </c>
      <c r="L26" s="228">
        <f t="shared" si="2"/>
        <v>0</v>
      </c>
      <c r="M26" s="208">
        <f t="shared" si="3"/>
        <v>0</v>
      </c>
      <c r="N26" s="209">
        <f t="shared" si="4"/>
        <v>0</v>
      </c>
      <c r="O26" s="229">
        <f t="shared" si="5"/>
        <v>0</v>
      </c>
      <c r="P26" s="230">
        <f t="shared" si="6"/>
        <v>0</v>
      </c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</row>
    <row r="27" spans="1:35" s="231" customFormat="1" ht="23">
      <c r="A27" s="365"/>
      <c r="B27" s="232"/>
      <c r="C27" s="181" t="s">
        <v>288</v>
      </c>
      <c r="D27" s="176" t="s">
        <v>173</v>
      </c>
      <c r="E27" s="177">
        <v>168.2</v>
      </c>
      <c r="F27" s="208"/>
      <c r="G27" s="224"/>
      <c r="H27" s="208">
        <f t="shared" si="0"/>
        <v>0</v>
      </c>
      <c r="I27" s="209"/>
      <c r="J27" s="209"/>
      <c r="K27" s="228">
        <f t="shared" si="1"/>
        <v>0</v>
      </c>
      <c r="L27" s="228">
        <f t="shared" si="2"/>
        <v>0</v>
      </c>
      <c r="M27" s="208">
        <f t="shared" si="3"/>
        <v>0</v>
      </c>
      <c r="N27" s="209">
        <f t="shared" si="4"/>
        <v>0</v>
      </c>
      <c r="O27" s="229">
        <f t="shared" si="5"/>
        <v>0</v>
      </c>
      <c r="P27" s="230">
        <f t="shared" si="6"/>
        <v>0</v>
      </c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</row>
    <row r="28" spans="1:35" s="231" customFormat="1" ht="11.5">
      <c r="A28" s="365">
        <v>9</v>
      </c>
      <c r="B28" s="364"/>
      <c r="C28" s="198" t="s">
        <v>286</v>
      </c>
      <c r="D28" s="176" t="s">
        <v>173</v>
      </c>
      <c r="E28" s="179">
        <v>70</v>
      </c>
      <c r="F28" s="208"/>
      <c r="G28" s="224"/>
      <c r="H28" s="208">
        <f t="shared" si="0"/>
        <v>0</v>
      </c>
      <c r="I28" s="209"/>
      <c r="J28" s="209"/>
      <c r="K28" s="228">
        <f t="shared" si="1"/>
        <v>0</v>
      </c>
      <c r="L28" s="228">
        <f t="shared" si="2"/>
        <v>0</v>
      </c>
      <c r="M28" s="208">
        <f t="shared" si="3"/>
        <v>0</v>
      </c>
      <c r="N28" s="209">
        <f t="shared" si="4"/>
        <v>0</v>
      </c>
      <c r="O28" s="229">
        <f t="shared" si="5"/>
        <v>0</v>
      </c>
      <c r="P28" s="230">
        <f t="shared" si="6"/>
        <v>0</v>
      </c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</row>
    <row r="29" spans="1:35" s="231" customFormat="1" ht="23">
      <c r="A29" s="363"/>
      <c r="B29" s="232"/>
      <c r="C29" s="200" t="s">
        <v>289</v>
      </c>
      <c r="D29" s="176" t="s">
        <v>173</v>
      </c>
      <c r="E29" s="177">
        <v>80.5</v>
      </c>
      <c r="F29" s="208"/>
      <c r="G29" s="224"/>
      <c r="H29" s="208">
        <f t="shared" si="0"/>
        <v>0</v>
      </c>
      <c r="I29" s="209"/>
      <c r="J29" s="209"/>
      <c r="K29" s="228">
        <f t="shared" si="1"/>
        <v>0</v>
      </c>
      <c r="L29" s="228">
        <f t="shared" si="2"/>
        <v>0</v>
      </c>
      <c r="M29" s="208">
        <f t="shared" si="3"/>
        <v>0</v>
      </c>
      <c r="N29" s="209">
        <f t="shared" si="4"/>
        <v>0</v>
      </c>
      <c r="O29" s="229">
        <f t="shared" si="5"/>
        <v>0</v>
      </c>
      <c r="P29" s="230">
        <f t="shared" si="6"/>
        <v>0</v>
      </c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</row>
    <row r="30" spans="1:35" s="231" customFormat="1" ht="23">
      <c r="A30" s="363"/>
      <c r="B30" s="232"/>
      <c r="C30" s="181" t="s">
        <v>288</v>
      </c>
      <c r="D30" s="176" t="s">
        <v>173</v>
      </c>
      <c r="E30" s="177">
        <v>70</v>
      </c>
      <c r="F30" s="208"/>
      <c r="G30" s="224"/>
      <c r="H30" s="208">
        <f t="shared" si="0"/>
        <v>0</v>
      </c>
      <c r="I30" s="209"/>
      <c r="J30" s="209"/>
      <c r="K30" s="228">
        <f t="shared" si="1"/>
        <v>0</v>
      </c>
      <c r="L30" s="228">
        <f t="shared" si="2"/>
        <v>0</v>
      </c>
      <c r="M30" s="208">
        <f t="shared" si="3"/>
        <v>0</v>
      </c>
      <c r="N30" s="209">
        <f t="shared" si="4"/>
        <v>0</v>
      </c>
      <c r="O30" s="229">
        <f t="shared" si="5"/>
        <v>0</v>
      </c>
      <c r="P30" s="230">
        <f t="shared" si="6"/>
        <v>0</v>
      </c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</row>
    <row r="31" spans="1:35" s="231" customFormat="1" ht="11.5">
      <c r="A31" s="365"/>
      <c r="B31" s="227"/>
      <c r="C31" s="174" t="s">
        <v>290</v>
      </c>
      <c r="D31" s="176"/>
      <c r="E31" s="179"/>
      <c r="F31" s="208"/>
      <c r="G31" s="224"/>
      <c r="H31" s="208">
        <f t="shared" si="0"/>
        <v>0</v>
      </c>
      <c r="I31" s="209"/>
      <c r="J31" s="209"/>
      <c r="K31" s="228">
        <f t="shared" si="1"/>
        <v>0</v>
      </c>
      <c r="L31" s="228">
        <f t="shared" si="2"/>
        <v>0</v>
      </c>
      <c r="M31" s="208">
        <f t="shared" si="3"/>
        <v>0</v>
      </c>
      <c r="N31" s="209">
        <f t="shared" si="4"/>
        <v>0</v>
      </c>
      <c r="O31" s="229">
        <f t="shared" si="5"/>
        <v>0</v>
      </c>
      <c r="P31" s="230">
        <f t="shared" si="6"/>
        <v>0</v>
      </c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</row>
    <row r="32" spans="1:35" s="231" customFormat="1" ht="11.5">
      <c r="A32" s="363" t="s">
        <v>101</v>
      </c>
      <c r="B32" s="227"/>
      <c r="C32" s="175" t="s">
        <v>291</v>
      </c>
      <c r="D32" s="176" t="s">
        <v>119</v>
      </c>
      <c r="E32" s="177">
        <v>1013.1</v>
      </c>
      <c r="F32" s="208"/>
      <c r="G32" s="224"/>
      <c r="H32" s="208">
        <f t="shared" si="0"/>
        <v>0</v>
      </c>
      <c r="I32" s="209"/>
      <c r="J32" s="209"/>
      <c r="K32" s="228">
        <f t="shared" si="1"/>
        <v>0</v>
      </c>
      <c r="L32" s="228">
        <f t="shared" si="2"/>
        <v>0</v>
      </c>
      <c r="M32" s="208">
        <f t="shared" si="3"/>
        <v>0</v>
      </c>
      <c r="N32" s="209">
        <f t="shared" si="4"/>
        <v>0</v>
      </c>
      <c r="O32" s="229">
        <f t="shared" si="5"/>
        <v>0</v>
      </c>
      <c r="P32" s="230">
        <f t="shared" si="6"/>
        <v>0</v>
      </c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</row>
    <row r="33" spans="1:35" s="231" customFormat="1" ht="34.5">
      <c r="A33" s="363" t="s">
        <v>103</v>
      </c>
      <c r="B33" s="232"/>
      <c r="C33" s="198" t="s">
        <v>292</v>
      </c>
      <c r="D33" s="176" t="s">
        <v>119</v>
      </c>
      <c r="E33" s="177">
        <v>1013.1</v>
      </c>
      <c r="F33" s="208"/>
      <c r="G33" s="224"/>
      <c r="H33" s="208">
        <f t="shared" si="0"/>
        <v>0</v>
      </c>
      <c r="I33" s="209"/>
      <c r="J33" s="209"/>
      <c r="K33" s="228">
        <f t="shared" si="1"/>
        <v>0</v>
      </c>
      <c r="L33" s="228">
        <f t="shared" si="2"/>
        <v>0</v>
      </c>
      <c r="M33" s="208">
        <f t="shared" si="3"/>
        <v>0</v>
      </c>
      <c r="N33" s="209">
        <f t="shared" si="4"/>
        <v>0</v>
      </c>
      <c r="O33" s="229">
        <f t="shared" si="5"/>
        <v>0</v>
      </c>
      <c r="P33" s="230">
        <f t="shared" si="6"/>
        <v>0</v>
      </c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</row>
    <row r="34" spans="1:35" s="231" customFormat="1" ht="11.5">
      <c r="A34" s="363"/>
      <c r="B34" s="232"/>
      <c r="C34" s="181" t="s">
        <v>293</v>
      </c>
      <c r="D34" s="176" t="s">
        <v>119</v>
      </c>
      <c r="E34" s="177">
        <v>1165.0999999999999</v>
      </c>
      <c r="F34" s="208"/>
      <c r="G34" s="224"/>
      <c r="H34" s="208">
        <f t="shared" si="0"/>
        <v>0</v>
      </c>
      <c r="I34" s="209"/>
      <c r="J34" s="209"/>
      <c r="K34" s="228">
        <f t="shared" si="1"/>
        <v>0</v>
      </c>
      <c r="L34" s="228">
        <f t="shared" si="2"/>
        <v>0</v>
      </c>
      <c r="M34" s="208">
        <f t="shared" si="3"/>
        <v>0</v>
      </c>
      <c r="N34" s="209">
        <f t="shared" si="4"/>
        <v>0</v>
      </c>
      <c r="O34" s="229">
        <f t="shared" si="5"/>
        <v>0</v>
      </c>
      <c r="P34" s="230">
        <f t="shared" si="6"/>
        <v>0</v>
      </c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</row>
    <row r="35" spans="1:35" s="231" customFormat="1" ht="11.5">
      <c r="A35" s="363"/>
      <c r="B35" s="232"/>
      <c r="C35" s="181" t="s">
        <v>294</v>
      </c>
      <c r="D35" s="176" t="s">
        <v>119</v>
      </c>
      <c r="E35" s="177">
        <v>1013.1</v>
      </c>
      <c r="F35" s="208"/>
      <c r="G35" s="224"/>
      <c r="H35" s="208">
        <f t="shared" si="0"/>
        <v>0</v>
      </c>
      <c r="I35" s="209"/>
      <c r="J35" s="209"/>
      <c r="K35" s="228">
        <f t="shared" si="1"/>
        <v>0</v>
      </c>
      <c r="L35" s="228">
        <f t="shared" si="2"/>
        <v>0</v>
      </c>
      <c r="M35" s="208">
        <f t="shared" si="3"/>
        <v>0</v>
      </c>
      <c r="N35" s="209">
        <f t="shared" si="4"/>
        <v>0</v>
      </c>
      <c r="O35" s="229">
        <f t="shared" si="5"/>
        <v>0</v>
      </c>
      <c r="P35" s="230">
        <f t="shared" si="6"/>
        <v>0</v>
      </c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</row>
    <row r="36" spans="1:35" s="231" customFormat="1" ht="23">
      <c r="A36" s="363" t="s">
        <v>105</v>
      </c>
      <c r="B36" s="227"/>
      <c r="C36" s="175" t="s">
        <v>295</v>
      </c>
      <c r="D36" s="176" t="s">
        <v>121</v>
      </c>
      <c r="E36" s="179">
        <v>25.7</v>
      </c>
      <c r="F36" s="208"/>
      <c r="G36" s="224"/>
      <c r="H36" s="208">
        <f t="shared" si="0"/>
        <v>0</v>
      </c>
      <c r="I36" s="209"/>
      <c r="J36" s="209"/>
      <c r="K36" s="228">
        <f t="shared" si="1"/>
        <v>0</v>
      </c>
      <c r="L36" s="228">
        <f t="shared" si="2"/>
        <v>0</v>
      </c>
      <c r="M36" s="208">
        <f t="shared" si="3"/>
        <v>0</v>
      </c>
      <c r="N36" s="209">
        <f t="shared" si="4"/>
        <v>0</v>
      </c>
      <c r="O36" s="229">
        <f t="shared" si="5"/>
        <v>0</v>
      </c>
      <c r="P36" s="230">
        <f t="shared" si="6"/>
        <v>0</v>
      </c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</row>
    <row r="37" spans="1:35" s="231" customFormat="1" ht="11.5">
      <c r="A37" s="363"/>
      <c r="B37" s="364"/>
      <c r="C37" s="181" t="s">
        <v>130</v>
      </c>
      <c r="D37" s="176" t="s">
        <v>121</v>
      </c>
      <c r="E37" s="179">
        <v>30.84</v>
      </c>
      <c r="F37" s="208"/>
      <c r="G37" s="224"/>
      <c r="H37" s="208">
        <f t="shared" si="0"/>
        <v>0</v>
      </c>
      <c r="I37" s="209"/>
      <c r="J37" s="209"/>
      <c r="K37" s="228">
        <f t="shared" si="1"/>
        <v>0</v>
      </c>
      <c r="L37" s="228">
        <f t="shared" si="2"/>
        <v>0</v>
      </c>
      <c r="M37" s="208">
        <f t="shared" si="3"/>
        <v>0</v>
      </c>
      <c r="N37" s="209">
        <f t="shared" si="4"/>
        <v>0</v>
      </c>
      <c r="O37" s="229">
        <f t="shared" si="5"/>
        <v>0</v>
      </c>
      <c r="P37" s="230">
        <f t="shared" si="6"/>
        <v>0</v>
      </c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</row>
    <row r="38" spans="1:35" s="207" customFormat="1">
      <c r="A38" s="374"/>
      <c r="B38" s="375"/>
      <c r="C38" s="196" t="s">
        <v>296</v>
      </c>
      <c r="D38" s="174"/>
      <c r="E38" s="197"/>
      <c r="F38" s="208"/>
      <c r="G38" s="224"/>
      <c r="H38" s="208">
        <f t="shared" si="0"/>
        <v>0</v>
      </c>
      <c r="I38" s="209"/>
      <c r="J38" s="209"/>
      <c r="K38" s="228">
        <f t="shared" si="1"/>
        <v>0</v>
      </c>
      <c r="L38" s="228">
        <f t="shared" si="2"/>
        <v>0</v>
      </c>
      <c r="M38" s="208">
        <f t="shared" si="3"/>
        <v>0</v>
      </c>
      <c r="N38" s="209">
        <f t="shared" si="4"/>
        <v>0</v>
      </c>
      <c r="O38" s="229">
        <f t="shared" si="5"/>
        <v>0</v>
      </c>
      <c r="P38" s="230">
        <f t="shared" si="6"/>
        <v>0</v>
      </c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</row>
    <row r="39" spans="1:35" s="207" customFormat="1" ht="23">
      <c r="A39" s="376">
        <v>13</v>
      </c>
      <c r="B39" s="375"/>
      <c r="C39" s="175" t="s">
        <v>297</v>
      </c>
      <c r="D39" s="176" t="s">
        <v>119</v>
      </c>
      <c r="E39" s="177">
        <v>1.35</v>
      </c>
      <c r="F39" s="208"/>
      <c r="G39" s="224"/>
      <c r="H39" s="208">
        <f t="shared" si="0"/>
        <v>0</v>
      </c>
      <c r="I39" s="209"/>
      <c r="J39" s="209"/>
      <c r="K39" s="228">
        <f t="shared" si="1"/>
        <v>0</v>
      </c>
      <c r="L39" s="228">
        <f t="shared" si="2"/>
        <v>0</v>
      </c>
      <c r="M39" s="208">
        <f t="shared" si="3"/>
        <v>0</v>
      </c>
      <c r="N39" s="209">
        <f t="shared" si="4"/>
        <v>0</v>
      </c>
      <c r="O39" s="229">
        <f t="shared" si="5"/>
        <v>0</v>
      </c>
      <c r="P39" s="230">
        <f t="shared" si="6"/>
        <v>0</v>
      </c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</row>
    <row r="40" spans="1:35" s="231" customFormat="1" ht="23">
      <c r="A40" s="365">
        <v>14</v>
      </c>
      <c r="B40" s="227"/>
      <c r="C40" s="175" t="s">
        <v>298</v>
      </c>
      <c r="D40" s="176" t="s">
        <v>121</v>
      </c>
      <c r="E40" s="179">
        <v>0.2</v>
      </c>
      <c r="F40" s="208"/>
      <c r="G40" s="224"/>
      <c r="H40" s="208">
        <f t="shared" si="0"/>
        <v>0</v>
      </c>
      <c r="I40" s="209"/>
      <c r="J40" s="209"/>
      <c r="K40" s="228">
        <f t="shared" si="1"/>
        <v>0</v>
      </c>
      <c r="L40" s="228">
        <f t="shared" si="2"/>
        <v>0</v>
      </c>
      <c r="M40" s="208">
        <f t="shared" si="3"/>
        <v>0</v>
      </c>
      <c r="N40" s="209">
        <f t="shared" si="4"/>
        <v>0</v>
      </c>
      <c r="O40" s="229">
        <f t="shared" si="5"/>
        <v>0</v>
      </c>
      <c r="P40" s="230">
        <f t="shared" si="6"/>
        <v>0</v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</row>
    <row r="41" spans="1:35" s="231" customFormat="1" ht="11.5">
      <c r="A41" s="363"/>
      <c r="B41" s="364"/>
      <c r="C41" s="181" t="s">
        <v>130</v>
      </c>
      <c r="D41" s="176" t="s">
        <v>121</v>
      </c>
      <c r="E41" s="179">
        <v>0.24</v>
      </c>
      <c r="F41" s="208"/>
      <c r="G41" s="224"/>
      <c r="H41" s="208">
        <f t="shared" si="0"/>
        <v>0</v>
      </c>
      <c r="I41" s="209"/>
      <c r="J41" s="209"/>
      <c r="K41" s="228">
        <f t="shared" si="1"/>
        <v>0</v>
      </c>
      <c r="L41" s="228">
        <f t="shared" si="2"/>
        <v>0</v>
      </c>
      <c r="M41" s="208">
        <f t="shared" si="3"/>
        <v>0</v>
      </c>
      <c r="N41" s="209">
        <f t="shared" si="4"/>
        <v>0</v>
      </c>
      <c r="O41" s="229">
        <f t="shared" si="5"/>
        <v>0</v>
      </c>
      <c r="P41" s="230">
        <f t="shared" si="6"/>
        <v>0</v>
      </c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</row>
    <row r="42" spans="1:35" s="231" customFormat="1" ht="11.5">
      <c r="A42" s="365">
        <v>15</v>
      </c>
      <c r="B42" s="227"/>
      <c r="C42" s="198" t="s">
        <v>299</v>
      </c>
      <c r="D42" s="176" t="s">
        <v>85</v>
      </c>
      <c r="E42" s="177">
        <v>1</v>
      </c>
      <c r="F42" s="208"/>
      <c r="G42" s="224"/>
      <c r="H42" s="208">
        <f t="shared" si="0"/>
        <v>0</v>
      </c>
      <c r="I42" s="209"/>
      <c r="J42" s="209"/>
      <c r="K42" s="228">
        <f t="shared" si="1"/>
        <v>0</v>
      </c>
      <c r="L42" s="228">
        <f t="shared" si="2"/>
        <v>0</v>
      </c>
      <c r="M42" s="208">
        <f t="shared" si="3"/>
        <v>0</v>
      </c>
      <c r="N42" s="209">
        <f t="shared" si="4"/>
        <v>0</v>
      </c>
      <c r="O42" s="229">
        <f t="shared" si="5"/>
        <v>0</v>
      </c>
      <c r="P42" s="230">
        <f t="shared" si="6"/>
        <v>0</v>
      </c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</row>
    <row r="43" spans="1:35" s="231" customFormat="1" ht="23">
      <c r="A43" s="363"/>
      <c r="B43" s="227"/>
      <c r="C43" s="181" t="s">
        <v>300</v>
      </c>
      <c r="D43" s="176" t="s">
        <v>80</v>
      </c>
      <c r="E43" s="177">
        <v>3</v>
      </c>
      <c r="F43" s="208"/>
      <c r="G43" s="224"/>
      <c r="H43" s="208">
        <f t="shared" si="0"/>
        <v>0</v>
      </c>
      <c r="I43" s="209"/>
      <c r="J43" s="209"/>
      <c r="K43" s="228">
        <f t="shared" si="1"/>
        <v>0</v>
      </c>
      <c r="L43" s="228">
        <f t="shared" si="2"/>
        <v>0</v>
      </c>
      <c r="M43" s="208">
        <f t="shared" si="3"/>
        <v>0</v>
      </c>
      <c r="N43" s="209">
        <f t="shared" si="4"/>
        <v>0</v>
      </c>
      <c r="O43" s="229">
        <f t="shared" si="5"/>
        <v>0</v>
      </c>
      <c r="P43" s="230">
        <f t="shared" si="6"/>
        <v>0</v>
      </c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</row>
    <row r="44" spans="1:35" s="231" customFormat="1" ht="23">
      <c r="A44" s="363"/>
      <c r="B44" s="227"/>
      <c r="C44" s="181" t="s">
        <v>301</v>
      </c>
      <c r="D44" s="176" t="s">
        <v>80</v>
      </c>
      <c r="E44" s="177">
        <v>1</v>
      </c>
      <c r="F44" s="208"/>
      <c r="G44" s="224"/>
      <c r="H44" s="208">
        <f t="shared" si="0"/>
        <v>0</v>
      </c>
      <c r="I44" s="209"/>
      <c r="J44" s="209"/>
      <c r="K44" s="228">
        <f t="shared" si="1"/>
        <v>0</v>
      </c>
      <c r="L44" s="228">
        <f t="shared" si="2"/>
        <v>0</v>
      </c>
      <c r="M44" s="208">
        <f t="shared" si="3"/>
        <v>0</v>
      </c>
      <c r="N44" s="209">
        <f t="shared" si="4"/>
        <v>0</v>
      </c>
      <c r="O44" s="229">
        <f t="shared" si="5"/>
        <v>0</v>
      </c>
      <c r="P44" s="230">
        <f t="shared" si="6"/>
        <v>0</v>
      </c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</row>
    <row r="45" spans="1:35" s="231" customFormat="1" ht="11.5">
      <c r="A45" s="363"/>
      <c r="B45" s="227"/>
      <c r="C45" s="181" t="s">
        <v>302</v>
      </c>
      <c r="D45" s="176" t="s">
        <v>80</v>
      </c>
      <c r="E45" s="177">
        <v>1</v>
      </c>
      <c r="F45" s="208"/>
      <c r="G45" s="224"/>
      <c r="H45" s="208">
        <f t="shared" si="0"/>
        <v>0</v>
      </c>
      <c r="I45" s="209"/>
      <c r="J45" s="209"/>
      <c r="K45" s="228">
        <f t="shared" si="1"/>
        <v>0</v>
      </c>
      <c r="L45" s="228">
        <f t="shared" si="2"/>
        <v>0</v>
      </c>
      <c r="M45" s="208">
        <f t="shared" si="3"/>
        <v>0</v>
      </c>
      <c r="N45" s="209">
        <f t="shared" si="4"/>
        <v>0</v>
      </c>
      <c r="O45" s="229">
        <f t="shared" si="5"/>
        <v>0</v>
      </c>
      <c r="P45" s="230">
        <f t="shared" si="6"/>
        <v>0</v>
      </c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</row>
    <row r="46" spans="1:35" s="231" customFormat="1" ht="11.5">
      <c r="A46" s="363"/>
      <c r="B46" s="227"/>
      <c r="C46" s="181" t="s">
        <v>303</v>
      </c>
      <c r="D46" s="176" t="s">
        <v>80</v>
      </c>
      <c r="E46" s="177">
        <v>1</v>
      </c>
      <c r="F46" s="208"/>
      <c r="G46" s="224"/>
      <c r="H46" s="208">
        <f t="shared" si="0"/>
        <v>0</v>
      </c>
      <c r="I46" s="209"/>
      <c r="J46" s="209"/>
      <c r="K46" s="228">
        <f t="shared" si="1"/>
        <v>0</v>
      </c>
      <c r="L46" s="228">
        <f t="shared" si="2"/>
        <v>0</v>
      </c>
      <c r="M46" s="208">
        <f t="shared" si="3"/>
        <v>0</v>
      </c>
      <c r="N46" s="209">
        <f t="shared" si="4"/>
        <v>0</v>
      </c>
      <c r="O46" s="229">
        <f t="shared" si="5"/>
        <v>0</v>
      </c>
      <c r="P46" s="230">
        <f t="shared" si="6"/>
        <v>0</v>
      </c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</row>
    <row r="47" spans="1:35" s="231" customFormat="1" ht="11.5">
      <c r="A47" s="363"/>
      <c r="B47" s="227"/>
      <c r="C47" s="181" t="s">
        <v>198</v>
      </c>
      <c r="D47" s="176" t="s">
        <v>85</v>
      </c>
      <c r="E47" s="177">
        <v>1</v>
      </c>
      <c r="F47" s="208"/>
      <c r="G47" s="224"/>
      <c r="H47" s="208">
        <f t="shared" si="0"/>
        <v>0</v>
      </c>
      <c r="I47" s="209"/>
      <c r="J47" s="209"/>
      <c r="K47" s="228">
        <f t="shared" si="1"/>
        <v>0</v>
      </c>
      <c r="L47" s="228">
        <f t="shared" si="2"/>
        <v>0</v>
      </c>
      <c r="M47" s="208">
        <f t="shared" si="3"/>
        <v>0</v>
      </c>
      <c r="N47" s="209">
        <f t="shared" si="4"/>
        <v>0</v>
      </c>
      <c r="O47" s="229">
        <f t="shared" si="5"/>
        <v>0</v>
      </c>
      <c r="P47" s="230">
        <f t="shared" si="6"/>
        <v>0</v>
      </c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</row>
    <row r="48" spans="1:35" s="231" customFormat="1" ht="11.5">
      <c r="A48" s="365"/>
      <c r="B48" s="227"/>
      <c r="C48" s="174" t="s">
        <v>304</v>
      </c>
      <c r="D48" s="176"/>
      <c r="E48" s="179"/>
      <c r="F48" s="208"/>
      <c r="G48" s="224"/>
      <c r="H48" s="208">
        <f t="shared" si="0"/>
        <v>0</v>
      </c>
      <c r="I48" s="209"/>
      <c r="J48" s="209"/>
      <c r="K48" s="228">
        <f t="shared" si="1"/>
        <v>0</v>
      </c>
      <c r="L48" s="228">
        <f t="shared" si="2"/>
        <v>0</v>
      </c>
      <c r="M48" s="208">
        <f t="shared" si="3"/>
        <v>0</v>
      </c>
      <c r="N48" s="209">
        <f t="shared" si="4"/>
        <v>0</v>
      </c>
      <c r="O48" s="229">
        <f t="shared" si="5"/>
        <v>0</v>
      </c>
      <c r="P48" s="230">
        <f t="shared" si="6"/>
        <v>0</v>
      </c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</row>
    <row r="49" spans="1:43" s="231" customFormat="1" ht="11.5">
      <c r="A49" s="363" t="s">
        <v>149</v>
      </c>
      <c r="B49" s="227"/>
      <c r="C49" s="225" t="s">
        <v>304</v>
      </c>
      <c r="D49" s="265" t="s">
        <v>173</v>
      </c>
      <c r="E49" s="266">
        <v>114</v>
      </c>
      <c r="F49" s="208"/>
      <c r="G49" s="224"/>
      <c r="H49" s="208">
        <f t="shared" si="0"/>
        <v>0</v>
      </c>
      <c r="I49" s="209"/>
      <c r="J49" s="209"/>
      <c r="K49" s="228">
        <f t="shared" si="1"/>
        <v>0</v>
      </c>
      <c r="L49" s="228">
        <f t="shared" si="2"/>
        <v>0</v>
      </c>
      <c r="M49" s="208">
        <f t="shared" si="3"/>
        <v>0</v>
      </c>
      <c r="N49" s="209">
        <f t="shared" si="4"/>
        <v>0</v>
      </c>
      <c r="O49" s="229">
        <f t="shared" si="5"/>
        <v>0</v>
      </c>
      <c r="P49" s="230">
        <f t="shared" si="6"/>
        <v>0</v>
      </c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</row>
    <row r="50" spans="1:43" s="231" customFormat="1" ht="23">
      <c r="A50" s="365"/>
      <c r="B50" s="227"/>
      <c r="C50" s="226" t="s">
        <v>305</v>
      </c>
      <c r="D50" s="201" t="s">
        <v>80</v>
      </c>
      <c r="E50" s="267">
        <v>56</v>
      </c>
      <c r="F50" s="208"/>
      <c r="G50" s="224"/>
      <c r="H50" s="208">
        <f t="shared" si="0"/>
        <v>0</v>
      </c>
      <c r="I50" s="209"/>
      <c r="J50" s="209"/>
      <c r="K50" s="228">
        <f t="shared" si="1"/>
        <v>0</v>
      </c>
      <c r="L50" s="228">
        <f t="shared" si="2"/>
        <v>0</v>
      </c>
      <c r="M50" s="208">
        <f t="shared" si="3"/>
        <v>0</v>
      </c>
      <c r="N50" s="209">
        <f t="shared" si="4"/>
        <v>0</v>
      </c>
      <c r="O50" s="229">
        <f t="shared" si="5"/>
        <v>0</v>
      </c>
      <c r="P50" s="230">
        <f t="shared" si="6"/>
        <v>0</v>
      </c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</row>
    <row r="51" spans="1:43" s="231" customFormat="1" ht="11.5">
      <c r="A51" s="365"/>
      <c r="B51" s="227"/>
      <c r="C51" s="226" t="s">
        <v>306</v>
      </c>
      <c r="D51" s="201" t="s">
        <v>80</v>
      </c>
      <c r="E51" s="267">
        <v>10</v>
      </c>
      <c r="F51" s="208"/>
      <c r="G51" s="224"/>
      <c r="H51" s="208">
        <f t="shared" si="0"/>
        <v>0</v>
      </c>
      <c r="I51" s="209"/>
      <c r="J51" s="209"/>
      <c r="K51" s="228">
        <f t="shared" si="1"/>
        <v>0</v>
      </c>
      <c r="L51" s="228">
        <f t="shared" si="2"/>
        <v>0</v>
      </c>
      <c r="M51" s="208">
        <f t="shared" si="3"/>
        <v>0</v>
      </c>
      <c r="N51" s="209">
        <f t="shared" si="4"/>
        <v>0</v>
      </c>
      <c r="O51" s="229">
        <f t="shared" si="5"/>
        <v>0</v>
      </c>
      <c r="P51" s="230">
        <f t="shared" si="6"/>
        <v>0</v>
      </c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</row>
    <row r="52" spans="1:43" s="231" customFormat="1" ht="23">
      <c r="A52" s="363"/>
      <c r="B52" s="364"/>
      <c r="C52" s="226" t="s">
        <v>307</v>
      </c>
      <c r="D52" s="201" t="s">
        <v>80</v>
      </c>
      <c r="E52" s="267">
        <v>46</v>
      </c>
      <c r="F52" s="208"/>
      <c r="G52" s="224"/>
      <c r="H52" s="208">
        <f t="shared" si="0"/>
        <v>0</v>
      </c>
      <c r="I52" s="209"/>
      <c r="J52" s="209"/>
      <c r="K52" s="228">
        <f t="shared" si="1"/>
        <v>0</v>
      </c>
      <c r="L52" s="228">
        <f t="shared" si="2"/>
        <v>0</v>
      </c>
      <c r="M52" s="208">
        <f t="shared" si="3"/>
        <v>0</v>
      </c>
      <c r="N52" s="209">
        <f t="shared" si="4"/>
        <v>0</v>
      </c>
      <c r="O52" s="229">
        <f t="shared" si="5"/>
        <v>0</v>
      </c>
      <c r="P52" s="230">
        <f t="shared" si="6"/>
        <v>0</v>
      </c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</row>
    <row r="53" spans="1:43" s="231" customFormat="1" ht="11.5">
      <c r="A53" s="365"/>
      <c r="B53" s="227"/>
      <c r="C53" s="226" t="s">
        <v>308</v>
      </c>
      <c r="D53" s="201" t="s">
        <v>80</v>
      </c>
      <c r="E53" s="267">
        <v>224</v>
      </c>
      <c r="F53" s="208"/>
      <c r="G53" s="224"/>
      <c r="H53" s="208">
        <f t="shared" si="0"/>
        <v>0</v>
      </c>
      <c r="I53" s="209"/>
      <c r="J53" s="209"/>
      <c r="K53" s="228">
        <f t="shared" si="1"/>
        <v>0</v>
      </c>
      <c r="L53" s="228">
        <f t="shared" si="2"/>
        <v>0</v>
      </c>
      <c r="M53" s="208">
        <f t="shared" si="3"/>
        <v>0</v>
      </c>
      <c r="N53" s="209">
        <f t="shared" si="4"/>
        <v>0</v>
      </c>
      <c r="O53" s="229">
        <f t="shared" si="5"/>
        <v>0</v>
      </c>
      <c r="P53" s="230">
        <f t="shared" si="6"/>
        <v>0</v>
      </c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</row>
    <row r="54" spans="1:43" s="231" customFormat="1" ht="11.5">
      <c r="A54" s="363"/>
      <c r="B54" s="227"/>
      <c r="C54" s="226" t="s">
        <v>309</v>
      </c>
      <c r="D54" s="201" t="s">
        <v>173</v>
      </c>
      <c r="E54" s="267">
        <v>114</v>
      </c>
      <c r="F54" s="208"/>
      <c r="G54" s="224"/>
      <c r="H54" s="208">
        <f t="shared" si="0"/>
        <v>0</v>
      </c>
      <c r="I54" s="209"/>
      <c r="J54" s="209"/>
      <c r="K54" s="228">
        <f t="shared" si="1"/>
        <v>0</v>
      </c>
      <c r="L54" s="228">
        <f t="shared" si="2"/>
        <v>0</v>
      </c>
      <c r="M54" s="208">
        <f t="shared" si="3"/>
        <v>0</v>
      </c>
      <c r="N54" s="209">
        <f t="shared" si="4"/>
        <v>0</v>
      </c>
      <c r="O54" s="229">
        <f t="shared" si="5"/>
        <v>0</v>
      </c>
      <c r="P54" s="230">
        <f t="shared" si="6"/>
        <v>0</v>
      </c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</row>
    <row r="55" spans="1:43" s="231" customFormat="1" ht="11.5">
      <c r="A55" s="365"/>
      <c r="B55" s="232"/>
      <c r="C55" s="174" t="s">
        <v>252</v>
      </c>
      <c r="D55" s="176"/>
      <c r="E55" s="236"/>
      <c r="F55" s="208"/>
      <c r="G55" s="224"/>
      <c r="H55" s="208">
        <f t="shared" si="0"/>
        <v>0</v>
      </c>
      <c r="I55" s="209"/>
      <c r="J55" s="209"/>
      <c r="K55" s="228">
        <f t="shared" si="1"/>
        <v>0</v>
      </c>
      <c r="L55" s="228">
        <f t="shared" si="2"/>
        <v>0</v>
      </c>
      <c r="M55" s="208">
        <f t="shared" si="3"/>
        <v>0</v>
      </c>
      <c r="N55" s="209">
        <f t="shared" si="4"/>
        <v>0</v>
      </c>
      <c r="O55" s="229">
        <f t="shared" si="5"/>
        <v>0</v>
      </c>
      <c r="P55" s="230">
        <f t="shared" si="6"/>
        <v>0</v>
      </c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</row>
    <row r="56" spans="1:43" s="231" customFormat="1" ht="11.5">
      <c r="A56" s="365">
        <v>17</v>
      </c>
      <c r="B56" s="364"/>
      <c r="C56" s="225" t="s">
        <v>310</v>
      </c>
      <c r="D56" s="201"/>
      <c r="E56" s="247"/>
      <c r="F56" s="208">
        <v>0</v>
      </c>
      <c r="G56" s="224">
        <v>0</v>
      </c>
      <c r="H56" s="208">
        <f t="shared" si="0"/>
        <v>0</v>
      </c>
      <c r="I56" s="209"/>
      <c r="J56" s="209"/>
      <c r="K56" s="228">
        <f t="shared" si="1"/>
        <v>0</v>
      </c>
      <c r="L56" s="228">
        <f t="shared" si="2"/>
        <v>0</v>
      </c>
      <c r="M56" s="208">
        <f t="shared" si="3"/>
        <v>0</v>
      </c>
      <c r="N56" s="209">
        <f t="shared" si="4"/>
        <v>0</v>
      </c>
      <c r="O56" s="229">
        <f t="shared" si="5"/>
        <v>0</v>
      </c>
      <c r="P56" s="230">
        <f t="shared" si="6"/>
        <v>0</v>
      </c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</row>
    <row r="57" spans="1:43" s="231" customFormat="1" ht="23.5" thickBot="1">
      <c r="A57" s="363"/>
      <c r="B57" s="232"/>
      <c r="C57" s="226" t="s">
        <v>311</v>
      </c>
      <c r="D57" s="201" t="s">
        <v>80</v>
      </c>
      <c r="E57" s="247">
        <v>1</v>
      </c>
      <c r="F57" s="208"/>
      <c r="G57" s="224"/>
      <c r="H57" s="208">
        <f t="shared" si="0"/>
        <v>0</v>
      </c>
      <c r="I57" s="209"/>
      <c r="J57" s="209"/>
      <c r="K57" s="228">
        <f t="shared" si="1"/>
        <v>0</v>
      </c>
      <c r="L57" s="228">
        <f t="shared" si="2"/>
        <v>0</v>
      </c>
      <c r="M57" s="208">
        <f t="shared" si="3"/>
        <v>0</v>
      </c>
      <c r="N57" s="209">
        <f t="shared" si="4"/>
        <v>0</v>
      </c>
      <c r="O57" s="229">
        <f t="shared" si="5"/>
        <v>0</v>
      </c>
      <c r="P57" s="230">
        <f t="shared" si="6"/>
        <v>0</v>
      </c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</row>
    <row r="58" spans="1:43" ht="15" customHeight="1" thickBot="1">
      <c r="A58" s="30"/>
      <c r="B58" s="31"/>
      <c r="C58" s="31"/>
      <c r="D58" s="31"/>
      <c r="E58" s="31"/>
      <c r="F58" s="31"/>
      <c r="G58" s="31"/>
      <c r="H58" s="31"/>
      <c r="I58" s="31"/>
      <c r="J58" s="31"/>
      <c r="K58" s="32" t="s">
        <v>112</v>
      </c>
      <c r="L58" s="36">
        <f t="shared" ref="L58:O58" si="14">ROUND(SUM(L15:L57),2)</f>
        <v>0</v>
      </c>
      <c r="M58" s="36">
        <f t="shared" si="14"/>
        <v>0</v>
      </c>
      <c r="N58" s="36">
        <f t="shared" si="14"/>
        <v>0</v>
      </c>
      <c r="O58" s="36">
        <f t="shared" si="14"/>
        <v>0</v>
      </c>
      <c r="P58" s="36">
        <f>ROUND(SUM(P15:P57),2)</f>
        <v>0</v>
      </c>
    </row>
    <row r="59" spans="1:43" ht="35" customHeight="1">
      <c r="A59" s="37"/>
      <c r="B59" s="7"/>
      <c r="C59" s="38"/>
      <c r="D59" s="39"/>
      <c r="E59" s="5"/>
      <c r="F59" s="5"/>
      <c r="G59" s="5"/>
      <c r="H59" s="7"/>
      <c r="I59" s="7"/>
      <c r="J59" s="7"/>
      <c r="K59" s="7"/>
      <c r="L59" s="7"/>
      <c r="M59" s="7"/>
      <c r="N59" s="7"/>
      <c r="O59" s="7"/>
      <c r="P59" s="7"/>
    </row>
    <row r="60" spans="1:43">
      <c r="A60" s="40"/>
      <c r="B60" s="41"/>
      <c r="C60" s="41" t="s">
        <v>14</v>
      </c>
      <c r="D60" s="42"/>
      <c r="E60" s="43"/>
      <c r="F60" s="44"/>
      <c r="G60" s="42"/>
      <c r="H60" s="45">
        <f>Kopsavilkums!C$42</f>
        <v>0</v>
      </c>
      <c r="I60" s="46" t="str">
        <f>Koptāme!$C$28</f>
        <v>datums</v>
      </c>
      <c r="J60" s="46"/>
      <c r="K60" s="41" t="s">
        <v>17</v>
      </c>
      <c r="L60" s="47"/>
      <c r="M60" s="44"/>
      <c r="N60" s="44"/>
      <c r="O60" s="45">
        <f>Kopsavilkums!C$47</f>
        <v>0</v>
      </c>
      <c r="P60" s="46" t="str">
        <f>Kopsavilkums!D$47</f>
        <v>datums</v>
      </c>
      <c r="Q60" s="90"/>
      <c r="R60" s="90"/>
      <c r="S60" s="90"/>
      <c r="T60" s="90"/>
      <c r="U60" s="90"/>
      <c r="V60" s="90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</row>
    <row r="61" spans="1:43">
      <c r="A61" s="48"/>
      <c r="B61" s="49"/>
      <c r="C61" s="50"/>
      <c r="D61" s="433" t="s">
        <v>15</v>
      </c>
      <c r="E61" s="433"/>
      <c r="F61" s="433"/>
      <c r="G61" s="433"/>
      <c r="H61" s="433"/>
      <c r="I61" s="7"/>
      <c r="J61" s="7"/>
      <c r="K61" s="7"/>
      <c r="L61" s="433" t="s">
        <v>15</v>
      </c>
      <c r="M61" s="433"/>
      <c r="N61" s="433"/>
      <c r="O61" s="433"/>
      <c r="P61" s="7"/>
      <c r="Q61" s="90"/>
      <c r="R61" s="90"/>
      <c r="S61" s="90"/>
      <c r="T61" s="90"/>
      <c r="U61" s="90"/>
      <c r="V61" s="90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</row>
    <row r="62" spans="1:43">
      <c r="A62" s="37"/>
      <c r="B62" s="7"/>
      <c r="C62" s="38"/>
      <c r="D62" s="5"/>
      <c r="E62" s="5"/>
      <c r="F62" s="5"/>
      <c r="G62" s="5"/>
      <c r="H62" s="7"/>
      <c r="I62" s="7"/>
      <c r="J62" s="7"/>
      <c r="K62" s="7"/>
      <c r="L62" s="7"/>
      <c r="M62" s="7"/>
      <c r="N62" s="7"/>
      <c r="O62" s="7"/>
      <c r="P62" s="7"/>
      <c r="Q62" s="90"/>
      <c r="R62" s="90"/>
      <c r="S62" s="90"/>
      <c r="T62" s="90"/>
      <c r="U62" s="90"/>
      <c r="V62" s="90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</row>
    <row r="63" spans="1:43">
      <c r="A63" s="51"/>
      <c r="B63" s="46"/>
      <c r="C63" s="52"/>
      <c r="D63" s="52">
        <f>Kopsavilkums!B$45</f>
        <v>0</v>
      </c>
      <c r="E63" s="5"/>
      <c r="F63" s="5"/>
      <c r="G63" s="5"/>
      <c r="H63" s="7"/>
      <c r="I63" s="7"/>
      <c r="J63" s="7"/>
      <c r="K63" s="7"/>
      <c r="L63" s="52" t="str">
        <f>Kopsavilkums!B$50</f>
        <v>Sert.Nr. ________</v>
      </c>
      <c r="M63" s="53"/>
      <c r="N63" s="7"/>
      <c r="O63" s="7"/>
      <c r="P63" s="7"/>
      <c r="Q63" s="90"/>
      <c r="R63" s="90"/>
      <c r="S63" s="90"/>
      <c r="T63" s="90"/>
      <c r="U63" s="90"/>
      <c r="V63" s="90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</row>
    <row r="64" spans="1:43" s="54" customFormat="1"/>
    <row r="65" s="54" customFormat="1"/>
    <row r="66" s="54" customFormat="1"/>
    <row r="67" s="54" customFormat="1"/>
    <row r="68" s="54" customFormat="1"/>
    <row r="69" s="54" customFormat="1"/>
    <row r="70" s="54" customFormat="1"/>
    <row r="71" s="54" customFormat="1"/>
    <row r="72" s="54" customFormat="1"/>
    <row r="73" s="54" customFormat="1"/>
    <row r="74" s="54" customFormat="1"/>
    <row r="75" s="54" customFormat="1"/>
    <row r="76" s="54" customFormat="1"/>
    <row r="77" s="54" customFormat="1"/>
    <row r="78" s="54" customFormat="1"/>
    <row r="79" s="54" customFormat="1"/>
    <row r="80" s="54" customFormat="1"/>
    <row r="81" s="54" customFormat="1"/>
    <row r="82" s="54" customFormat="1"/>
    <row r="83" s="54" customFormat="1"/>
    <row r="84" s="54" customFormat="1"/>
    <row r="85" s="54" customFormat="1"/>
    <row r="86" s="54" customFormat="1"/>
    <row r="87" s="54" customFormat="1"/>
    <row r="88" s="54" customFormat="1"/>
    <row r="89" s="54" customFormat="1"/>
    <row r="90" s="54" customFormat="1"/>
    <row r="91" s="54" customFormat="1"/>
    <row r="92" s="54" customFormat="1"/>
    <row r="93" s="54" customFormat="1"/>
    <row r="94" s="54" customFormat="1"/>
    <row r="95" s="54" customFormat="1"/>
    <row r="96" s="54" customFormat="1"/>
    <row r="97" s="54" customFormat="1"/>
    <row r="98" s="54" customFormat="1"/>
    <row r="99" s="54" customFormat="1"/>
    <row r="100" s="54" customFormat="1"/>
    <row r="101" s="54" customFormat="1"/>
    <row r="102" s="54" customFormat="1"/>
    <row r="103" s="54" customFormat="1"/>
    <row r="104" s="54" customFormat="1"/>
    <row r="105" s="54" customFormat="1"/>
    <row r="106" s="54" customFormat="1"/>
    <row r="107" s="54" customFormat="1"/>
    <row r="108" s="54" customFormat="1"/>
    <row r="109" s="54" customFormat="1"/>
    <row r="110" s="54" customFormat="1"/>
    <row r="111" s="54" customFormat="1"/>
    <row r="112" s="54" customFormat="1"/>
    <row r="113" s="54" customFormat="1"/>
    <row r="114" s="54" customFormat="1"/>
    <row r="115" s="54" customFormat="1"/>
    <row r="116" s="54" customFormat="1"/>
    <row r="117" s="54" customFormat="1"/>
    <row r="118" s="54" customFormat="1"/>
    <row r="119" s="54" customFormat="1"/>
    <row r="120" s="54" customFormat="1"/>
    <row r="121" s="54" customFormat="1"/>
    <row r="122" s="54" customFormat="1"/>
    <row r="123" s="54" customFormat="1"/>
    <row r="124" s="54" customFormat="1"/>
    <row r="125" s="54" customFormat="1"/>
    <row r="126" s="54" customFormat="1"/>
    <row r="127" s="54" customFormat="1"/>
    <row r="128" s="54" customFormat="1"/>
    <row r="129" s="54" customFormat="1"/>
    <row r="130" s="54" customFormat="1"/>
    <row r="131" s="54" customFormat="1"/>
    <row r="132" s="54" customFormat="1"/>
    <row r="133" s="54" customFormat="1"/>
    <row r="134" s="54" customFormat="1"/>
    <row r="135" s="54" customFormat="1"/>
    <row r="136" s="54" customFormat="1"/>
    <row r="137" s="54" customFormat="1"/>
    <row r="138" s="54" customFormat="1"/>
    <row r="139" s="54" customFormat="1"/>
    <row r="140" s="54" customFormat="1"/>
    <row r="141" s="54" customFormat="1"/>
    <row r="142" s="54" customFormat="1"/>
    <row r="143" s="54" customFormat="1"/>
    <row r="144" s="54" customFormat="1"/>
    <row r="145" s="54" customFormat="1"/>
    <row r="146" s="54" customFormat="1"/>
    <row r="147" s="54" customFormat="1"/>
    <row r="148" s="54" customFormat="1"/>
    <row r="149" s="54" customFormat="1"/>
    <row r="150" s="54" customFormat="1"/>
    <row r="151" s="54" customFormat="1"/>
    <row r="152" s="54" customFormat="1"/>
    <row r="153" s="54" customFormat="1"/>
    <row r="154" s="54" customFormat="1"/>
    <row r="155" s="54" customFormat="1"/>
    <row r="156" s="54" customFormat="1"/>
    <row r="157" s="54" customFormat="1"/>
    <row r="158" s="54" customFormat="1"/>
    <row r="159" s="54" customFormat="1"/>
    <row r="160" s="54" customFormat="1"/>
    <row r="161" s="54" customFormat="1"/>
    <row r="162" s="54" customFormat="1"/>
    <row r="163" s="54" customFormat="1"/>
    <row r="164" s="54" customFormat="1"/>
    <row r="165" s="54" customFormat="1"/>
    <row r="166" s="54" customFormat="1"/>
    <row r="167" s="54" customFormat="1"/>
    <row r="168" s="54" customFormat="1"/>
    <row r="169" s="54" customFormat="1"/>
    <row r="170" s="54" customFormat="1"/>
    <row r="171" s="54" customFormat="1"/>
    <row r="172" s="54" customFormat="1"/>
    <row r="173" s="54" customFormat="1"/>
    <row r="174" s="54" customFormat="1"/>
    <row r="175" s="54" customFormat="1"/>
    <row r="176" s="54" customFormat="1"/>
    <row r="177" s="54" customFormat="1"/>
    <row r="178" s="54" customFormat="1"/>
    <row r="179" s="54" customFormat="1"/>
    <row r="180" s="54" customFormat="1"/>
    <row r="181" s="54" customFormat="1"/>
    <row r="182" s="54" customFormat="1"/>
    <row r="183" s="54" customFormat="1"/>
    <row r="184" s="54" customFormat="1"/>
    <row r="185" s="54" customFormat="1"/>
    <row r="186" s="54" customFormat="1"/>
    <row r="187" s="54" customFormat="1"/>
    <row r="188" s="54" customFormat="1"/>
    <row r="189" s="54" customFormat="1"/>
    <row r="190" s="54" customFormat="1"/>
    <row r="191" s="54" customFormat="1"/>
    <row r="192" s="54" customFormat="1"/>
    <row r="193" s="54" customFormat="1"/>
    <row r="194" s="54" customFormat="1"/>
    <row r="195" s="54" customFormat="1"/>
    <row r="196" s="54" customFormat="1"/>
    <row r="197" s="54" customFormat="1"/>
    <row r="198" s="54" customFormat="1"/>
    <row r="199" s="54" customFormat="1"/>
    <row r="200" s="54" customFormat="1"/>
    <row r="201" s="54" customFormat="1"/>
    <row r="202" s="54" customFormat="1"/>
    <row r="203" s="54" customFormat="1"/>
    <row r="204" s="54" customFormat="1"/>
    <row r="205" s="54" customFormat="1"/>
    <row r="206" s="54" customFormat="1"/>
    <row r="207" s="54" customFormat="1"/>
    <row r="208" s="54" customFormat="1"/>
    <row r="209" s="54" customFormat="1"/>
    <row r="210" s="54" customFormat="1"/>
    <row r="211" s="54" customFormat="1"/>
    <row r="212" s="54" customFormat="1"/>
    <row r="213" s="54" customFormat="1"/>
    <row r="214" s="54" customFormat="1"/>
    <row r="215" s="54" customFormat="1"/>
    <row r="216" s="54" customFormat="1"/>
    <row r="217" s="54" customFormat="1"/>
    <row r="218" s="54" customFormat="1"/>
    <row r="219" s="54" customFormat="1"/>
    <row r="220" s="54" customFormat="1"/>
    <row r="221" s="54" customFormat="1"/>
    <row r="222" s="54" customFormat="1"/>
    <row r="223" s="54" customFormat="1"/>
    <row r="224" s="54" customFormat="1"/>
    <row r="225" s="54" customFormat="1"/>
    <row r="226" s="54" customFormat="1"/>
    <row r="227" s="54" customFormat="1"/>
    <row r="228" s="54" customFormat="1"/>
    <row r="229" s="54" customFormat="1"/>
    <row r="230" s="54" customFormat="1"/>
    <row r="231" s="54" customFormat="1"/>
    <row r="232" s="54" customFormat="1"/>
    <row r="233" s="54" customFormat="1"/>
    <row r="234" s="54" customFormat="1"/>
    <row r="235" s="54" customFormat="1"/>
    <row r="236" s="54" customFormat="1"/>
    <row r="237" s="54" customFormat="1"/>
    <row r="238" s="54" customFormat="1"/>
    <row r="239" s="54" customFormat="1"/>
    <row r="240" s="54" customFormat="1"/>
    <row r="241" s="54" customFormat="1"/>
    <row r="242" s="54" customFormat="1"/>
    <row r="243" s="54" customFormat="1"/>
    <row r="244" s="54" customFormat="1"/>
    <row r="245" s="54" customFormat="1"/>
    <row r="246" s="54" customFormat="1"/>
    <row r="247" s="54" customFormat="1"/>
    <row r="248" s="54" customFormat="1"/>
    <row r="249" s="54" customFormat="1"/>
    <row r="250" s="54" customFormat="1"/>
    <row r="251" s="54" customFormat="1"/>
    <row r="252" s="54" customFormat="1"/>
    <row r="253" s="54" customFormat="1"/>
    <row r="254" s="54" customFormat="1"/>
    <row r="255" s="54" customFormat="1"/>
    <row r="256" s="54" customFormat="1"/>
    <row r="257" s="54" customFormat="1"/>
    <row r="258" s="54" customFormat="1"/>
    <row r="259" s="54" customFormat="1"/>
    <row r="260" s="54" customFormat="1"/>
    <row r="261" s="54" customFormat="1"/>
    <row r="262" s="54" customFormat="1"/>
    <row r="263" s="54" customFormat="1"/>
    <row r="264" s="54" customFormat="1"/>
    <row r="265" s="54" customFormat="1"/>
    <row r="266" s="54" customFormat="1"/>
    <row r="267" s="54" customFormat="1"/>
    <row r="268" s="54" customFormat="1"/>
    <row r="269" s="54" customFormat="1"/>
    <row r="270" s="54" customFormat="1"/>
    <row r="271" s="54" customFormat="1"/>
    <row r="272" s="54" customFormat="1"/>
    <row r="273" s="54" customFormat="1"/>
    <row r="274" s="54" customFormat="1"/>
    <row r="275" s="54" customFormat="1"/>
    <row r="276" s="54" customFormat="1"/>
    <row r="277" s="54" customFormat="1"/>
    <row r="278" s="54" customFormat="1"/>
    <row r="279" s="54" customFormat="1"/>
    <row r="280" s="54" customFormat="1"/>
    <row r="281" s="54" customFormat="1"/>
    <row r="282" s="54" customFormat="1"/>
    <row r="283" s="54" customFormat="1"/>
    <row r="284" s="54" customFormat="1"/>
    <row r="285" s="54" customFormat="1"/>
    <row r="286" s="54" customFormat="1"/>
    <row r="287" s="54" customFormat="1"/>
    <row r="288" s="54" customFormat="1"/>
    <row r="289" s="54" customFormat="1"/>
    <row r="290" s="54" customFormat="1"/>
    <row r="291" s="54" customFormat="1"/>
    <row r="292" s="54" customFormat="1"/>
    <row r="293" s="54" customFormat="1"/>
    <row r="294" s="54" customFormat="1"/>
    <row r="295" s="54" customFormat="1"/>
    <row r="296" s="54" customFormat="1"/>
    <row r="297" s="54" customFormat="1"/>
    <row r="298" s="54" customFormat="1"/>
    <row r="299" s="54" customFormat="1"/>
    <row r="300" s="54" customFormat="1"/>
    <row r="301" s="54" customFormat="1"/>
    <row r="302" s="54" customFormat="1"/>
    <row r="303" s="54" customFormat="1"/>
    <row r="304" s="54" customFormat="1"/>
    <row r="305" s="54" customFormat="1"/>
    <row r="306" s="54" customFormat="1"/>
    <row r="307" s="54" customFormat="1"/>
    <row r="308" s="54" customFormat="1"/>
    <row r="309" s="54" customFormat="1"/>
    <row r="310" s="54" customFormat="1"/>
    <row r="311" s="54" customFormat="1"/>
    <row r="312" s="54" customFormat="1"/>
    <row r="313" s="54" customFormat="1"/>
    <row r="314" s="54" customFormat="1"/>
    <row r="315" s="54" customFormat="1"/>
    <row r="316" s="54" customFormat="1"/>
    <row r="317" s="54" customFormat="1"/>
    <row r="318" s="54" customFormat="1"/>
    <row r="319" s="54" customFormat="1"/>
    <row r="320" s="54" customFormat="1"/>
    <row r="321" s="54" customFormat="1"/>
    <row r="322" s="54" customFormat="1"/>
    <row r="323" s="54" customFormat="1"/>
    <row r="324" s="54" customFormat="1"/>
    <row r="325" s="54" customFormat="1"/>
    <row r="326" s="54" customFormat="1"/>
    <row r="327" s="54" customFormat="1"/>
    <row r="328" s="54" customFormat="1"/>
    <row r="329" s="54" customFormat="1"/>
    <row r="330" s="54" customFormat="1"/>
    <row r="331" s="54" customFormat="1"/>
    <row r="332" s="54" customFormat="1"/>
    <row r="333" s="54" customFormat="1"/>
    <row r="334" s="54" customFormat="1"/>
    <row r="335" s="54" customFormat="1"/>
    <row r="336" s="54" customFormat="1"/>
    <row r="337" s="54" customFormat="1"/>
    <row r="338" s="54" customFormat="1"/>
    <row r="339" s="54" customFormat="1"/>
    <row r="340" s="54" customFormat="1"/>
    <row r="341" s="54" customFormat="1"/>
    <row r="342" s="54" customFormat="1"/>
    <row r="343" s="54" customFormat="1"/>
    <row r="344" s="54" customFormat="1"/>
    <row r="345" s="54" customFormat="1"/>
    <row r="346" s="54" customFormat="1"/>
    <row r="347" s="54" customFormat="1"/>
    <row r="348" s="54" customFormat="1"/>
    <row r="349" s="54" customFormat="1"/>
    <row r="350" s="54" customFormat="1"/>
    <row r="351" s="54" customFormat="1"/>
    <row r="352" s="54" customFormat="1"/>
    <row r="353" s="54" customFormat="1"/>
    <row r="354" s="54" customFormat="1"/>
    <row r="355" s="54" customFormat="1"/>
    <row r="356" s="54" customFormat="1"/>
    <row r="357" s="54" customFormat="1"/>
    <row r="358" s="54" customFormat="1"/>
    <row r="359" s="54" customFormat="1"/>
    <row r="360" s="54" customFormat="1"/>
    <row r="361" s="54" customFormat="1"/>
    <row r="362" s="54" customFormat="1"/>
    <row r="363" s="54" customFormat="1"/>
    <row r="364" s="54" customFormat="1"/>
    <row r="365" s="54" customFormat="1"/>
    <row r="366" s="54" customFormat="1"/>
    <row r="367" s="54" customFormat="1"/>
    <row r="368" s="54" customFormat="1"/>
    <row r="369" s="54" customFormat="1"/>
    <row r="370" s="54" customFormat="1"/>
    <row r="371" s="54" customFormat="1"/>
    <row r="372" s="54" customFormat="1"/>
    <row r="373" s="54" customFormat="1"/>
    <row r="374" s="54" customFormat="1"/>
    <row r="375" s="54" customFormat="1"/>
    <row r="376" s="54" customFormat="1"/>
    <row r="377" s="54" customFormat="1"/>
    <row r="378" s="54" customFormat="1"/>
    <row r="379" s="54" customFormat="1"/>
    <row r="380" s="54" customFormat="1"/>
    <row r="381" s="54" customFormat="1"/>
    <row r="382" s="54" customFormat="1"/>
    <row r="383" s="54" customFormat="1"/>
    <row r="384" s="54" customFormat="1"/>
    <row r="385" s="54" customFormat="1"/>
    <row r="386" s="54" customFormat="1"/>
    <row r="387" s="54" customFormat="1"/>
    <row r="388" s="54" customFormat="1"/>
    <row r="389" s="54" customFormat="1"/>
    <row r="390" s="54" customFormat="1"/>
    <row r="391" s="54" customFormat="1"/>
    <row r="392" s="54" customFormat="1"/>
    <row r="393" s="54" customFormat="1"/>
    <row r="394" s="54" customFormat="1"/>
    <row r="395" s="54" customFormat="1"/>
    <row r="396" s="54" customFormat="1"/>
    <row r="397" s="54" customFormat="1"/>
    <row r="398" s="54" customFormat="1"/>
    <row r="399" s="54" customFormat="1"/>
    <row r="400" s="54" customFormat="1"/>
    <row r="401" s="54" customFormat="1"/>
    <row r="402" s="54" customFormat="1"/>
    <row r="403" s="54" customFormat="1"/>
    <row r="404" s="54" customFormat="1"/>
    <row r="405" s="54" customFormat="1"/>
    <row r="406" s="54" customFormat="1"/>
    <row r="407" s="54" customFormat="1"/>
    <row r="408" s="54" customFormat="1"/>
    <row r="409" s="54" customFormat="1"/>
    <row r="410" s="54" customFormat="1"/>
    <row r="411" s="54" customFormat="1"/>
    <row r="412" s="54" customFormat="1"/>
    <row r="413" s="54" customFormat="1"/>
    <row r="414" s="54" customFormat="1"/>
    <row r="415" s="54" customFormat="1"/>
    <row r="416" s="54" customFormat="1"/>
    <row r="417" s="54" customFormat="1"/>
    <row r="418" s="54" customFormat="1"/>
    <row r="419" s="54" customFormat="1"/>
    <row r="420" s="54" customFormat="1"/>
    <row r="421" s="54" customFormat="1"/>
    <row r="422" s="54" customFormat="1"/>
    <row r="423" s="54" customFormat="1"/>
    <row r="424" s="54" customFormat="1"/>
    <row r="425" s="54" customFormat="1"/>
    <row r="426" s="54" customFormat="1"/>
    <row r="427" s="54" customFormat="1"/>
    <row r="428" s="54" customFormat="1"/>
    <row r="429" s="54" customFormat="1"/>
    <row r="430" s="54" customFormat="1"/>
    <row r="431" s="54" customFormat="1"/>
    <row r="432" s="54" customFormat="1"/>
    <row r="433" s="54" customFormat="1"/>
    <row r="434" s="54" customFormat="1"/>
    <row r="435" s="54" customFormat="1"/>
    <row r="436" s="54" customFormat="1"/>
    <row r="437" s="54" customFormat="1"/>
    <row r="438" s="54" customFormat="1"/>
    <row r="439" s="54" customFormat="1"/>
    <row r="440" s="54" customFormat="1"/>
    <row r="441" s="54" customFormat="1"/>
    <row r="442" s="54" customFormat="1"/>
    <row r="443" s="54" customFormat="1"/>
    <row r="444" s="54" customFormat="1"/>
    <row r="445" s="54" customFormat="1"/>
    <row r="446" s="54" customFormat="1"/>
    <row r="447" s="54" customFormat="1"/>
    <row r="448" s="54" customFormat="1"/>
    <row r="449" s="54" customFormat="1"/>
    <row r="450" s="54" customFormat="1"/>
    <row r="451" s="54" customFormat="1"/>
    <row r="452" s="54" customFormat="1"/>
    <row r="453" s="54" customFormat="1"/>
    <row r="454" s="54" customFormat="1"/>
    <row r="455" s="54" customFormat="1"/>
    <row r="456" s="54" customFormat="1"/>
    <row r="457" s="54" customFormat="1"/>
    <row r="458" s="54" customFormat="1"/>
    <row r="459" s="54" customFormat="1"/>
    <row r="460" s="54" customFormat="1"/>
    <row r="461" s="54" customFormat="1"/>
    <row r="462" s="54" customFormat="1"/>
    <row r="463" s="54" customFormat="1"/>
    <row r="464" s="54" customFormat="1"/>
  </sheetData>
  <autoFilter ref="A14:AF58" xr:uid="{00000000-0009-0000-0000-00000E000000}"/>
  <mergeCells count="14">
    <mergeCell ref="L13:P13"/>
    <mergeCell ref="D61:H61"/>
    <mergeCell ref="L61:O61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</mergeCells>
  <conditionalFormatting sqref="C15:C23">
    <cfRule type="expression" priority="1" stopIfTrue="1">
      <formula>#REF!</formula>
    </cfRule>
  </conditionalFormatting>
  <conditionalFormatting sqref="C25:C30">
    <cfRule type="expression" priority="9" stopIfTrue="1">
      <formula>#REF!</formula>
    </cfRule>
  </conditionalFormatting>
  <conditionalFormatting sqref="C32:C37">
    <cfRule type="expression" priority="3" stopIfTrue="1">
      <formula>#REF!</formula>
    </cfRule>
  </conditionalFormatting>
  <conditionalFormatting sqref="C40:C47">
    <cfRule type="expression" priority="5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R500"/>
  <sheetViews>
    <sheetView showZeros="0" topLeftCell="A4" zoomScale="85" zoomScaleNormal="85" workbookViewId="0">
      <selection activeCell="V26" sqref="V26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4" width="10.81640625" style="4" customWidth="1"/>
    <col min="5" max="8" width="8.1796875" style="4" customWidth="1"/>
    <col min="9" max="16" width="10.81640625" style="4" customWidth="1"/>
    <col min="17" max="17" width="13.1796875" style="4" customWidth="1"/>
    <col min="18" max="21" width="10.81640625" style="90" customWidth="1"/>
    <col min="22" max="23" width="8.81640625" style="90"/>
    <col min="24" max="44" width="8.81640625" style="54"/>
    <col min="45" max="16384" width="8.81640625" style="4"/>
  </cols>
  <sheetData>
    <row r="1" spans="1:17" ht="15">
      <c r="A1" s="434" t="s">
        <v>312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</row>
    <row r="2" spans="1:17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>
      <c r="A3" s="435" t="str">
        <f>Kopsavilkums!C28</f>
        <v>Elektroapgāde (iekšējā) - EL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</row>
    <row r="4" spans="1:17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17">
      <c r="A5" s="5"/>
      <c r="B5" s="5"/>
      <c r="C5" s="5"/>
      <c r="D5" s="6"/>
      <c r="E5" s="6"/>
      <c r="F5" s="6"/>
      <c r="G5" s="6"/>
      <c r="H5" s="6"/>
      <c r="I5" s="7"/>
      <c r="J5" s="7"/>
      <c r="K5" s="7"/>
      <c r="L5" s="7"/>
      <c r="M5" s="7"/>
      <c r="N5" s="7"/>
      <c r="O5" s="7"/>
      <c r="P5" s="7"/>
      <c r="Q5" s="7"/>
    </row>
    <row r="6" spans="1:17">
      <c r="A6" s="1" t="s">
        <v>57</v>
      </c>
      <c r="B6" s="8"/>
      <c r="C6" s="9"/>
      <c r="D6" s="10"/>
      <c r="E6" s="10"/>
      <c r="F6" s="5"/>
      <c r="G6" s="10"/>
      <c r="H6" s="10"/>
      <c r="I6" s="11"/>
      <c r="J6" s="11"/>
      <c r="K6" s="11"/>
      <c r="L6" s="11"/>
      <c r="M6" s="11"/>
      <c r="N6" s="11"/>
      <c r="O6" s="11"/>
      <c r="P6" s="11"/>
      <c r="Q6" s="11"/>
    </row>
    <row r="7" spans="1:17">
      <c r="A7" s="1" t="s">
        <v>58</v>
      </c>
      <c r="B7" s="8"/>
      <c r="C7" s="12"/>
      <c r="D7" s="10"/>
      <c r="E7" s="10"/>
      <c r="F7" s="5"/>
      <c r="G7" s="10"/>
      <c r="H7" s="10"/>
      <c r="I7" s="11"/>
      <c r="J7" s="13"/>
      <c r="K7" s="11"/>
      <c r="L7" s="11"/>
      <c r="M7" s="11"/>
      <c r="N7" s="11"/>
      <c r="O7" s="11"/>
      <c r="P7" s="11"/>
      <c r="Q7" s="11"/>
    </row>
    <row r="8" spans="1:17">
      <c r="A8" s="2" t="s">
        <v>59</v>
      </c>
      <c r="B8" s="8"/>
      <c r="C8" s="12"/>
      <c r="D8" s="10"/>
      <c r="E8" s="10"/>
      <c r="F8" s="5"/>
      <c r="G8" s="10"/>
      <c r="H8" s="10"/>
      <c r="I8" s="11"/>
      <c r="J8" s="13"/>
      <c r="K8" s="11"/>
      <c r="L8" s="11"/>
      <c r="M8" s="11"/>
      <c r="N8" s="11"/>
      <c r="O8" s="11"/>
      <c r="P8" s="11"/>
      <c r="Q8" s="11"/>
    </row>
    <row r="9" spans="1:17">
      <c r="A9" s="1" t="s">
        <v>60</v>
      </c>
      <c r="B9" s="8"/>
      <c r="C9" s="8"/>
      <c r="D9" s="10"/>
      <c r="E9" s="10"/>
      <c r="F9" s="14"/>
      <c r="G9" s="10"/>
      <c r="H9" s="10"/>
      <c r="I9" s="5"/>
      <c r="J9" s="15"/>
      <c r="K9" s="5"/>
      <c r="L9" s="16"/>
      <c r="M9" s="11"/>
      <c r="N9" s="11"/>
      <c r="O9" s="11"/>
      <c r="P9" s="17" t="s">
        <v>61</v>
      </c>
      <c r="Q9" s="18">
        <f>Q94</f>
        <v>0</v>
      </c>
    </row>
    <row r="10" spans="1:17" ht="5" customHeight="1">
      <c r="A10" s="8"/>
      <c r="B10" s="8"/>
      <c r="C10" s="8"/>
      <c r="D10" s="10"/>
      <c r="E10" s="10"/>
      <c r="F10" s="10"/>
      <c r="G10" s="10"/>
      <c r="H10" s="10"/>
      <c r="I10" s="5"/>
      <c r="J10" s="15"/>
      <c r="K10" s="5"/>
      <c r="L10" s="19"/>
      <c r="M10" s="11"/>
      <c r="N10" s="11"/>
      <c r="O10" s="11"/>
      <c r="P10" s="11"/>
      <c r="Q10" s="11"/>
    </row>
    <row r="11" spans="1:17">
      <c r="A11" s="105" t="s">
        <v>62</v>
      </c>
      <c r="B11" s="20"/>
      <c r="C11" s="21"/>
      <c r="D11" s="10"/>
      <c r="E11" s="10"/>
      <c r="F11" s="10"/>
      <c r="G11" s="10"/>
      <c r="H11" s="10"/>
      <c r="I11" s="11"/>
      <c r="J11" s="11"/>
      <c r="K11" s="11"/>
      <c r="L11" s="11"/>
      <c r="M11" s="11"/>
      <c r="N11" s="11"/>
      <c r="O11" s="11"/>
      <c r="P11" s="11"/>
      <c r="Q11" s="22" t="str">
        <f>Kopsavilkums!H$9</f>
        <v>Tāme sastādīta: ______.gada__._____________</v>
      </c>
    </row>
    <row r="12" spans="1:17" ht="5" customHeight="1" thickBot="1">
      <c r="A12" s="23"/>
      <c r="B12" s="23"/>
      <c r="C12" s="23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15" customHeight="1" thickBot="1">
      <c r="A13" s="438" t="s">
        <v>5</v>
      </c>
      <c r="B13" s="440" t="s">
        <v>63</v>
      </c>
      <c r="C13" s="440" t="s">
        <v>64</v>
      </c>
      <c r="D13" s="442" t="s">
        <v>313</v>
      </c>
      <c r="E13" s="442" t="s">
        <v>65</v>
      </c>
      <c r="F13" s="444" t="s">
        <v>66</v>
      </c>
      <c r="G13" s="438" t="s">
        <v>67</v>
      </c>
      <c r="H13" s="446" t="s">
        <v>68</v>
      </c>
      <c r="I13" s="448" t="s">
        <v>69</v>
      </c>
      <c r="J13" s="449"/>
      <c r="K13" s="449"/>
      <c r="L13" s="450"/>
      <c r="M13" s="449" t="s">
        <v>70</v>
      </c>
      <c r="N13" s="449"/>
      <c r="O13" s="449"/>
      <c r="P13" s="449"/>
      <c r="Q13" s="450"/>
    </row>
    <row r="14" spans="1:17" ht="35" customHeight="1" thickBot="1">
      <c r="A14" s="451"/>
      <c r="B14" s="452"/>
      <c r="C14" s="452"/>
      <c r="D14" s="453"/>
      <c r="E14" s="453"/>
      <c r="F14" s="454"/>
      <c r="G14" s="439"/>
      <c r="H14" s="447"/>
      <c r="I14" s="56" t="s">
        <v>28</v>
      </c>
      <c r="J14" s="60" t="s">
        <v>29</v>
      </c>
      <c r="K14" s="57" t="s">
        <v>30</v>
      </c>
      <c r="L14" s="58" t="s">
        <v>71</v>
      </c>
      <c r="M14" s="58" t="s">
        <v>27</v>
      </c>
      <c r="N14" s="56" t="s">
        <v>28</v>
      </c>
      <c r="O14" s="60" t="s">
        <v>29</v>
      </c>
      <c r="P14" s="57" t="s">
        <v>30</v>
      </c>
      <c r="Q14" s="59" t="s">
        <v>72</v>
      </c>
    </row>
    <row r="15" spans="1:17">
      <c r="A15" s="273"/>
      <c r="B15" s="190"/>
      <c r="C15" s="191" t="str">
        <f>A3</f>
        <v>Elektroapgāde (iekšējā) - EL</v>
      </c>
      <c r="D15" s="192"/>
      <c r="E15" s="193"/>
      <c r="F15" s="194"/>
      <c r="G15" s="117"/>
      <c r="H15" s="61"/>
      <c r="I15" s="26"/>
      <c r="J15" s="27"/>
      <c r="K15" s="27"/>
      <c r="L15" s="25"/>
      <c r="M15" s="25"/>
      <c r="N15" s="26"/>
      <c r="O15" s="27"/>
      <c r="P15" s="28"/>
      <c r="Q15" s="29"/>
    </row>
    <row r="16" spans="1:17">
      <c r="A16" s="274"/>
      <c r="B16" s="119"/>
      <c r="C16" s="129" t="s">
        <v>314</v>
      </c>
      <c r="D16" s="253"/>
      <c r="E16" s="129"/>
      <c r="F16" s="254"/>
      <c r="G16" s="117"/>
      <c r="H16" s="61"/>
      <c r="I16" s="26"/>
      <c r="J16" s="27"/>
      <c r="K16" s="27"/>
      <c r="L16" s="25"/>
      <c r="M16" s="25"/>
      <c r="N16" s="26"/>
      <c r="O16" s="27"/>
      <c r="P16" s="28"/>
      <c r="Q16" s="29"/>
    </row>
    <row r="17" spans="1:44" ht="23">
      <c r="A17" s="274">
        <v>1</v>
      </c>
      <c r="B17" s="119"/>
      <c r="C17" s="118" t="s">
        <v>315</v>
      </c>
      <c r="D17" s="120"/>
      <c r="E17" s="119" t="s">
        <v>316</v>
      </c>
      <c r="F17" s="123">
        <v>1</v>
      </c>
      <c r="G17" s="26"/>
      <c r="H17" s="61"/>
      <c r="I17" s="26">
        <f>ROUND(G17*H17,2)</f>
        <v>0</v>
      </c>
      <c r="J17" s="27"/>
      <c r="K17" s="27"/>
      <c r="L17" s="25">
        <f>SUM(I17:K17)</f>
        <v>0</v>
      </c>
      <c r="M17" s="25">
        <f>ROUND(F17*G17,2)</f>
        <v>0</v>
      </c>
      <c r="N17" s="26">
        <f>ROUND(F17*I17,2)</f>
        <v>0</v>
      </c>
      <c r="O17" s="27">
        <f>ROUND(F17*J17,2)</f>
        <v>0</v>
      </c>
      <c r="P17" s="28">
        <f>ROUND(F17*K17,2)</f>
        <v>0</v>
      </c>
      <c r="Q17" s="29">
        <f>SUM(N17:P17)</f>
        <v>0</v>
      </c>
    </row>
    <row r="18" spans="1:44" ht="30">
      <c r="A18" s="274">
        <v>2</v>
      </c>
      <c r="B18" s="119"/>
      <c r="C18" s="118" t="s">
        <v>317</v>
      </c>
      <c r="D18" s="120" t="s">
        <v>318</v>
      </c>
      <c r="E18" s="119" t="s">
        <v>316</v>
      </c>
      <c r="F18" s="123">
        <v>1</v>
      </c>
      <c r="G18" s="26"/>
      <c r="H18" s="61"/>
      <c r="I18" s="26">
        <f t="shared" ref="I18:I81" si="0">ROUND(G18*H18,2)</f>
        <v>0</v>
      </c>
      <c r="J18" s="27"/>
      <c r="K18" s="27"/>
      <c r="L18" s="25">
        <f t="shared" ref="L18:L81" si="1">SUM(I18:K18)</f>
        <v>0</v>
      </c>
      <c r="M18" s="25">
        <f t="shared" ref="M18:M81" si="2">ROUND(F18*G18,2)</f>
        <v>0</v>
      </c>
      <c r="N18" s="26">
        <f t="shared" ref="N18:N81" si="3">ROUND(F18*I18,2)</f>
        <v>0</v>
      </c>
      <c r="O18" s="27">
        <f t="shared" ref="O18:O81" si="4">ROUND(F18*J18,2)</f>
        <v>0</v>
      </c>
      <c r="P18" s="28">
        <f t="shared" ref="P18:P81" si="5">ROUND(F18*K18,2)</f>
        <v>0</v>
      </c>
      <c r="Q18" s="29">
        <f t="shared" ref="Q18:Q81" si="6">SUM(N18:P18)</f>
        <v>0</v>
      </c>
    </row>
    <row r="19" spans="1:44" ht="30">
      <c r="A19" s="274">
        <v>3</v>
      </c>
      <c r="B19" s="119"/>
      <c r="C19" s="118" t="s">
        <v>319</v>
      </c>
      <c r="D19" s="120" t="s">
        <v>318</v>
      </c>
      <c r="E19" s="119" t="s">
        <v>316</v>
      </c>
      <c r="F19" s="123">
        <v>1</v>
      </c>
      <c r="G19" s="26"/>
      <c r="H19" s="61"/>
      <c r="I19" s="26">
        <f t="shared" si="0"/>
        <v>0</v>
      </c>
      <c r="J19" s="27"/>
      <c r="K19" s="27"/>
      <c r="L19" s="25">
        <f t="shared" si="1"/>
        <v>0</v>
      </c>
      <c r="M19" s="25">
        <f t="shared" si="2"/>
        <v>0</v>
      </c>
      <c r="N19" s="26">
        <f t="shared" si="3"/>
        <v>0</v>
      </c>
      <c r="O19" s="27">
        <f t="shared" si="4"/>
        <v>0</v>
      </c>
      <c r="P19" s="28">
        <f t="shared" si="5"/>
        <v>0</v>
      </c>
      <c r="Q19" s="29">
        <f t="shared" si="6"/>
        <v>0</v>
      </c>
    </row>
    <row r="20" spans="1:44" ht="34.5">
      <c r="A20" s="274">
        <v>4</v>
      </c>
      <c r="B20" s="119"/>
      <c r="C20" s="118" t="s">
        <v>320</v>
      </c>
      <c r="D20" s="120" t="s">
        <v>321</v>
      </c>
      <c r="E20" s="119" t="s">
        <v>316</v>
      </c>
      <c r="F20" s="123">
        <v>1</v>
      </c>
      <c r="G20" s="26"/>
      <c r="H20" s="61"/>
      <c r="I20" s="26">
        <f t="shared" si="0"/>
        <v>0</v>
      </c>
      <c r="J20" s="27"/>
      <c r="K20" s="27"/>
      <c r="L20" s="25">
        <f t="shared" si="1"/>
        <v>0</v>
      </c>
      <c r="M20" s="25">
        <f t="shared" si="2"/>
        <v>0</v>
      </c>
      <c r="N20" s="26">
        <f t="shared" si="3"/>
        <v>0</v>
      </c>
      <c r="O20" s="27">
        <f t="shared" si="4"/>
        <v>0</v>
      </c>
      <c r="P20" s="28">
        <f t="shared" si="5"/>
        <v>0</v>
      </c>
      <c r="Q20" s="29">
        <f t="shared" si="6"/>
        <v>0</v>
      </c>
    </row>
    <row r="21" spans="1:44">
      <c r="A21" s="274">
        <v>5</v>
      </c>
      <c r="B21" s="119"/>
      <c r="C21" s="118" t="s">
        <v>322</v>
      </c>
      <c r="D21" s="120"/>
      <c r="E21" s="119" t="s">
        <v>316</v>
      </c>
      <c r="F21" s="123">
        <v>1</v>
      </c>
      <c r="G21" s="26"/>
      <c r="H21" s="61"/>
      <c r="I21" s="26">
        <f t="shared" si="0"/>
        <v>0</v>
      </c>
      <c r="J21" s="27"/>
      <c r="K21" s="27"/>
      <c r="L21" s="25">
        <f t="shared" si="1"/>
        <v>0</v>
      </c>
      <c r="M21" s="25">
        <f t="shared" si="2"/>
        <v>0</v>
      </c>
      <c r="N21" s="26">
        <f t="shared" si="3"/>
        <v>0</v>
      </c>
      <c r="O21" s="27">
        <f t="shared" si="4"/>
        <v>0</v>
      </c>
      <c r="P21" s="28">
        <f t="shared" si="5"/>
        <v>0</v>
      </c>
      <c r="Q21" s="29">
        <f t="shared" si="6"/>
        <v>0</v>
      </c>
    </row>
    <row r="22" spans="1:44">
      <c r="A22" s="274">
        <v>6</v>
      </c>
      <c r="B22" s="119"/>
      <c r="C22" s="118" t="s">
        <v>323</v>
      </c>
      <c r="D22" s="120"/>
      <c r="E22" s="119" t="s">
        <v>316</v>
      </c>
      <c r="F22" s="123">
        <v>1</v>
      </c>
      <c r="G22" s="26"/>
      <c r="H22" s="61"/>
      <c r="I22" s="26">
        <f t="shared" si="0"/>
        <v>0</v>
      </c>
      <c r="J22" s="27"/>
      <c r="K22" s="27"/>
      <c r="L22" s="25">
        <f t="shared" si="1"/>
        <v>0</v>
      </c>
      <c r="M22" s="25">
        <f t="shared" si="2"/>
        <v>0</v>
      </c>
      <c r="N22" s="26">
        <f t="shared" si="3"/>
        <v>0</v>
      </c>
      <c r="O22" s="27">
        <f t="shared" si="4"/>
        <v>0</v>
      </c>
      <c r="P22" s="28">
        <f t="shared" si="5"/>
        <v>0</v>
      </c>
      <c r="Q22" s="29">
        <f t="shared" si="6"/>
        <v>0</v>
      </c>
    </row>
    <row r="23" spans="1:44">
      <c r="A23" s="274"/>
      <c r="B23" s="119"/>
      <c r="C23" s="129" t="s">
        <v>324</v>
      </c>
      <c r="D23" s="120"/>
      <c r="E23" s="119"/>
      <c r="F23" s="123"/>
      <c r="G23" s="26"/>
      <c r="H23" s="61"/>
      <c r="I23" s="26">
        <f t="shared" si="0"/>
        <v>0</v>
      </c>
      <c r="J23" s="27"/>
      <c r="K23" s="27"/>
      <c r="L23" s="25">
        <f t="shared" si="1"/>
        <v>0</v>
      </c>
      <c r="M23" s="25">
        <f t="shared" si="2"/>
        <v>0</v>
      </c>
      <c r="N23" s="26">
        <f t="shared" si="3"/>
        <v>0</v>
      </c>
      <c r="O23" s="27">
        <f t="shared" si="4"/>
        <v>0</v>
      </c>
      <c r="P23" s="28">
        <f t="shared" si="5"/>
        <v>0</v>
      </c>
      <c r="Q23" s="29">
        <f t="shared" si="6"/>
        <v>0</v>
      </c>
    </row>
    <row r="24" spans="1:44" s="211" customFormat="1" ht="34.5">
      <c r="A24" s="274">
        <v>7</v>
      </c>
      <c r="B24" s="119"/>
      <c r="C24" s="311" t="s">
        <v>325</v>
      </c>
      <c r="D24" s="120"/>
      <c r="E24" s="119" t="s">
        <v>265</v>
      </c>
      <c r="F24" s="123">
        <v>6</v>
      </c>
      <c r="G24" s="26"/>
      <c r="H24" s="61"/>
      <c r="I24" s="26">
        <f t="shared" si="0"/>
        <v>0</v>
      </c>
      <c r="J24" s="27"/>
      <c r="K24" s="27"/>
      <c r="L24" s="25">
        <f t="shared" si="1"/>
        <v>0</v>
      </c>
      <c r="M24" s="25">
        <f t="shared" si="2"/>
        <v>0</v>
      </c>
      <c r="N24" s="26">
        <f t="shared" si="3"/>
        <v>0</v>
      </c>
      <c r="O24" s="27">
        <f t="shared" si="4"/>
        <v>0</v>
      </c>
      <c r="P24" s="28">
        <f t="shared" si="5"/>
        <v>0</v>
      </c>
      <c r="Q24" s="29">
        <f t="shared" si="6"/>
        <v>0</v>
      </c>
      <c r="R24" s="204"/>
      <c r="S24" s="204"/>
      <c r="T24" s="204"/>
      <c r="U24" s="204"/>
      <c r="V24" s="204"/>
      <c r="W24" s="204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</row>
    <row r="25" spans="1:44" s="211" customFormat="1" ht="34.5">
      <c r="A25" s="274">
        <v>8</v>
      </c>
      <c r="B25" s="119"/>
      <c r="C25" s="311" t="s">
        <v>326</v>
      </c>
      <c r="D25" s="120" t="s">
        <v>327</v>
      </c>
      <c r="E25" s="119" t="s">
        <v>265</v>
      </c>
      <c r="F25" s="123">
        <v>6</v>
      </c>
      <c r="G25" s="26"/>
      <c r="H25" s="61"/>
      <c r="I25" s="26">
        <f t="shared" si="0"/>
        <v>0</v>
      </c>
      <c r="J25" s="27"/>
      <c r="K25" s="27"/>
      <c r="L25" s="25">
        <f t="shared" si="1"/>
        <v>0</v>
      </c>
      <c r="M25" s="25">
        <f t="shared" si="2"/>
        <v>0</v>
      </c>
      <c r="N25" s="26">
        <f t="shared" si="3"/>
        <v>0</v>
      </c>
      <c r="O25" s="27">
        <f t="shared" si="4"/>
        <v>0</v>
      </c>
      <c r="P25" s="28">
        <f t="shared" si="5"/>
        <v>0</v>
      </c>
      <c r="Q25" s="29">
        <f t="shared" si="6"/>
        <v>0</v>
      </c>
      <c r="R25" s="204"/>
      <c r="S25" s="204"/>
      <c r="T25" s="204"/>
      <c r="U25" s="204"/>
      <c r="V25" s="204"/>
      <c r="W25" s="204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</row>
    <row r="26" spans="1:44" s="211" customFormat="1" ht="23">
      <c r="A26" s="274">
        <v>9</v>
      </c>
      <c r="B26" s="119"/>
      <c r="C26" s="311" t="s">
        <v>544</v>
      </c>
      <c r="D26" s="120"/>
      <c r="E26" s="119" t="s">
        <v>265</v>
      </c>
      <c r="F26" s="123">
        <v>10</v>
      </c>
      <c r="G26" s="26"/>
      <c r="H26" s="61"/>
      <c r="I26" s="26">
        <f t="shared" si="0"/>
        <v>0</v>
      </c>
      <c r="J26" s="27"/>
      <c r="K26" s="27"/>
      <c r="L26" s="25">
        <f t="shared" si="1"/>
        <v>0</v>
      </c>
      <c r="M26" s="25">
        <f t="shared" ref="M26" si="7">ROUND(F26*G26,2)</f>
        <v>0</v>
      </c>
      <c r="N26" s="26">
        <f t="shared" ref="N26" si="8">ROUND(F26*I26,2)</f>
        <v>0</v>
      </c>
      <c r="O26" s="27">
        <f t="shared" ref="O26" si="9">ROUND(F26*J26,2)</f>
        <v>0</v>
      </c>
      <c r="P26" s="28">
        <f t="shared" ref="P26" si="10">ROUND(F26*K26,2)</f>
        <v>0</v>
      </c>
      <c r="Q26" s="29">
        <f t="shared" ref="Q26" si="11">SUM(N26:P26)</f>
        <v>0</v>
      </c>
      <c r="R26" s="204"/>
      <c r="S26" s="204"/>
      <c r="T26" s="204"/>
      <c r="U26" s="204"/>
      <c r="V26" s="204"/>
      <c r="W26" s="204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</row>
    <row r="27" spans="1:44" s="211" customFormat="1" ht="23">
      <c r="A27" s="274">
        <v>10</v>
      </c>
      <c r="B27" s="119"/>
      <c r="C27" s="311" t="s">
        <v>543</v>
      </c>
      <c r="D27" s="120"/>
      <c r="E27" s="119" t="s">
        <v>265</v>
      </c>
      <c r="F27" s="123">
        <v>16</v>
      </c>
      <c r="G27" s="26"/>
      <c r="H27" s="61"/>
      <c r="I27" s="26">
        <f t="shared" ref="I27" si="12">ROUND(G27*H27,2)</f>
        <v>0</v>
      </c>
      <c r="J27" s="27"/>
      <c r="K27" s="27"/>
      <c r="L27" s="25">
        <f t="shared" ref="L27" si="13">SUM(I27:K27)</f>
        <v>0</v>
      </c>
      <c r="M27" s="25">
        <f t="shared" ref="M27" si="14">ROUND(F27*G27,2)</f>
        <v>0</v>
      </c>
      <c r="N27" s="26">
        <f t="shared" ref="N27" si="15">ROUND(F27*I27,2)</f>
        <v>0</v>
      </c>
      <c r="O27" s="27">
        <f t="shared" ref="O27" si="16">ROUND(F27*J27,2)</f>
        <v>0</v>
      </c>
      <c r="P27" s="28">
        <f t="shared" ref="P27" si="17">ROUND(F27*K27,2)</f>
        <v>0</v>
      </c>
      <c r="Q27" s="29">
        <f t="shared" ref="Q27" si="18">SUM(N27:P27)</f>
        <v>0</v>
      </c>
      <c r="R27" s="204"/>
      <c r="S27" s="204"/>
      <c r="T27" s="204"/>
      <c r="U27" s="204"/>
      <c r="V27" s="204"/>
      <c r="W27" s="204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</row>
    <row r="28" spans="1:44" s="211" customFormat="1" ht="34.5">
      <c r="A28" s="274">
        <v>11</v>
      </c>
      <c r="B28" s="119"/>
      <c r="C28" s="311" t="s">
        <v>328</v>
      </c>
      <c r="D28" s="120"/>
      <c r="E28" s="119" t="s">
        <v>265</v>
      </c>
      <c r="F28" s="123">
        <v>1</v>
      </c>
      <c r="G28" s="26"/>
      <c r="H28" s="61"/>
      <c r="I28" s="26">
        <f t="shared" si="0"/>
        <v>0</v>
      </c>
      <c r="J28" s="27"/>
      <c r="K28" s="27"/>
      <c r="L28" s="25">
        <f t="shared" si="1"/>
        <v>0</v>
      </c>
      <c r="M28" s="25">
        <f t="shared" si="2"/>
        <v>0</v>
      </c>
      <c r="N28" s="26">
        <f t="shared" si="3"/>
        <v>0</v>
      </c>
      <c r="O28" s="27">
        <f t="shared" si="4"/>
        <v>0</v>
      </c>
      <c r="P28" s="28">
        <f t="shared" si="5"/>
        <v>0</v>
      </c>
      <c r="Q28" s="29">
        <f t="shared" si="6"/>
        <v>0</v>
      </c>
      <c r="R28" s="204"/>
      <c r="S28" s="204"/>
      <c r="T28" s="204"/>
      <c r="U28" s="204"/>
      <c r="V28" s="204"/>
      <c r="W28" s="204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</row>
    <row r="29" spans="1:44">
      <c r="A29" s="274">
        <v>12</v>
      </c>
      <c r="B29" s="119"/>
      <c r="C29" s="118" t="s">
        <v>323</v>
      </c>
      <c r="D29" s="120"/>
      <c r="E29" s="119" t="s">
        <v>316</v>
      </c>
      <c r="F29" s="123">
        <v>1</v>
      </c>
      <c r="G29" s="26"/>
      <c r="H29" s="61"/>
      <c r="I29" s="26">
        <f t="shared" si="0"/>
        <v>0</v>
      </c>
      <c r="J29" s="27"/>
      <c r="K29" s="27"/>
      <c r="L29" s="25">
        <f t="shared" si="1"/>
        <v>0</v>
      </c>
      <c r="M29" s="25">
        <f t="shared" si="2"/>
        <v>0</v>
      </c>
      <c r="N29" s="26">
        <f t="shared" si="3"/>
        <v>0</v>
      </c>
      <c r="O29" s="27">
        <f t="shared" si="4"/>
        <v>0</v>
      </c>
      <c r="P29" s="28">
        <f t="shared" si="5"/>
        <v>0</v>
      </c>
      <c r="Q29" s="29">
        <f t="shared" si="6"/>
        <v>0</v>
      </c>
    </row>
    <row r="30" spans="1:44">
      <c r="A30" s="274">
        <v>13</v>
      </c>
      <c r="B30" s="119"/>
      <c r="C30" s="129" t="s">
        <v>329</v>
      </c>
      <c r="D30" s="120"/>
      <c r="E30" s="119"/>
      <c r="F30" s="123"/>
      <c r="G30" s="26"/>
      <c r="H30" s="61"/>
      <c r="I30" s="26">
        <f t="shared" si="0"/>
        <v>0</v>
      </c>
      <c r="J30" s="27"/>
      <c r="K30" s="27"/>
      <c r="L30" s="25">
        <f t="shared" si="1"/>
        <v>0</v>
      </c>
      <c r="M30" s="25">
        <f t="shared" si="2"/>
        <v>0</v>
      </c>
      <c r="N30" s="26">
        <f t="shared" si="3"/>
        <v>0</v>
      </c>
      <c r="O30" s="27">
        <f t="shared" si="4"/>
        <v>0</v>
      </c>
      <c r="P30" s="28">
        <f t="shared" si="5"/>
        <v>0</v>
      </c>
      <c r="Q30" s="29">
        <f t="shared" si="6"/>
        <v>0</v>
      </c>
    </row>
    <row r="31" spans="1:44">
      <c r="A31" s="274"/>
      <c r="B31" s="119"/>
      <c r="C31" s="118" t="s">
        <v>330</v>
      </c>
      <c r="D31" s="120"/>
      <c r="E31" s="119" t="s">
        <v>265</v>
      </c>
      <c r="F31" s="123">
        <v>2</v>
      </c>
      <c r="G31" s="26"/>
      <c r="H31" s="61"/>
      <c r="I31" s="26">
        <f t="shared" si="0"/>
        <v>0</v>
      </c>
      <c r="J31" s="27"/>
      <c r="K31" s="27"/>
      <c r="L31" s="25">
        <f t="shared" si="1"/>
        <v>0</v>
      </c>
      <c r="M31" s="25">
        <f t="shared" si="2"/>
        <v>0</v>
      </c>
      <c r="N31" s="26">
        <f t="shared" si="3"/>
        <v>0</v>
      </c>
      <c r="O31" s="27">
        <f t="shared" si="4"/>
        <v>0</v>
      </c>
      <c r="P31" s="28">
        <f t="shared" si="5"/>
        <v>0</v>
      </c>
      <c r="Q31" s="29">
        <f t="shared" si="6"/>
        <v>0</v>
      </c>
    </row>
    <row r="32" spans="1:44">
      <c r="A32" s="274"/>
      <c r="B32" s="119"/>
      <c r="C32" s="129" t="s">
        <v>331</v>
      </c>
      <c r="D32" s="120"/>
      <c r="E32" s="119"/>
      <c r="F32" s="123"/>
      <c r="G32" s="26"/>
      <c r="H32" s="61"/>
      <c r="I32" s="26">
        <f t="shared" si="0"/>
        <v>0</v>
      </c>
      <c r="J32" s="27"/>
      <c r="K32" s="27"/>
      <c r="L32" s="25">
        <f t="shared" si="1"/>
        <v>0</v>
      </c>
      <c r="M32" s="25">
        <f t="shared" si="2"/>
        <v>0</v>
      </c>
      <c r="N32" s="26">
        <f t="shared" si="3"/>
        <v>0</v>
      </c>
      <c r="O32" s="27">
        <f t="shared" si="4"/>
        <v>0</v>
      </c>
      <c r="P32" s="28">
        <f t="shared" si="5"/>
        <v>0</v>
      </c>
      <c r="Q32" s="29">
        <f t="shared" si="6"/>
        <v>0</v>
      </c>
    </row>
    <row r="33" spans="1:17">
      <c r="A33" s="274">
        <v>14</v>
      </c>
      <c r="B33" s="119"/>
      <c r="C33" s="118" t="s">
        <v>332</v>
      </c>
      <c r="D33" s="120"/>
      <c r="E33" s="119" t="s">
        <v>265</v>
      </c>
      <c r="F33" s="123">
        <v>7</v>
      </c>
      <c r="G33" s="26"/>
      <c r="H33" s="61"/>
      <c r="I33" s="26">
        <f t="shared" si="0"/>
        <v>0</v>
      </c>
      <c r="J33" s="27"/>
      <c r="K33" s="27"/>
      <c r="L33" s="25">
        <f t="shared" si="1"/>
        <v>0</v>
      </c>
      <c r="M33" s="25">
        <f t="shared" si="2"/>
        <v>0</v>
      </c>
      <c r="N33" s="26">
        <f t="shared" si="3"/>
        <v>0</v>
      </c>
      <c r="O33" s="27">
        <f t="shared" si="4"/>
        <v>0</v>
      </c>
      <c r="P33" s="28">
        <f t="shared" si="5"/>
        <v>0</v>
      </c>
      <c r="Q33" s="29">
        <f t="shared" si="6"/>
        <v>0</v>
      </c>
    </row>
    <row r="34" spans="1:17">
      <c r="A34" s="274">
        <v>15</v>
      </c>
      <c r="B34" s="119"/>
      <c r="C34" s="118" t="s">
        <v>333</v>
      </c>
      <c r="D34" s="120"/>
      <c r="E34" s="119" t="s">
        <v>265</v>
      </c>
      <c r="F34" s="123">
        <v>2</v>
      </c>
      <c r="G34" s="26"/>
      <c r="H34" s="61"/>
      <c r="I34" s="26">
        <f t="shared" si="0"/>
        <v>0</v>
      </c>
      <c r="J34" s="27"/>
      <c r="K34" s="27"/>
      <c r="L34" s="25">
        <f t="shared" si="1"/>
        <v>0</v>
      </c>
      <c r="M34" s="25">
        <f t="shared" si="2"/>
        <v>0</v>
      </c>
      <c r="N34" s="26">
        <f t="shared" si="3"/>
        <v>0</v>
      </c>
      <c r="O34" s="27">
        <f t="shared" si="4"/>
        <v>0</v>
      </c>
      <c r="P34" s="28">
        <f t="shared" si="5"/>
        <v>0</v>
      </c>
      <c r="Q34" s="29">
        <f t="shared" si="6"/>
        <v>0</v>
      </c>
    </row>
    <row r="35" spans="1:17" ht="34.5">
      <c r="A35" s="274">
        <v>16</v>
      </c>
      <c r="B35" s="119"/>
      <c r="C35" s="118" t="s">
        <v>334</v>
      </c>
      <c r="D35" s="120"/>
      <c r="E35" s="119" t="s">
        <v>265</v>
      </c>
      <c r="F35" s="123">
        <v>7</v>
      </c>
      <c r="G35" s="26"/>
      <c r="H35" s="61"/>
      <c r="I35" s="26">
        <f t="shared" si="0"/>
        <v>0</v>
      </c>
      <c r="J35" s="27"/>
      <c r="K35" s="27"/>
      <c r="L35" s="25">
        <f t="shared" si="1"/>
        <v>0</v>
      </c>
      <c r="M35" s="25">
        <f t="shared" si="2"/>
        <v>0</v>
      </c>
      <c r="N35" s="26">
        <f t="shared" si="3"/>
        <v>0</v>
      </c>
      <c r="O35" s="27">
        <f t="shared" si="4"/>
        <v>0</v>
      </c>
      <c r="P35" s="28">
        <f t="shared" si="5"/>
        <v>0</v>
      </c>
      <c r="Q35" s="29">
        <f t="shared" si="6"/>
        <v>0</v>
      </c>
    </row>
    <row r="36" spans="1:17">
      <c r="A36" s="274">
        <v>17</v>
      </c>
      <c r="B36" s="119"/>
      <c r="C36" s="118" t="s">
        <v>335</v>
      </c>
      <c r="D36" s="120"/>
      <c r="E36" s="119" t="s">
        <v>316</v>
      </c>
      <c r="F36" s="123">
        <v>3</v>
      </c>
      <c r="G36" s="26"/>
      <c r="H36" s="61"/>
      <c r="I36" s="26">
        <f t="shared" si="0"/>
        <v>0</v>
      </c>
      <c r="J36" s="27"/>
      <c r="K36" s="27"/>
      <c r="L36" s="25">
        <f t="shared" si="1"/>
        <v>0</v>
      </c>
      <c r="M36" s="25">
        <f t="shared" si="2"/>
        <v>0</v>
      </c>
      <c r="N36" s="26">
        <f t="shared" si="3"/>
        <v>0</v>
      </c>
      <c r="O36" s="27">
        <f t="shared" si="4"/>
        <v>0</v>
      </c>
      <c r="P36" s="28">
        <f t="shared" si="5"/>
        <v>0</v>
      </c>
      <c r="Q36" s="29">
        <f t="shared" si="6"/>
        <v>0</v>
      </c>
    </row>
    <row r="37" spans="1:17">
      <c r="A37" s="274">
        <v>18</v>
      </c>
      <c r="B37" s="119"/>
      <c r="C37" s="118" t="s">
        <v>336</v>
      </c>
      <c r="D37" s="120"/>
      <c r="E37" s="119" t="s">
        <v>316</v>
      </c>
      <c r="F37" s="123">
        <v>2</v>
      </c>
      <c r="G37" s="26"/>
      <c r="H37" s="61"/>
      <c r="I37" s="26">
        <f t="shared" si="0"/>
        <v>0</v>
      </c>
      <c r="J37" s="27"/>
      <c r="K37" s="27"/>
      <c r="L37" s="25">
        <f t="shared" si="1"/>
        <v>0</v>
      </c>
      <c r="M37" s="25">
        <f t="shared" si="2"/>
        <v>0</v>
      </c>
      <c r="N37" s="26">
        <f t="shared" si="3"/>
        <v>0</v>
      </c>
      <c r="O37" s="27">
        <f t="shared" si="4"/>
        <v>0</v>
      </c>
      <c r="P37" s="28">
        <f t="shared" si="5"/>
        <v>0</v>
      </c>
      <c r="Q37" s="29">
        <f t="shared" si="6"/>
        <v>0</v>
      </c>
    </row>
    <row r="38" spans="1:17">
      <c r="A38" s="274">
        <v>19</v>
      </c>
      <c r="B38" s="119"/>
      <c r="C38" s="118" t="s">
        <v>337</v>
      </c>
      <c r="D38" s="120"/>
      <c r="E38" s="119" t="s">
        <v>265</v>
      </c>
      <c r="F38" s="123">
        <v>2</v>
      </c>
      <c r="G38" s="26"/>
      <c r="H38" s="61"/>
      <c r="I38" s="26">
        <f t="shared" si="0"/>
        <v>0</v>
      </c>
      <c r="J38" s="27"/>
      <c r="K38" s="27"/>
      <c r="L38" s="25">
        <f t="shared" si="1"/>
        <v>0</v>
      </c>
      <c r="M38" s="25">
        <f t="shared" si="2"/>
        <v>0</v>
      </c>
      <c r="N38" s="26">
        <f t="shared" si="3"/>
        <v>0</v>
      </c>
      <c r="O38" s="27">
        <f t="shared" si="4"/>
        <v>0</v>
      </c>
      <c r="P38" s="28">
        <f t="shared" si="5"/>
        <v>0</v>
      </c>
      <c r="Q38" s="29">
        <f t="shared" si="6"/>
        <v>0</v>
      </c>
    </row>
    <row r="39" spans="1:17">
      <c r="A39" s="274">
        <v>20</v>
      </c>
      <c r="B39" s="119"/>
      <c r="C39" s="118" t="s">
        <v>338</v>
      </c>
      <c r="D39" s="120"/>
      <c r="E39" s="119" t="s">
        <v>265</v>
      </c>
      <c r="F39" s="123">
        <v>1</v>
      </c>
      <c r="G39" s="26"/>
      <c r="H39" s="61"/>
      <c r="I39" s="26">
        <f t="shared" si="0"/>
        <v>0</v>
      </c>
      <c r="J39" s="27"/>
      <c r="K39" s="27"/>
      <c r="L39" s="25">
        <f t="shared" si="1"/>
        <v>0</v>
      </c>
      <c r="M39" s="25">
        <f t="shared" si="2"/>
        <v>0</v>
      </c>
      <c r="N39" s="26">
        <f t="shared" si="3"/>
        <v>0</v>
      </c>
      <c r="O39" s="27">
        <f t="shared" si="4"/>
        <v>0</v>
      </c>
      <c r="P39" s="28">
        <f t="shared" si="5"/>
        <v>0</v>
      </c>
      <c r="Q39" s="29">
        <f t="shared" si="6"/>
        <v>0</v>
      </c>
    </row>
    <row r="40" spans="1:17">
      <c r="A40" s="274">
        <v>21</v>
      </c>
      <c r="B40" s="119"/>
      <c r="C40" s="118" t="s">
        <v>339</v>
      </c>
      <c r="D40" s="120"/>
      <c r="E40" s="119" t="s">
        <v>265</v>
      </c>
      <c r="F40" s="123">
        <v>12</v>
      </c>
      <c r="G40" s="26"/>
      <c r="H40" s="61"/>
      <c r="I40" s="26">
        <f t="shared" si="0"/>
        <v>0</v>
      </c>
      <c r="J40" s="27"/>
      <c r="K40" s="27"/>
      <c r="L40" s="25">
        <f t="shared" si="1"/>
        <v>0</v>
      </c>
      <c r="M40" s="25">
        <f t="shared" si="2"/>
        <v>0</v>
      </c>
      <c r="N40" s="26">
        <f t="shared" si="3"/>
        <v>0</v>
      </c>
      <c r="O40" s="27">
        <f t="shared" si="4"/>
        <v>0</v>
      </c>
      <c r="P40" s="28">
        <f t="shared" si="5"/>
        <v>0</v>
      </c>
      <c r="Q40" s="29">
        <f t="shared" si="6"/>
        <v>0</v>
      </c>
    </row>
    <row r="41" spans="1:17">
      <c r="A41" s="274">
        <v>22</v>
      </c>
      <c r="B41" s="119"/>
      <c r="C41" s="248" t="s">
        <v>340</v>
      </c>
      <c r="D41" s="120"/>
      <c r="E41" s="119" t="s">
        <v>316</v>
      </c>
      <c r="F41" s="123">
        <v>20</v>
      </c>
      <c r="G41" s="26"/>
      <c r="H41" s="61"/>
      <c r="I41" s="26">
        <f t="shared" si="0"/>
        <v>0</v>
      </c>
      <c r="J41" s="27"/>
      <c r="K41" s="27"/>
      <c r="L41" s="25">
        <f t="shared" si="1"/>
        <v>0</v>
      </c>
      <c r="M41" s="25">
        <f t="shared" si="2"/>
        <v>0</v>
      </c>
      <c r="N41" s="26">
        <f t="shared" si="3"/>
        <v>0</v>
      </c>
      <c r="O41" s="27">
        <f t="shared" si="4"/>
        <v>0</v>
      </c>
      <c r="P41" s="28">
        <f t="shared" si="5"/>
        <v>0</v>
      </c>
      <c r="Q41" s="29">
        <f t="shared" si="6"/>
        <v>0</v>
      </c>
    </row>
    <row r="42" spans="1:17">
      <c r="A42" s="274">
        <v>23</v>
      </c>
      <c r="B42" s="119"/>
      <c r="C42" s="118" t="s">
        <v>323</v>
      </c>
      <c r="D42" s="120"/>
      <c r="E42" s="119" t="s">
        <v>316</v>
      </c>
      <c r="F42" s="123">
        <v>1</v>
      </c>
      <c r="G42" s="26"/>
      <c r="H42" s="61"/>
      <c r="I42" s="26">
        <f t="shared" si="0"/>
        <v>0</v>
      </c>
      <c r="J42" s="27"/>
      <c r="K42" s="27"/>
      <c r="L42" s="25">
        <f t="shared" si="1"/>
        <v>0</v>
      </c>
      <c r="M42" s="25">
        <f t="shared" si="2"/>
        <v>0</v>
      </c>
      <c r="N42" s="26">
        <f t="shared" si="3"/>
        <v>0</v>
      </c>
      <c r="O42" s="27">
        <f t="shared" si="4"/>
        <v>0</v>
      </c>
      <c r="P42" s="28">
        <f t="shared" si="5"/>
        <v>0</v>
      </c>
      <c r="Q42" s="29">
        <f t="shared" si="6"/>
        <v>0</v>
      </c>
    </row>
    <row r="43" spans="1:17">
      <c r="A43" s="274"/>
      <c r="B43" s="119"/>
      <c r="C43" s="129" t="s">
        <v>341</v>
      </c>
      <c r="D43" s="120"/>
      <c r="E43" s="119"/>
      <c r="F43" s="123"/>
      <c r="G43" s="26"/>
      <c r="H43" s="61"/>
      <c r="I43" s="26">
        <f t="shared" si="0"/>
        <v>0</v>
      </c>
      <c r="J43" s="27"/>
      <c r="K43" s="27"/>
      <c r="L43" s="25">
        <f t="shared" si="1"/>
        <v>0</v>
      </c>
      <c r="M43" s="25">
        <f t="shared" si="2"/>
        <v>0</v>
      </c>
      <c r="N43" s="26">
        <f t="shared" si="3"/>
        <v>0</v>
      </c>
      <c r="O43" s="27">
        <f t="shared" si="4"/>
        <v>0</v>
      </c>
      <c r="P43" s="28">
        <f t="shared" si="5"/>
        <v>0</v>
      </c>
      <c r="Q43" s="29">
        <f t="shared" si="6"/>
        <v>0</v>
      </c>
    </row>
    <row r="44" spans="1:17">
      <c r="A44" s="274">
        <v>24</v>
      </c>
      <c r="B44" s="119"/>
      <c r="C44" s="118" t="s">
        <v>342</v>
      </c>
      <c r="D44" s="120"/>
      <c r="E44" s="119" t="s">
        <v>343</v>
      </c>
      <c r="F44" s="123">
        <v>300</v>
      </c>
      <c r="G44" s="26"/>
      <c r="H44" s="61"/>
      <c r="I44" s="26">
        <f t="shared" si="0"/>
        <v>0</v>
      </c>
      <c r="J44" s="27"/>
      <c r="K44" s="27"/>
      <c r="L44" s="25">
        <f t="shared" si="1"/>
        <v>0</v>
      </c>
      <c r="M44" s="25">
        <f t="shared" si="2"/>
        <v>0</v>
      </c>
      <c r="N44" s="26">
        <f t="shared" si="3"/>
        <v>0</v>
      </c>
      <c r="O44" s="27">
        <f t="shared" si="4"/>
        <v>0</v>
      </c>
      <c r="P44" s="28">
        <f t="shared" si="5"/>
        <v>0</v>
      </c>
      <c r="Q44" s="29">
        <f t="shared" si="6"/>
        <v>0</v>
      </c>
    </row>
    <row r="45" spans="1:17">
      <c r="A45" s="274">
        <v>25</v>
      </c>
      <c r="B45" s="119"/>
      <c r="C45" s="118" t="s">
        <v>344</v>
      </c>
      <c r="D45" s="120"/>
      <c r="E45" s="119" t="s">
        <v>343</v>
      </c>
      <c r="F45" s="123">
        <f>1300-600</f>
        <v>700</v>
      </c>
      <c r="G45" s="26"/>
      <c r="H45" s="61"/>
      <c r="I45" s="26">
        <f t="shared" si="0"/>
        <v>0</v>
      </c>
      <c r="J45" s="27"/>
      <c r="K45" s="27"/>
      <c r="L45" s="25">
        <f t="shared" si="1"/>
        <v>0</v>
      </c>
      <c r="M45" s="25">
        <f t="shared" si="2"/>
        <v>0</v>
      </c>
      <c r="N45" s="26">
        <f t="shared" si="3"/>
        <v>0</v>
      </c>
      <c r="O45" s="27">
        <f t="shared" si="4"/>
        <v>0</v>
      </c>
      <c r="P45" s="28">
        <f t="shared" si="5"/>
        <v>0</v>
      </c>
      <c r="Q45" s="29">
        <f t="shared" si="6"/>
        <v>0</v>
      </c>
    </row>
    <row r="46" spans="1:17">
      <c r="A46" s="274">
        <v>26</v>
      </c>
      <c r="B46" s="119"/>
      <c r="C46" s="118" t="s">
        <v>345</v>
      </c>
      <c r="D46" s="120"/>
      <c r="E46" s="119" t="s">
        <v>343</v>
      </c>
      <c r="F46" s="123">
        <v>200</v>
      </c>
      <c r="G46" s="26"/>
      <c r="H46" s="61"/>
      <c r="I46" s="26">
        <f t="shared" si="0"/>
        <v>0</v>
      </c>
      <c r="J46" s="27"/>
      <c r="K46" s="27"/>
      <c r="L46" s="25">
        <f t="shared" si="1"/>
        <v>0</v>
      </c>
      <c r="M46" s="25">
        <f t="shared" si="2"/>
        <v>0</v>
      </c>
      <c r="N46" s="26">
        <f t="shared" si="3"/>
        <v>0</v>
      </c>
      <c r="O46" s="27">
        <f t="shared" si="4"/>
        <v>0</v>
      </c>
      <c r="P46" s="28">
        <f t="shared" si="5"/>
        <v>0</v>
      </c>
      <c r="Q46" s="29">
        <f t="shared" si="6"/>
        <v>0</v>
      </c>
    </row>
    <row r="47" spans="1:17">
      <c r="A47" s="274">
        <v>27</v>
      </c>
      <c r="B47" s="119"/>
      <c r="C47" s="118" t="s">
        <v>346</v>
      </c>
      <c r="D47" s="120"/>
      <c r="E47" s="119" t="s">
        <v>343</v>
      </c>
      <c r="F47" s="123">
        <v>20</v>
      </c>
      <c r="G47" s="26"/>
      <c r="H47" s="61"/>
      <c r="I47" s="26">
        <f t="shared" si="0"/>
        <v>0</v>
      </c>
      <c r="J47" s="27"/>
      <c r="K47" s="27"/>
      <c r="L47" s="25">
        <f t="shared" si="1"/>
        <v>0</v>
      </c>
      <c r="M47" s="25">
        <f t="shared" si="2"/>
        <v>0</v>
      </c>
      <c r="N47" s="26">
        <f t="shared" si="3"/>
        <v>0</v>
      </c>
      <c r="O47" s="27">
        <f t="shared" si="4"/>
        <v>0</v>
      </c>
      <c r="P47" s="28">
        <f t="shared" si="5"/>
        <v>0</v>
      </c>
      <c r="Q47" s="29">
        <f t="shared" si="6"/>
        <v>0</v>
      </c>
    </row>
    <row r="48" spans="1:17">
      <c r="A48" s="274">
        <v>28</v>
      </c>
      <c r="B48" s="119"/>
      <c r="C48" s="118" t="s">
        <v>347</v>
      </c>
      <c r="D48" s="120"/>
      <c r="E48" s="119" t="s">
        <v>343</v>
      </c>
      <c r="F48" s="123">
        <f>220-80</f>
        <v>140</v>
      </c>
      <c r="G48" s="26"/>
      <c r="H48" s="61"/>
      <c r="I48" s="26">
        <f t="shared" si="0"/>
        <v>0</v>
      </c>
      <c r="J48" s="27"/>
      <c r="K48" s="27"/>
      <c r="L48" s="25">
        <f t="shared" si="1"/>
        <v>0</v>
      </c>
      <c r="M48" s="25">
        <f t="shared" si="2"/>
        <v>0</v>
      </c>
      <c r="N48" s="26">
        <f t="shared" si="3"/>
        <v>0</v>
      </c>
      <c r="O48" s="27">
        <f t="shared" si="4"/>
        <v>0</v>
      </c>
      <c r="P48" s="28">
        <f t="shared" si="5"/>
        <v>0</v>
      </c>
      <c r="Q48" s="29">
        <f t="shared" si="6"/>
        <v>0</v>
      </c>
    </row>
    <row r="49" spans="1:17">
      <c r="A49" s="274">
        <v>29</v>
      </c>
      <c r="B49" s="119"/>
      <c r="C49" s="118" t="s">
        <v>348</v>
      </c>
      <c r="D49" s="120"/>
      <c r="E49" s="119" t="s">
        <v>343</v>
      </c>
      <c r="F49" s="123">
        <v>180</v>
      </c>
      <c r="G49" s="26"/>
      <c r="H49" s="61"/>
      <c r="I49" s="26">
        <f t="shared" si="0"/>
        <v>0</v>
      </c>
      <c r="J49" s="27"/>
      <c r="K49" s="27"/>
      <c r="L49" s="25">
        <f t="shared" si="1"/>
        <v>0</v>
      </c>
      <c r="M49" s="25">
        <f t="shared" si="2"/>
        <v>0</v>
      </c>
      <c r="N49" s="26">
        <f t="shared" si="3"/>
        <v>0</v>
      </c>
      <c r="O49" s="27">
        <f t="shared" si="4"/>
        <v>0</v>
      </c>
      <c r="P49" s="28">
        <f t="shared" si="5"/>
        <v>0</v>
      </c>
      <c r="Q49" s="29">
        <f t="shared" si="6"/>
        <v>0</v>
      </c>
    </row>
    <row r="50" spans="1:17">
      <c r="A50" s="274">
        <v>30</v>
      </c>
      <c r="B50" s="119"/>
      <c r="C50" s="118" t="s">
        <v>349</v>
      </c>
      <c r="D50" s="120"/>
      <c r="E50" s="119" t="s">
        <v>343</v>
      </c>
      <c r="F50" s="123">
        <v>75</v>
      </c>
      <c r="G50" s="26"/>
      <c r="H50" s="61"/>
      <c r="I50" s="26">
        <f t="shared" si="0"/>
        <v>0</v>
      </c>
      <c r="J50" s="27"/>
      <c r="K50" s="27"/>
      <c r="L50" s="25">
        <f t="shared" si="1"/>
        <v>0</v>
      </c>
      <c r="M50" s="25">
        <f t="shared" si="2"/>
        <v>0</v>
      </c>
      <c r="N50" s="26">
        <f t="shared" si="3"/>
        <v>0</v>
      </c>
      <c r="O50" s="27">
        <f t="shared" si="4"/>
        <v>0</v>
      </c>
      <c r="P50" s="28">
        <f t="shared" si="5"/>
        <v>0</v>
      </c>
      <c r="Q50" s="29">
        <f t="shared" si="6"/>
        <v>0</v>
      </c>
    </row>
    <row r="51" spans="1:17">
      <c r="A51" s="274">
        <v>31</v>
      </c>
      <c r="B51" s="119"/>
      <c r="C51" s="118" t="s">
        <v>350</v>
      </c>
      <c r="D51" s="120"/>
      <c r="E51" s="119" t="s">
        <v>343</v>
      </c>
      <c r="F51" s="123">
        <v>15</v>
      </c>
      <c r="G51" s="26"/>
      <c r="H51" s="61"/>
      <c r="I51" s="26">
        <f t="shared" si="0"/>
        <v>0</v>
      </c>
      <c r="J51" s="27"/>
      <c r="K51" s="27"/>
      <c r="L51" s="25">
        <f t="shared" si="1"/>
        <v>0</v>
      </c>
      <c r="M51" s="25">
        <f t="shared" si="2"/>
        <v>0</v>
      </c>
      <c r="N51" s="26">
        <f t="shared" si="3"/>
        <v>0</v>
      </c>
      <c r="O51" s="27">
        <f t="shared" si="4"/>
        <v>0</v>
      </c>
      <c r="P51" s="28">
        <f t="shared" si="5"/>
        <v>0</v>
      </c>
      <c r="Q51" s="29">
        <f t="shared" si="6"/>
        <v>0</v>
      </c>
    </row>
    <row r="52" spans="1:17">
      <c r="A52" s="274">
        <v>32</v>
      </c>
      <c r="B52" s="119"/>
      <c r="C52" s="248" t="s">
        <v>351</v>
      </c>
      <c r="D52" s="120"/>
      <c r="E52" s="119" t="s">
        <v>343</v>
      </c>
      <c r="F52" s="123">
        <v>300</v>
      </c>
      <c r="G52" s="26"/>
      <c r="H52" s="61"/>
      <c r="I52" s="26">
        <f t="shared" si="0"/>
        <v>0</v>
      </c>
      <c r="J52" s="27"/>
      <c r="K52" s="27"/>
      <c r="L52" s="25">
        <f t="shared" si="1"/>
        <v>0</v>
      </c>
      <c r="M52" s="25">
        <f t="shared" si="2"/>
        <v>0</v>
      </c>
      <c r="N52" s="26">
        <f t="shared" si="3"/>
        <v>0</v>
      </c>
      <c r="O52" s="27">
        <f t="shared" si="4"/>
        <v>0</v>
      </c>
      <c r="P52" s="28">
        <f t="shared" si="5"/>
        <v>0</v>
      </c>
      <c r="Q52" s="29">
        <f t="shared" si="6"/>
        <v>0</v>
      </c>
    </row>
    <row r="53" spans="1:17">
      <c r="A53" s="274">
        <v>33</v>
      </c>
      <c r="B53" s="119"/>
      <c r="C53" s="248" t="s">
        <v>352</v>
      </c>
      <c r="D53" s="120"/>
      <c r="E53" s="119" t="s">
        <v>343</v>
      </c>
      <c r="F53" s="123">
        <v>5</v>
      </c>
      <c r="G53" s="26"/>
      <c r="H53" s="61"/>
      <c r="I53" s="26">
        <f t="shared" si="0"/>
        <v>0</v>
      </c>
      <c r="J53" s="27"/>
      <c r="K53" s="27"/>
      <c r="L53" s="25">
        <f t="shared" si="1"/>
        <v>0</v>
      </c>
      <c r="M53" s="25">
        <f t="shared" si="2"/>
        <v>0</v>
      </c>
      <c r="N53" s="26">
        <f t="shared" si="3"/>
        <v>0</v>
      </c>
      <c r="O53" s="27">
        <f t="shared" si="4"/>
        <v>0</v>
      </c>
      <c r="P53" s="28">
        <f t="shared" si="5"/>
        <v>0</v>
      </c>
      <c r="Q53" s="29">
        <f t="shared" si="6"/>
        <v>0</v>
      </c>
    </row>
    <row r="54" spans="1:17">
      <c r="A54" s="274">
        <v>34</v>
      </c>
      <c r="B54" s="119"/>
      <c r="C54" s="248" t="s">
        <v>353</v>
      </c>
      <c r="D54" s="120"/>
      <c r="E54" s="119" t="s">
        <v>343</v>
      </c>
      <c r="F54" s="123">
        <v>10</v>
      </c>
      <c r="G54" s="26"/>
      <c r="H54" s="61"/>
      <c r="I54" s="26">
        <f t="shared" si="0"/>
        <v>0</v>
      </c>
      <c r="J54" s="27"/>
      <c r="K54" s="27"/>
      <c r="L54" s="25">
        <f t="shared" si="1"/>
        <v>0</v>
      </c>
      <c r="M54" s="25">
        <f t="shared" si="2"/>
        <v>0</v>
      </c>
      <c r="N54" s="26">
        <f t="shared" si="3"/>
        <v>0</v>
      </c>
      <c r="O54" s="27">
        <f t="shared" si="4"/>
        <v>0</v>
      </c>
      <c r="P54" s="28">
        <f t="shared" si="5"/>
        <v>0</v>
      </c>
      <c r="Q54" s="29">
        <f t="shared" si="6"/>
        <v>0</v>
      </c>
    </row>
    <row r="55" spans="1:17">
      <c r="A55" s="274">
        <v>35</v>
      </c>
      <c r="B55" s="131"/>
      <c r="C55" s="248" t="s">
        <v>354</v>
      </c>
      <c r="D55" s="120"/>
      <c r="E55" s="119" t="s">
        <v>343</v>
      </c>
      <c r="F55" s="123">
        <v>50</v>
      </c>
      <c r="G55" s="26"/>
      <c r="H55" s="61"/>
      <c r="I55" s="26">
        <f t="shared" si="0"/>
        <v>0</v>
      </c>
      <c r="J55" s="27"/>
      <c r="K55" s="27"/>
      <c r="L55" s="25">
        <f t="shared" si="1"/>
        <v>0</v>
      </c>
      <c r="M55" s="25">
        <f t="shared" si="2"/>
        <v>0</v>
      </c>
      <c r="N55" s="26">
        <f t="shared" si="3"/>
        <v>0</v>
      </c>
      <c r="O55" s="27">
        <f t="shared" si="4"/>
        <v>0</v>
      </c>
      <c r="P55" s="28">
        <f t="shared" si="5"/>
        <v>0</v>
      </c>
      <c r="Q55" s="29">
        <f t="shared" si="6"/>
        <v>0</v>
      </c>
    </row>
    <row r="56" spans="1:17">
      <c r="A56" s="274">
        <v>36</v>
      </c>
      <c r="B56" s="131"/>
      <c r="C56" s="248" t="s">
        <v>355</v>
      </c>
      <c r="D56" s="120"/>
      <c r="E56" s="119" t="s">
        <v>343</v>
      </c>
      <c r="F56" s="123">
        <v>50</v>
      </c>
      <c r="G56" s="26"/>
      <c r="H56" s="61"/>
      <c r="I56" s="26">
        <f t="shared" si="0"/>
        <v>0</v>
      </c>
      <c r="J56" s="27"/>
      <c r="K56" s="27"/>
      <c r="L56" s="25">
        <f t="shared" si="1"/>
        <v>0</v>
      </c>
      <c r="M56" s="25">
        <f t="shared" si="2"/>
        <v>0</v>
      </c>
      <c r="N56" s="26">
        <f t="shared" si="3"/>
        <v>0</v>
      </c>
      <c r="O56" s="27">
        <f t="shared" si="4"/>
        <v>0</v>
      </c>
      <c r="P56" s="28">
        <f t="shared" si="5"/>
        <v>0</v>
      </c>
      <c r="Q56" s="29">
        <f t="shared" si="6"/>
        <v>0</v>
      </c>
    </row>
    <row r="57" spans="1:17">
      <c r="A57" s="274">
        <v>37</v>
      </c>
      <c r="B57" s="131"/>
      <c r="C57" s="248" t="s">
        <v>356</v>
      </c>
      <c r="D57" s="120"/>
      <c r="E57" s="119" t="s">
        <v>343</v>
      </c>
      <c r="F57" s="123">
        <v>20</v>
      </c>
      <c r="G57" s="26"/>
      <c r="H57" s="61"/>
      <c r="I57" s="26">
        <f t="shared" si="0"/>
        <v>0</v>
      </c>
      <c r="J57" s="27"/>
      <c r="K57" s="27"/>
      <c r="L57" s="25">
        <f t="shared" si="1"/>
        <v>0</v>
      </c>
      <c r="M57" s="25">
        <f t="shared" si="2"/>
        <v>0</v>
      </c>
      <c r="N57" s="26">
        <f t="shared" si="3"/>
        <v>0</v>
      </c>
      <c r="O57" s="27">
        <f t="shared" si="4"/>
        <v>0</v>
      </c>
      <c r="P57" s="28">
        <f t="shared" si="5"/>
        <v>0</v>
      </c>
      <c r="Q57" s="29">
        <f t="shared" si="6"/>
        <v>0</v>
      </c>
    </row>
    <row r="58" spans="1:17">
      <c r="A58" s="274">
        <v>38</v>
      </c>
      <c r="B58" s="131"/>
      <c r="C58" s="248" t="s">
        <v>357</v>
      </c>
      <c r="D58" s="120"/>
      <c r="E58" s="119" t="s">
        <v>343</v>
      </c>
      <c r="F58" s="123">
        <v>10</v>
      </c>
      <c r="G58" s="26"/>
      <c r="H58" s="61"/>
      <c r="I58" s="26">
        <f t="shared" si="0"/>
        <v>0</v>
      </c>
      <c r="J58" s="27"/>
      <c r="K58" s="27"/>
      <c r="L58" s="25">
        <f t="shared" si="1"/>
        <v>0</v>
      </c>
      <c r="M58" s="25">
        <f t="shared" si="2"/>
        <v>0</v>
      </c>
      <c r="N58" s="26">
        <f t="shared" si="3"/>
        <v>0</v>
      </c>
      <c r="O58" s="27">
        <f t="shared" si="4"/>
        <v>0</v>
      </c>
      <c r="P58" s="28">
        <f t="shared" si="5"/>
        <v>0</v>
      </c>
      <c r="Q58" s="29">
        <f t="shared" si="6"/>
        <v>0</v>
      </c>
    </row>
    <row r="59" spans="1:17">
      <c r="A59" s="274">
        <v>39</v>
      </c>
      <c r="B59" s="131"/>
      <c r="C59" s="248" t="s">
        <v>358</v>
      </c>
      <c r="D59" s="120"/>
      <c r="E59" s="119" t="s">
        <v>343</v>
      </c>
      <c r="F59" s="123">
        <v>100</v>
      </c>
      <c r="G59" s="26"/>
      <c r="H59" s="61"/>
      <c r="I59" s="26">
        <f t="shared" si="0"/>
        <v>0</v>
      </c>
      <c r="J59" s="27"/>
      <c r="K59" s="27"/>
      <c r="L59" s="25">
        <f t="shared" si="1"/>
        <v>0</v>
      </c>
      <c r="M59" s="25">
        <f t="shared" si="2"/>
        <v>0</v>
      </c>
      <c r="N59" s="26">
        <f t="shared" si="3"/>
        <v>0</v>
      </c>
      <c r="O59" s="27">
        <f t="shared" si="4"/>
        <v>0</v>
      </c>
      <c r="P59" s="28">
        <f t="shared" si="5"/>
        <v>0</v>
      </c>
      <c r="Q59" s="29">
        <f t="shared" si="6"/>
        <v>0</v>
      </c>
    </row>
    <row r="60" spans="1:17">
      <c r="A60" s="274">
        <v>40</v>
      </c>
      <c r="B60" s="131"/>
      <c r="C60" s="248" t="s">
        <v>359</v>
      </c>
      <c r="D60" s="120"/>
      <c r="E60" s="119" t="s">
        <v>343</v>
      </c>
      <c r="F60" s="123">
        <v>200</v>
      </c>
      <c r="G60" s="26"/>
      <c r="H60" s="61"/>
      <c r="I60" s="26">
        <f t="shared" si="0"/>
        <v>0</v>
      </c>
      <c r="J60" s="27"/>
      <c r="K60" s="27"/>
      <c r="L60" s="25">
        <f t="shared" si="1"/>
        <v>0</v>
      </c>
      <c r="M60" s="25">
        <f t="shared" si="2"/>
        <v>0</v>
      </c>
      <c r="N60" s="26">
        <f t="shared" si="3"/>
        <v>0</v>
      </c>
      <c r="O60" s="27">
        <f t="shared" si="4"/>
        <v>0</v>
      </c>
      <c r="P60" s="28">
        <f t="shared" si="5"/>
        <v>0</v>
      </c>
      <c r="Q60" s="29">
        <f t="shared" si="6"/>
        <v>0</v>
      </c>
    </row>
    <row r="61" spans="1:17">
      <c r="A61" s="274">
        <v>41</v>
      </c>
      <c r="B61" s="131"/>
      <c r="C61" s="248" t="s">
        <v>360</v>
      </c>
      <c r="D61" s="120"/>
      <c r="E61" s="119" t="s">
        <v>343</v>
      </c>
      <c r="F61" s="123">
        <v>10</v>
      </c>
      <c r="G61" s="26"/>
      <c r="H61" s="61"/>
      <c r="I61" s="26">
        <f t="shared" si="0"/>
        <v>0</v>
      </c>
      <c r="J61" s="27"/>
      <c r="K61" s="27"/>
      <c r="L61" s="25">
        <f t="shared" si="1"/>
        <v>0</v>
      </c>
      <c r="M61" s="25">
        <f t="shared" si="2"/>
        <v>0</v>
      </c>
      <c r="N61" s="26">
        <f t="shared" si="3"/>
        <v>0</v>
      </c>
      <c r="O61" s="27">
        <f t="shared" si="4"/>
        <v>0</v>
      </c>
      <c r="P61" s="28">
        <f t="shared" si="5"/>
        <v>0</v>
      </c>
      <c r="Q61" s="29">
        <f t="shared" si="6"/>
        <v>0</v>
      </c>
    </row>
    <row r="62" spans="1:17" ht="23">
      <c r="A62" s="274">
        <v>42</v>
      </c>
      <c r="B62" s="119"/>
      <c r="C62" s="118" t="s">
        <v>361</v>
      </c>
      <c r="D62" s="255"/>
      <c r="E62" s="119" t="s">
        <v>343</v>
      </c>
      <c r="F62" s="123">
        <v>20</v>
      </c>
      <c r="G62" s="26"/>
      <c r="H62" s="61"/>
      <c r="I62" s="26">
        <f t="shared" si="0"/>
        <v>0</v>
      </c>
      <c r="J62" s="27"/>
      <c r="K62" s="27"/>
      <c r="L62" s="25">
        <f t="shared" si="1"/>
        <v>0</v>
      </c>
      <c r="M62" s="25">
        <f t="shared" si="2"/>
        <v>0</v>
      </c>
      <c r="N62" s="26">
        <f t="shared" si="3"/>
        <v>0</v>
      </c>
      <c r="O62" s="27">
        <f t="shared" si="4"/>
        <v>0</v>
      </c>
      <c r="P62" s="28">
        <f t="shared" si="5"/>
        <v>0</v>
      </c>
      <c r="Q62" s="29">
        <f t="shared" si="6"/>
        <v>0</v>
      </c>
    </row>
    <row r="63" spans="1:17">
      <c r="A63" s="274">
        <v>43</v>
      </c>
      <c r="B63" s="119"/>
      <c r="C63" s="118" t="s">
        <v>362</v>
      </c>
      <c r="D63" s="255"/>
      <c r="E63" s="119" t="s">
        <v>316</v>
      </c>
      <c r="F63" s="123">
        <v>10</v>
      </c>
      <c r="G63" s="26"/>
      <c r="H63" s="61"/>
      <c r="I63" s="26">
        <f t="shared" si="0"/>
        <v>0</v>
      </c>
      <c r="J63" s="27"/>
      <c r="K63" s="27"/>
      <c r="L63" s="25">
        <f t="shared" si="1"/>
        <v>0</v>
      </c>
      <c r="M63" s="25">
        <f t="shared" si="2"/>
        <v>0</v>
      </c>
      <c r="N63" s="26">
        <f t="shared" si="3"/>
        <v>0</v>
      </c>
      <c r="O63" s="27">
        <f t="shared" si="4"/>
        <v>0</v>
      </c>
      <c r="P63" s="28">
        <f t="shared" si="5"/>
        <v>0</v>
      </c>
      <c r="Q63" s="29">
        <f t="shared" si="6"/>
        <v>0</v>
      </c>
    </row>
    <row r="64" spans="1:17">
      <c r="A64" s="274">
        <v>44</v>
      </c>
      <c r="B64" s="119"/>
      <c r="C64" s="118" t="s">
        <v>363</v>
      </c>
      <c r="D64" s="255"/>
      <c r="E64" s="119" t="s">
        <v>316</v>
      </c>
      <c r="F64" s="123">
        <v>5</v>
      </c>
      <c r="G64" s="26"/>
      <c r="H64" s="61"/>
      <c r="I64" s="26">
        <f t="shared" si="0"/>
        <v>0</v>
      </c>
      <c r="J64" s="27"/>
      <c r="K64" s="27"/>
      <c r="L64" s="25">
        <f t="shared" si="1"/>
        <v>0</v>
      </c>
      <c r="M64" s="25">
        <f t="shared" si="2"/>
        <v>0</v>
      </c>
      <c r="N64" s="26">
        <f t="shared" si="3"/>
        <v>0</v>
      </c>
      <c r="O64" s="27">
        <f t="shared" si="4"/>
        <v>0</v>
      </c>
      <c r="P64" s="28">
        <f t="shared" si="5"/>
        <v>0</v>
      </c>
      <c r="Q64" s="29">
        <f t="shared" si="6"/>
        <v>0</v>
      </c>
    </row>
    <row r="65" spans="1:17">
      <c r="A65" s="274">
        <v>45</v>
      </c>
      <c r="B65" s="119"/>
      <c r="C65" s="118" t="s">
        <v>323</v>
      </c>
      <c r="D65" s="255"/>
      <c r="E65" s="119" t="s">
        <v>316</v>
      </c>
      <c r="F65" s="123">
        <v>1</v>
      </c>
      <c r="G65" s="26"/>
      <c r="H65" s="61"/>
      <c r="I65" s="26">
        <f t="shared" si="0"/>
        <v>0</v>
      </c>
      <c r="J65" s="27"/>
      <c r="K65" s="27"/>
      <c r="L65" s="25">
        <f t="shared" si="1"/>
        <v>0</v>
      </c>
      <c r="M65" s="25">
        <f t="shared" si="2"/>
        <v>0</v>
      </c>
      <c r="N65" s="26">
        <f t="shared" si="3"/>
        <v>0</v>
      </c>
      <c r="O65" s="27">
        <f t="shared" si="4"/>
        <v>0</v>
      </c>
      <c r="P65" s="28">
        <f t="shared" si="5"/>
        <v>0</v>
      </c>
      <c r="Q65" s="29">
        <f t="shared" si="6"/>
        <v>0</v>
      </c>
    </row>
    <row r="66" spans="1:17">
      <c r="A66" s="274"/>
      <c r="B66" s="119"/>
      <c r="C66" s="129" t="s">
        <v>364</v>
      </c>
      <c r="D66" s="120"/>
      <c r="E66" s="119"/>
      <c r="F66" s="123"/>
      <c r="G66" s="26"/>
      <c r="H66" s="61"/>
      <c r="I66" s="26">
        <f t="shared" si="0"/>
        <v>0</v>
      </c>
      <c r="J66" s="27"/>
      <c r="K66" s="27"/>
      <c r="L66" s="25">
        <f t="shared" si="1"/>
        <v>0</v>
      </c>
      <c r="M66" s="25">
        <f t="shared" si="2"/>
        <v>0</v>
      </c>
      <c r="N66" s="26">
        <f t="shared" si="3"/>
        <v>0</v>
      </c>
      <c r="O66" s="27">
        <f t="shared" si="4"/>
        <v>0</v>
      </c>
      <c r="P66" s="28">
        <f t="shared" si="5"/>
        <v>0</v>
      </c>
      <c r="Q66" s="29">
        <f t="shared" si="6"/>
        <v>0</v>
      </c>
    </row>
    <row r="67" spans="1:17" ht="23">
      <c r="A67" s="274">
        <v>46</v>
      </c>
      <c r="B67" s="131"/>
      <c r="C67" s="248" t="s">
        <v>365</v>
      </c>
      <c r="D67" s="120"/>
      <c r="E67" s="119" t="s">
        <v>366</v>
      </c>
      <c r="F67" s="123">
        <v>1</v>
      </c>
      <c r="G67" s="26"/>
      <c r="H67" s="61"/>
      <c r="I67" s="26">
        <f t="shared" si="0"/>
        <v>0</v>
      </c>
      <c r="J67" s="27"/>
      <c r="K67" s="27"/>
      <c r="L67" s="25">
        <f t="shared" si="1"/>
        <v>0</v>
      </c>
      <c r="M67" s="25">
        <f t="shared" si="2"/>
        <v>0</v>
      </c>
      <c r="N67" s="26">
        <f t="shared" si="3"/>
        <v>0</v>
      </c>
      <c r="O67" s="27">
        <f t="shared" si="4"/>
        <v>0</v>
      </c>
      <c r="P67" s="28">
        <f t="shared" si="5"/>
        <v>0</v>
      </c>
      <c r="Q67" s="29">
        <f t="shared" si="6"/>
        <v>0</v>
      </c>
    </row>
    <row r="68" spans="1:17">
      <c r="A68" s="274"/>
      <c r="B68" s="119"/>
      <c r="C68" s="129" t="s">
        <v>367</v>
      </c>
      <c r="D68" s="120"/>
      <c r="E68" s="119"/>
      <c r="F68" s="123"/>
      <c r="G68" s="26"/>
      <c r="H68" s="61"/>
      <c r="I68" s="26">
        <f t="shared" si="0"/>
        <v>0</v>
      </c>
      <c r="J68" s="27"/>
      <c r="K68" s="27"/>
      <c r="L68" s="25">
        <f t="shared" si="1"/>
        <v>0</v>
      </c>
      <c r="M68" s="25">
        <f t="shared" si="2"/>
        <v>0</v>
      </c>
      <c r="N68" s="26">
        <f t="shared" si="3"/>
        <v>0</v>
      </c>
      <c r="O68" s="27">
        <f t="shared" si="4"/>
        <v>0</v>
      </c>
      <c r="P68" s="28">
        <f t="shared" si="5"/>
        <v>0</v>
      </c>
      <c r="Q68" s="29">
        <f t="shared" si="6"/>
        <v>0</v>
      </c>
    </row>
    <row r="69" spans="1:17">
      <c r="A69" s="274">
        <v>47</v>
      </c>
      <c r="B69" s="131"/>
      <c r="C69" s="248" t="s">
        <v>368</v>
      </c>
      <c r="D69" s="120" t="s">
        <v>369</v>
      </c>
      <c r="E69" s="119" t="s">
        <v>343</v>
      </c>
      <c r="F69" s="123">
        <f>225-75</f>
        <v>150</v>
      </c>
      <c r="G69" s="26"/>
      <c r="H69" s="61"/>
      <c r="I69" s="26">
        <f t="shared" si="0"/>
        <v>0</v>
      </c>
      <c r="J69" s="27"/>
      <c r="K69" s="27"/>
      <c r="L69" s="25">
        <f t="shared" si="1"/>
        <v>0</v>
      </c>
      <c r="M69" s="25">
        <f t="shared" si="2"/>
        <v>0</v>
      </c>
      <c r="N69" s="26">
        <f t="shared" si="3"/>
        <v>0</v>
      </c>
      <c r="O69" s="27">
        <f t="shared" si="4"/>
        <v>0</v>
      </c>
      <c r="P69" s="28">
        <f t="shared" si="5"/>
        <v>0</v>
      </c>
      <c r="Q69" s="29">
        <f t="shared" si="6"/>
        <v>0</v>
      </c>
    </row>
    <row r="70" spans="1:17">
      <c r="A70" s="274">
        <v>48</v>
      </c>
      <c r="B70" s="131"/>
      <c r="C70" s="248" t="s">
        <v>370</v>
      </c>
      <c r="D70" s="120" t="s">
        <v>369</v>
      </c>
      <c r="E70" s="119" t="s">
        <v>343</v>
      </c>
      <c r="F70" s="123">
        <v>10</v>
      </c>
      <c r="G70" s="26"/>
      <c r="H70" s="61"/>
      <c r="I70" s="26">
        <f t="shared" si="0"/>
        <v>0</v>
      </c>
      <c r="J70" s="27"/>
      <c r="K70" s="27"/>
      <c r="L70" s="25">
        <f t="shared" si="1"/>
        <v>0</v>
      </c>
      <c r="M70" s="25">
        <f t="shared" si="2"/>
        <v>0</v>
      </c>
      <c r="N70" s="26">
        <f t="shared" si="3"/>
        <v>0</v>
      </c>
      <c r="O70" s="27">
        <f t="shared" si="4"/>
        <v>0</v>
      </c>
      <c r="P70" s="28">
        <f t="shared" si="5"/>
        <v>0</v>
      </c>
      <c r="Q70" s="29">
        <f t="shared" si="6"/>
        <v>0</v>
      </c>
    </row>
    <row r="71" spans="1:17">
      <c r="A71" s="274">
        <v>49</v>
      </c>
      <c r="B71" s="131"/>
      <c r="C71" s="248" t="s">
        <v>371</v>
      </c>
      <c r="D71" s="120"/>
      <c r="E71" s="119" t="s">
        <v>265</v>
      </c>
      <c r="F71" s="123">
        <v>40</v>
      </c>
      <c r="G71" s="26"/>
      <c r="H71" s="61"/>
      <c r="I71" s="26">
        <f t="shared" si="0"/>
        <v>0</v>
      </c>
      <c r="J71" s="27"/>
      <c r="K71" s="27"/>
      <c r="L71" s="25">
        <f t="shared" si="1"/>
        <v>0</v>
      </c>
      <c r="M71" s="25">
        <f t="shared" si="2"/>
        <v>0</v>
      </c>
      <c r="N71" s="26">
        <f t="shared" si="3"/>
        <v>0</v>
      </c>
      <c r="O71" s="27">
        <f t="shared" si="4"/>
        <v>0</v>
      </c>
      <c r="P71" s="28">
        <f t="shared" si="5"/>
        <v>0</v>
      </c>
      <c r="Q71" s="29">
        <f t="shared" si="6"/>
        <v>0</v>
      </c>
    </row>
    <row r="72" spans="1:17">
      <c r="A72" s="274">
        <v>50</v>
      </c>
      <c r="B72" s="131"/>
      <c r="C72" s="248" t="s">
        <v>372</v>
      </c>
      <c r="D72" s="120"/>
      <c r="E72" s="119" t="s">
        <v>265</v>
      </c>
      <c r="F72" s="123">
        <v>40</v>
      </c>
      <c r="G72" s="26"/>
      <c r="H72" s="61"/>
      <c r="I72" s="26">
        <f t="shared" si="0"/>
        <v>0</v>
      </c>
      <c r="J72" s="27"/>
      <c r="K72" s="27"/>
      <c r="L72" s="25">
        <f t="shared" si="1"/>
        <v>0</v>
      </c>
      <c r="M72" s="25">
        <f t="shared" si="2"/>
        <v>0</v>
      </c>
      <c r="N72" s="26">
        <f t="shared" si="3"/>
        <v>0</v>
      </c>
      <c r="O72" s="27">
        <f t="shared" si="4"/>
        <v>0</v>
      </c>
      <c r="P72" s="28">
        <f t="shared" si="5"/>
        <v>0</v>
      </c>
      <c r="Q72" s="29">
        <f t="shared" si="6"/>
        <v>0</v>
      </c>
    </row>
    <row r="73" spans="1:17">
      <c r="A73" s="274">
        <v>51</v>
      </c>
      <c r="B73" s="131"/>
      <c r="C73" s="248" t="s">
        <v>373</v>
      </c>
      <c r="D73" s="120"/>
      <c r="E73" s="119" t="s">
        <v>265</v>
      </c>
      <c r="F73" s="123">
        <v>3</v>
      </c>
      <c r="G73" s="26"/>
      <c r="H73" s="61"/>
      <c r="I73" s="26">
        <f t="shared" si="0"/>
        <v>0</v>
      </c>
      <c r="J73" s="27"/>
      <c r="K73" s="27"/>
      <c r="L73" s="25">
        <f t="shared" si="1"/>
        <v>0</v>
      </c>
      <c r="M73" s="25">
        <f t="shared" si="2"/>
        <v>0</v>
      </c>
      <c r="N73" s="26">
        <f t="shared" si="3"/>
        <v>0</v>
      </c>
      <c r="O73" s="27">
        <f t="shared" si="4"/>
        <v>0</v>
      </c>
      <c r="P73" s="28">
        <f t="shared" si="5"/>
        <v>0</v>
      </c>
      <c r="Q73" s="29">
        <f t="shared" si="6"/>
        <v>0</v>
      </c>
    </row>
    <row r="74" spans="1:17">
      <c r="A74" s="274">
        <v>52</v>
      </c>
      <c r="B74" s="131"/>
      <c r="C74" s="248" t="s">
        <v>374</v>
      </c>
      <c r="D74" s="120"/>
      <c r="E74" s="119" t="s">
        <v>265</v>
      </c>
      <c r="F74" s="123">
        <v>70</v>
      </c>
      <c r="G74" s="26"/>
      <c r="H74" s="61"/>
      <c r="I74" s="26">
        <f t="shared" si="0"/>
        <v>0</v>
      </c>
      <c r="J74" s="27"/>
      <c r="K74" s="27"/>
      <c r="L74" s="25">
        <f t="shared" si="1"/>
        <v>0</v>
      </c>
      <c r="M74" s="25">
        <f t="shared" si="2"/>
        <v>0</v>
      </c>
      <c r="N74" s="26">
        <f t="shared" si="3"/>
        <v>0</v>
      </c>
      <c r="O74" s="27">
        <f t="shared" si="4"/>
        <v>0</v>
      </c>
      <c r="P74" s="28">
        <f t="shared" si="5"/>
        <v>0</v>
      </c>
      <c r="Q74" s="29">
        <f t="shared" si="6"/>
        <v>0</v>
      </c>
    </row>
    <row r="75" spans="1:17">
      <c r="A75" s="274">
        <v>53</v>
      </c>
      <c r="B75" s="131"/>
      <c r="C75" s="248" t="s">
        <v>375</v>
      </c>
      <c r="D75" s="120" t="s">
        <v>369</v>
      </c>
      <c r="E75" s="119" t="s">
        <v>265</v>
      </c>
      <c r="F75" s="123">
        <v>10</v>
      </c>
      <c r="G75" s="26"/>
      <c r="H75" s="61"/>
      <c r="I75" s="26">
        <f t="shared" si="0"/>
        <v>0</v>
      </c>
      <c r="J75" s="27"/>
      <c r="K75" s="27"/>
      <c r="L75" s="25">
        <f t="shared" si="1"/>
        <v>0</v>
      </c>
      <c r="M75" s="25">
        <f t="shared" si="2"/>
        <v>0</v>
      </c>
      <c r="N75" s="26">
        <f t="shared" si="3"/>
        <v>0</v>
      </c>
      <c r="O75" s="27">
        <f t="shared" si="4"/>
        <v>0</v>
      </c>
      <c r="P75" s="28">
        <f t="shared" si="5"/>
        <v>0</v>
      </c>
      <c r="Q75" s="29">
        <f t="shared" si="6"/>
        <v>0</v>
      </c>
    </row>
    <row r="76" spans="1:17" ht="23">
      <c r="A76" s="274">
        <v>54</v>
      </c>
      <c r="B76" s="131"/>
      <c r="C76" s="248" t="s">
        <v>376</v>
      </c>
      <c r="D76" s="120"/>
      <c r="E76" s="119" t="s">
        <v>316</v>
      </c>
      <c r="F76" s="123">
        <v>1</v>
      </c>
      <c r="G76" s="26"/>
      <c r="H76" s="61"/>
      <c r="I76" s="26">
        <f t="shared" si="0"/>
        <v>0</v>
      </c>
      <c r="J76" s="27"/>
      <c r="K76" s="27"/>
      <c r="L76" s="25">
        <f t="shared" si="1"/>
        <v>0</v>
      </c>
      <c r="M76" s="25">
        <f t="shared" si="2"/>
        <v>0</v>
      </c>
      <c r="N76" s="26">
        <f t="shared" si="3"/>
        <v>0</v>
      </c>
      <c r="O76" s="27">
        <f t="shared" si="4"/>
        <v>0</v>
      </c>
      <c r="P76" s="28">
        <f t="shared" si="5"/>
        <v>0</v>
      </c>
      <c r="Q76" s="29">
        <f t="shared" si="6"/>
        <v>0</v>
      </c>
    </row>
    <row r="77" spans="1:17">
      <c r="A77" s="274"/>
      <c r="B77" s="131"/>
      <c r="C77" s="129" t="s">
        <v>377</v>
      </c>
      <c r="D77" s="120"/>
      <c r="E77" s="119"/>
      <c r="F77" s="123"/>
      <c r="G77" s="26"/>
      <c r="H77" s="61"/>
      <c r="I77" s="26">
        <f t="shared" si="0"/>
        <v>0</v>
      </c>
      <c r="J77" s="27"/>
      <c r="K77" s="27"/>
      <c r="L77" s="25">
        <f t="shared" si="1"/>
        <v>0</v>
      </c>
      <c r="M77" s="25">
        <f t="shared" si="2"/>
        <v>0</v>
      </c>
      <c r="N77" s="26">
        <f t="shared" si="3"/>
        <v>0</v>
      </c>
      <c r="O77" s="27">
        <f t="shared" si="4"/>
        <v>0</v>
      </c>
      <c r="P77" s="28">
        <f t="shared" si="5"/>
        <v>0</v>
      </c>
      <c r="Q77" s="29">
        <f t="shared" si="6"/>
        <v>0</v>
      </c>
    </row>
    <row r="78" spans="1:17" ht="23">
      <c r="A78" s="274">
        <v>55</v>
      </c>
      <c r="B78" s="119"/>
      <c r="C78" s="118" t="s">
        <v>378</v>
      </c>
      <c r="D78" s="120" t="s">
        <v>379</v>
      </c>
      <c r="E78" s="119" t="s">
        <v>316</v>
      </c>
      <c r="F78" s="123">
        <v>1</v>
      </c>
      <c r="G78" s="26"/>
      <c r="H78" s="61"/>
      <c r="I78" s="26">
        <f t="shared" si="0"/>
        <v>0</v>
      </c>
      <c r="J78" s="27"/>
      <c r="K78" s="27"/>
      <c r="L78" s="25">
        <f t="shared" si="1"/>
        <v>0</v>
      </c>
      <c r="M78" s="25">
        <f t="shared" si="2"/>
        <v>0</v>
      </c>
      <c r="N78" s="26">
        <f t="shared" si="3"/>
        <v>0</v>
      </c>
      <c r="O78" s="27">
        <f t="shared" si="4"/>
        <v>0</v>
      </c>
      <c r="P78" s="28">
        <f t="shared" si="5"/>
        <v>0</v>
      </c>
      <c r="Q78" s="29">
        <f t="shared" si="6"/>
        <v>0</v>
      </c>
    </row>
    <row r="79" spans="1:17" ht="20">
      <c r="A79" s="274">
        <v>56</v>
      </c>
      <c r="B79" s="119"/>
      <c r="C79" s="118" t="s">
        <v>380</v>
      </c>
      <c r="D79" s="120" t="s">
        <v>379</v>
      </c>
      <c r="E79" s="119" t="s">
        <v>343</v>
      </c>
      <c r="F79" s="123">
        <v>140</v>
      </c>
      <c r="G79" s="26"/>
      <c r="H79" s="61"/>
      <c r="I79" s="26">
        <f t="shared" si="0"/>
        <v>0</v>
      </c>
      <c r="J79" s="27"/>
      <c r="K79" s="27"/>
      <c r="L79" s="25">
        <f t="shared" si="1"/>
        <v>0</v>
      </c>
      <c r="M79" s="25">
        <f t="shared" si="2"/>
        <v>0</v>
      </c>
      <c r="N79" s="26">
        <f t="shared" si="3"/>
        <v>0</v>
      </c>
      <c r="O79" s="27">
        <f t="shared" si="4"/>
        <v>0</v>
      </c>
      <c r="P79" s="28">
        <f t="shared" si="5"/>
        <v>0</v>
      </c>
      <c r="Q79" s="29">
        <f t="shared" si="6"/>
        <v>0</v>
      </c>
    </row>
    <row r="80" spans="1:17" ht="23">
      <c r="A80" s="274">
        <v>57</v>
      </c>
      <c r="B80" s="119"/>
      <c r="C80" s="118" t="s">
        <v>381</v>
      </c>
      <c r="D80" s="120" t="s">
        <v>379</v>
      </c>
      <c r="E80" s="119" t="s">
        <v>343</v>
      </c>
      <c r="F80" s="123">
        <v>24</v>
      </c>
      <c r="G80" s="26"/>
      <c r="H80" s="61"/>
      <c r="I80" s="26">
        <f t="shared" si="0"/>
        <v>0</v>
      </c>
      <c r="J80" s="27"/>
      <c r="K80" s="27"/>
      <c r="L80" s="25">
        <f t="shared" si="1"/>
        <v>0</v>
      </c>
      <c r="M80" s="25">
        <f t="shared" si="2"/>
        <v>0</v>
      </c>
      <c r="N80" s="26">
        <f t="shared" si="3"/>
        <v>0</v>
      </c>
      <c r="O80" s="27">
        <f t="shared" si="4"/>
        <v>0</v>
      </c>
      <c r="P80" s="28">
        <f t="shared" si="5"/>
        <v>0</v>
      </c>
      <c r="Q80" s="29">
        <f t="shared" si="6"/>
        <v>0</v>
      </c>
    </row>
    <row r="81" spans="1:44" ht="23">
      <c r="A81" s="274">
        <v>58</v>
      </c>
      <c r="B81" s="119"/>
      <c r="C81" s="118" t="s">
        <v>382</v>
      </c>
      <c r="D81" s="120" t="s">
        <v>379</v>
      </c>
      <c r="E81" s="119" t="s">
        <v>265</v>
      </c>
      <c r="F81" s="123">
        <v>24</v>
      </c>
      <c r="G81" s="26"/>
      <c r="H81" s="61"/>
      <c r="I81" s="26">
        <f t="shared" si="0"/>
        <v>0</v>
      </c>
      <c r="J81" s="27"/>
      <c r="K81" s="27"/>
      <c r="L81" s="25">
        <f t="shared" si="1"/>
        <v>0</v>
      </c>
      <c r="M81" s="25">
        <f t="shared" si="2"/>
        <v>0</v>
      </c>
      <c r="N81" s="26">
        <f t="shared" si="3"/>
        <v>0</v>
      </c>
      <c r="O81" s="27">
        <f t="shared" si="4"/>
        <v>0</v>
      </c>
      <c r="P81" s="28">
        <f t="shared" si="5"/>
        <v>0</v>
      </c>
      <c r="Q81" s="29">
        <f t="shared" si="6"/>
        <v>0</v>
      </c>
    </row>
    <row r="82" spans="1:44" ht="20">
      <c r="A82" s="274">
        <v>59</v>
      </c>
      <c r="B82" s="119"/>
      <c r="C82" s="118" t="s">
        <v>383</v>
      </c>
      <c r="D82" s="120" t="s">
        <v>379</v>
      </c>
      <c r="E82" s="119" t="s">
        <v>265</v>
      </c>
      <c r="F82" s="123">
        <v>8</v>
      </c>
      <c r="G82" s="26"/>
      <c r="H82" s="61"/>
      <c r="I82" s="26">
        <f t="shared" ref="I82:I93" si="19">ROUND(G82*H82,2)</f>
        <v>0</v>
      </c>
      <c r="J82" s="27"/>
      <c r="K82" s="27"/>
      <c r="L82" s="25">
        <f t="shared" ref="L82:L93" si="20">SUM(I82:K82)</f>
        <v>0</v>
      </c>
      <c r="M82" s="25">
        <f t="shared" ref="M82:M93" si="21">ROUND(F82*G82,2)</f>
        <v>0</v>
      </c>
      <c r="N82" s="26">
        <f t="shared" ref="N82:N93" si="22">ROUND(F82*I82,2)</f>
        <v>0</v>
      </c>
      <c r="O82" s="27">
        <f t="shared" ref="O82:O93" si="23">ROUND(F82*J82,2)</f>
        <v>0</v>
      </c>
      <c r="P82" s="28">
        <f t="shared" ref="P82:P93" si="24">ROUND(F82*K82,2)</f>
        <v>0</v>
      </c>
      <c r="Q82" s="29">
        <f t="shared" ref="Q82:Q93" si="25">SUM(N82:P82)</f>
        <v>0</v>
      </c>
    </row>
    <row r="83" spans="1:44" ht="20">
      <c r="A83" s="274">
        <v>60</v>
      </c>
      <c r="B83" s="119"/>
      <c r="C83" s="118" t="s">
        <v>384</v>
      </c>
      <c r="D83" s="120" t="s">
        <v>379</v>
      </c>
      <c r="E83" s="119" t="s">
        <v>265</v>
      </c>
      <c r="F83" s="123">
        <v>16</v>
      </c>
      <c r="G83" s="26"/>
      <c r="H83" s="61"/>
      <c r="I83" s="26">
        <f t="shared" si="19"/>
        <v>0</v>
      </c>
      <c r="J83" s="27"/>
      <c r="K83" s="27"/>
      <c r="L83" s="25">
        <f t="shared" si="20"/>
        <v>0</v>
      </c>
      <c r="M83" s="25">
        <f t="shared" si="21"/>
        <v>0</v>
      </c>
      <c r="N83" s="26">
        <f t="shared" si="22"/>
        <v>0</v>
      </c>
      <c r="O83" s="27">
        <f t="shared" si="23"/>
        <v>0</v>
      </c>
      <c r="P83" s="28">
        <f t="shared" si="24"/>
        <v>0</v>
      </c>
      <c r="Q83" s="29">
        <f t="shared" si="25"/>
        <v>0</v>
      </c>
    </row>
    <row r="84" spans="1:44" ht="20">
      <c r="A84" s="274">
        <v>61</v>
      </c>
      <c r="B84" s="119"/>
      <c r="C84" s="118" t="s">
        <v>385</v>
      </c>
      <c r="D84" s="120" t="s">
        <v>379</v>
      </c>
      <c r="E84" s="119" t="s">
        <v>265</v>
      </c>
      <c r="F84" s="123">
        <v>16</v>
      </c>
      <c r="G84" s="26"/>
      <c r="H84" s="61"/>
      <c r="I84" s="26">
        <f t="shared" si="19"/>
        <v>0</v>
      </c>
      <c r="J84" s="27"/>
      <c r="K84" s="27"/>
      <c r="L84" s="25">
        <f t="shared" si="20"/>
        <v>0</v>
      </c>
      <c r="M84" s="25">
        <f t="shared" si="21"/>
        <v>0</v>
      </c>
      <c r="N84" s="26">
        <f t="shared" si="22"/>
        <v>0</v>
      </c>
      <c r="O84" s="27">
        <f t="shared" si="23"/>
        <v>0</v>
      </c>
      <c r="P84" s="28">
        <f t="shared" si="24"/>
        <v>0</v>
      </c>
      <c r="Q84" s="29">
        <f t="shared" si="25"/>
        <v>0</v>
      </c>
    </row>
    <row r="85" spans="1:44" ht="20">
      <c r="A85" s="274">
        <v>62</v>
      </c>
      <c r="B85" s="119"/>
      <c r="C85" s="118" t="s">
        <v>386</v>
      </c>
      <c r="D85" s="120" t="s">
        <v>379</v>
      </c>
      <c r="E85" s="119" t="s">
        <v>265</v>
      </c>
      <c r="F85" s="123">
        <v>100</v>
      </c>
      <c r="G85" s="26"/>
      <c r="H85" s="61"/>
      <c r="I85" s="26">
        <f t="shared" si="19"/>
        <v>0</v>
      </c>
      <c r="J85" s="27"/>
      <c r="K85" s="27"/>
      <c r="L85" s="25">
        <f t="shared" si="20"/>
        <v>0</v>
      </c>
      <c r="M85" s="25">
        <f t="shared" si="21"/>
        <v>0</v>
      </c>
      <c r="N85" s="26">
        <f t="shared" si="22"/>
        <v>0</v>
      </c>
      <c r="O85" s="27">
        <f t="shared" si="23"/>
        <v>0</v>
      </c>
      <c r="P85" s="28">
        <f t="shared" si="24"/>
        <v>0</v>
      </c>
      <c r="Q85" s="29">
        <f t="shared" si="25"/>
        <v>0</v>
      </c>
    </row>
    <row r="86" spans="1:44" ht="23">
      <c r="A86" s="274">
        <v>63</v>
      </c>
      <c r="B86" s="119"/>
      <c r="C86" s="118" t="s">
        <v>387</v>
      </c>
      <c r="D86" s="120" t="s">
        <v>379</v>
      </c>
      <c r="E86" s="119" t="s">
        <v>265</v>
      </c>
      <c r="F86" s="123">
        <v>33</v>
      </c>
      <c r="G86" s="26"/>
      <c r="H86" s="61"/>
      <c r="I86" s="26">
        <f t="shared" si="19"/>
        <v>0</v>
      </c>
      <c r="J86" s="27"/>
      <c r="K86" s="27"/>
      <c r="L86" s="25">
        <f t="shared" si="20"/>
        <v>0</v>
      </c>
      <c r="M86" s="25">
        <f t="shared" si="21"/>
        <v>0</v>
      </c>
      <c r="N86" s="26">
        <f t="shared" si="22"/>
        <v>0</v>
      </c>
      <c r="O86" s="27">
        <f t="shared" si="23"/>
        <v>0</v>
      </c>
      <c r="P86" s="28">
        <f t="shared" si="24"/>
        <v>0</v>
      </c>
      <c r="Q86" s="29">
        <f t="shared" si="25"/>
        <v>0</v>
      </c>
    </row>
    <row r="87" spans="1:44" ht="20">
      <c r="A87" s="274">
        <v>64</v>
      </c>
      <c r="B87" s="119"/>
      <c r="C87" s="118" t="s">
        <v>388</v>
      </c>
      <c r="D87" s="120" t="s">
        <v>379</v>
      </c>
      <c r="E87" s="119" t="s">
        <v>265</v>
      </c>
      <c r="F87" s="123">
        <v>11</v>
      </c>
      <c r="G87" s="26"/>
      <c r="H87" s="61"/>
      <c r="I87" s="26">
        <f t="shared" si="19"/>
        <v>0</v>
      </c>
      <c r="J87" s="27"/>
      <c r="K87" s="27"/>
      <c r="L87" s="25">
        <f t="shared" si="20"/>
        <v>0</v>
      </c>
      <c r="M87" s="25">
        <f t="shared" si="21"/>
        <v>0</v>
      </c>
      <c r="N87" s="26">
        <f t="shared" si="22"/>
        <v>0</v>
      </c>
      <c r="O87" s="27">
        <f t="shared" si="23"/>
        <v>0</v>
      </c>
      <c r="P87" s="28">
        <f t="shared" si="24"/>
        <v>0</v>
      </c>
      <c r="Q87" s="29">
        <f t="shared" si="25"/>
        <v>0</v>
      </c>
    </row>
    <row r="88" spans="1:44" ht="20">
      <c r="A88" s="274">
        <v>65</v>
      </c>
      <c r="B88" s="119"/>
      <c r="C88" s="118" t="s">
        <v>389</v>
      </c>
      <c r="D88" s="120" t="s">
        <v>379</v>
      </c>
      <c r="E88" s="119" t="s">
        <v>343</v>
      </c>
      <c r="F88" s="123">
        <v>205</v>
      </c>
      <c r="G88" s="26"/>
      <c r="H88" s="61"/>
      <c r="I88" s="26">
        <f t="shared" si="19"/>
        <v>0</v>
      </c>
      <c r="J88" s="27"/>
      <c r="K88" s="27"/>
      <c r="L88" s="25">
        <f t="shared" si="20"/>
        <v>0</v>
      </c>
      <c r="M88" s="25">
        <f t="shared" si="21"/>
        <v>0</v>
      </c>
      <c r="N88" s="26">
        <f t="shared" si="22"/>
        <v>0</v>
      </c>
      <c r="O88" s="27">
        <f t="shared" si="23"/>
        <v>0</v>
      </c>
      <c r="P88" s="28">
        <f t="shared" si="24"/>
        <v>0</v>
      </c>
      <c r="Q88" s="29">
        <f t="shared" si="25"/>
        <v>0</v>
      </c>
    </row>
    <row r="89" spans="1:44" ht="23">
      <c r="A89" s="274">
        <v>66</v>
      </c>
      <c r="B89" s="119"/>
      <c r="C89" s="118" t="s">
        <v>390</v>
      </c>
      <c r="D89" s="120" t="s">
        <v>379</v>
      </c>
      <c r="E89" s="119" t="s">
        <v>265</v>
      </c>
      <c r="F89" s="123">
        <v>8</v>
      </c>
      <c r="G89" s="26"/>
      <c r="H89" s="61"/>
      <c r="I89" s="26">
        <f t="shared" si="19"/>
        <v>0</v>
      </c>
      <c r="J89" s="27"/>
      <c r="K89" s="27"/>
      <c r="L89" s="25">
        <f t="shared" si="20"/>
        <v>0</v>
      </c>
      <c r="M89" s="25">
        <f t="shared" si="21"/>
        <v>0</v>
      </c>
      <c r="N89" s="26">
        <f t="shared" si="22"/>
        <v>0</v>
      </c>
      <c r="O89" s="27">
        <f t="shared" si="23"/>
        <v>0</v>
      </c>
      <c r="P89" s="28">
        <f t="shared" si="24"/>
        <v>0</v>
      </c>
      <c r="Q89" s="29">
        <f t="shared" si="25"/>
        <v>0</v>
      </c>
    </row>
    <row r="90" spans="1:44" ht="20">
      <c r="A90" s="274">
        <v>67</v>
      </c>
      <c r="B90" s="119"/>
      <c r="C90" s="118" t="s">
        <v>391</v>
      </c>
      <c r="D90" s="120" t="s">
        <v>379</v>
      </c>
      <c r="E90" s="119" t="s">
        <v>265</v>
      </c>
      <c r="F90" s="123">
        <v>8</v>
      </c>
      <c r="G90" s="26"/>
      <c r="H90" s="61"/>
      <c r="I90" s="26">
        <f t="shared" si="19"/>
        <v>0</v>
      </c>
      <c r="J90" s="27"/>
      <c r="K90" s="27"/>
      <c r="L90" s="25">
        <f t="shared" si="20"/>
        <v>0</v>
      </c>
      <c r="M90" s="25">
        <f t="shared" si="21"/>
        <v>0</v>
      </c>
      <c r="N90" s="26">
        <f t="shared" si="22"/>
        <v>0</v>
      </c>
      <c r="O90" s="27">
        <f t="shared" si="23"/>
        <v>0</v>
      </c>
      <c r="P90" s="28">
        <f t="shared" si="24"/>
        <v>0</v>
      </c>
      <c r="Q90" s="29">
        <f t="shared" si="25"/>
        <v>0</v>
      </c>
    </row>
    <row r="91" spans="1:44" ht="20">
      <c r="A91" s="274">
        <v>68</v>
      </c>
      <c r="B91" s="119"/>
      <c r="C91" s="118" t="s">
        <v>392</v>
      </c>
      <c r="D91" s="120" t="s">
        <v>379</v>
      </c>
      <c r="E91" s="119" t="s">
        <v>265</v>
      </c>
      <c r="F91" s="123">
        <v>3</v>
      </c>
      <c r="G91" s="26"/>
      <c r="H91" s="61"/>
      <c r="I91" s="26">
        <f t="shared" si="19"/>
        <v>0</v>
      </c>
      <c r="J91" s="27"/>
      <c r="K91" s="27"/>
      <c r="L91" s="25">
        <f t="shared" si="20"/>
        <v>0</v>
      </c>
      <c r="M91" s="25">
        <f t="shared" si="21"/>
        <v>0</v>
      </c>
      <c r="N91" s="26">
        <f t="shared" si="22"/>
        <v>0</v>
      </c>
      <c r="O91" s="27">
        <f t="shared" si="23"/>
        <v>0</v>
      </c>
      <c r="P91" s="28">
        <f t="shared" si="24"/>
        <v>0</v>
      </c>
      <c r="Q91" s="29">
        <f t="shared" si="25"/>
        <v>0</v>
      </c>
    </row>
    <row r="92" spans="1:44" ht="20">
      <c r="A92" s="274">
        <v>69</v>
      </c>
      <c r="B92" s="119"/>
      <c r="C92" s="118" t="s">
        <v>393</v>
      </c>
      <c r="D92" s="120" t="s">
        <v>379</v>
      </c>
      <c r="E92" s="119" t="s">
        <v>265</v>
      </c>
      <c r="F92" s="123">
        <v>1</v>
      </c>
      <c r="G92" s="26"/>
      <c r="H92" s="61"/>
      <c r="I92" s="26">
        <f t="shared" si="19"/>
        <v>0</v>
      </c>
      <c r="J92" s="27"/>
      <c r="K92" s="27"/>
      <c r="L92" s="25">
        <f t="shared" si="20"/>
        <v>0</v>
      </c>
      <c r="M92" s="25">
        <f t="shared" si="21"/>
        <v>0</v>
      </c>
      <c r="N92" s="26">
        <f t="shared" si="22"/>
        <v>0</v>
      </c>
      <c r="O92" s="27">
        <f t="shared" si="23"/>
        <v>0</v>
      </c>
      <c r="P92" s="28">
        <f t="shared" si="24"/>
        <v>0</v>
      </c>
      <c r="Q92" s="29">
        <f t="shared" si="25"/>
        <v>0</v>
      </c>
    </row>
    <row r="93" spans="1:44" ht="14.5" thickBot="1">
      <c r="A93" s="274">
        <v>70</v>
      </c>
      <c r="B93" s="132"/>
      <c r="C93" s="125" t="s">
        <v>323</v>
      </c>
      <c r="D93" s="128"/>
      <c r="E93" s="132" t="s">
        <v>316</v>
      </c>
      <c r="F93" s="124">
        <v>1</v>
      </c>
      <c r="G93" s="26">
        <v>0</v>
      </c>
      <c r="H93" s="61">
        <v>0</v>
      </c>
      <c r="I93" s="26">
        <f t="shared" si="19"/>
        <v>0</v>
      </c>
      <c r="J93" s="27"/>
      <c r="K93" s="27"/>
      <c r="L93" s="25">
        <f t="shared" si="20"/>
        <v>0</v>
      </c>
      <c r="M93" s="25">
        <f t="shared" si="21"/>
        <v>0</v>
      </c>
      <c r="N93" s="26">
        <f t="shared" si="22"/>
        <v>0</v>
      </c>
      <c r="O93" s="27">
        <f t="shared" si="23"/>
        <v>0</v>
      </c>
      <c r="P93" s="28">
        <f t="shared" si="24"/>
        <v>0</v>
      </c>
      <c r="Q93" s="29">
        <f t="shared" si="25"/>
        <v>0</v>
      </c>
    </row>
    <row r="94" spans="1:44" ht="15" customHeight="1" thickBot="1">
      <c r="A94" s="3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2" t="s">
        <v>112</v>
      </c>
      <c r="M94" s="36">
        <f t="shared" ref="M94:P94" si="26">ROUND(SUM(M15:M93),2)</f>
        <v>0</v>
      </c>
      <c r="N94" s="36">
        <f t="shared" si="26"/>
        <v>0</v>
      </c>
      <c r="O94" s="36">
        <f t="shared" si="26"/>
        <v>0</v>
      </c>
      <c r="P94" s="36">
        <f t="shared" si="26"/>
        <v>0</v>
      </c>
      <c r="Q94" s="36">
        <f>ROUND(SUM(Q15:Q93),2)</f>
        <v>0</v>
      </c>
    </row>
    <row r="95" spans="1:44" ht="35" customHeight="1">
      <c r="A95" s="37"/>
      <c r="B95" s="7"/>
      <c r="C95" s="38"/>
      <c r="D95" s="39"/>
      <c r="E95" s="39"/>
      <c r="F95" s="5"/>
      <c r="G95" s="5"/>
      <c r="H95" s="5"/>
      <c r="I95" s="7"/>
      <c r="J95" s="7"/>
      <c r="K95" s="7"/>
      <c r="L95" s="7"/>
      <c r="M95" s="7"/>
      <c r="N95" s="7"/>
      <c r="O95" s="7"/>
      <c r="P95" s="7"/>
      <c r="Q95" s="7"/>
    </row>
    <row r="96" spans="1:44">
      <c r="A96" s="40"/>
      <c r="B96" s="41"/>
      <c r="C96" s="41" t="s">
        <v>14</v>
      </c>
      <c r="D96" s="42"/>
      <c r="E96" s="43"/>
      <c r="F96" s="44"/>
      <c r="G96" s="42"/>
      <c r="H96" s="45">
        <f>Kopsavilkums!C$42</f>
        <v>0</v>
      </c>
      <c r="I96" s="46" t="str">
        <f>Koptāme!$C$28</f>
        <v>datums</v>
      </c>
      <c r="J96" s="46"/>
      <c r="K96" s="41" t="s">
        <v>17</v>
      </c>
      <c r="L96" s="47"/>
      <c r="M96" s="44"/>
      <c r="N96" s="44"/>
      <c r="O96" s="45">
        <f>Kopsavilkums!C$47</f>
        <v>0</v>
      </c>
      <c r="P96" s="46" t="str">
        <f>Kopsavilkums!D$47</f>
        <v>datums</v>
      </c>
      <c r="Q96" s="90"/>
      <c r="W96" s="54"/>
      <c r="AR96" s="4"/>
    </row>
    <row r="97" spans="1:44">
      <c r="A97" s="48"/>
      <c r="B97" s="49"/>
      <c r="C97" s="50"/>
      <c r="D97" s="433" t="s">
        <v>15</v>
      </c>
      <c r="E97" s="433"/>
      <c r="F97" s="433"/>
      <c r="G97" s="433"/>
      <c r="H97" s="433"/>
      <c r="I97" s="7"/>
      <c r="J97" s="7"/>
      <c r="K97" s="7"/>
      <c r="L97" s="433" t="s">
        <v>15</v>
      </c>
      <c r="M97" s="433"/>
      <c r="N97" s="433"/>
      <c r="O97" s="433"/>
      <c r="P97" s="7"/>
      <c r="Q97" s="90"/>
      <c r="W97" s="54"/>
      <c r="AR97" s="4"/>
    </row>
    <row r="98" spans="1:44">
      <c r="A98" s="37"/>
      <c r="B98" s="7"/>
      <c r="C98" s="38"/>
      <c r="D98" s="5"/>
      <c r="E98" s="5"/>
      <c r="F98" s="5"/>
      <c r="G98" s="5"/>
      <c r="H98" s="7"/>
      <c r="I98" s="7"/>
      <c r="J98" s="7"/>
      <c r="K98" s="7"/>
      <c r="L98" s="7"/>
      <c r="M98" s="7"/>
      <c r="N98" s="7"/>
      <c r="O98" s="7"/>
      <c r="P98" s="7"/>
      <c r="Q98" s="90"/>
      <c r="W98" s="54"/>
      <c r="AR98" s="4"/>
    </row>
    <row r="99" spans="1:44">
      <c r="A99" s="51"/>
      <c r="B99" s="46"/>
      <c r="C99" s="52"/>
      <c r="D99" s="52">
        <f>Kopsavilkums!B$45</f>
        <v>0</v>
      </c>
      <c r="E99" s="5"/>
      <c r="F99" s="5"/>
      <c r="G99" s="5"/>
      <c r="H99" s="7"/>
      <c r="I99" s="7"/>
      <c r="J99" s="7"/>
      <c r="K99" s="7"/>
      <c r="L99" s="52" t="str">
        <f>Kopsavilkums!B$50</f>
        <v>Sert.Nr. ________</v>
      </c>
      <c r="M99" s="53"/>
      <c r="N99" s="7"/>
      <c r="O99" s="7"/>
      <c r="P99" s="7"/>
      <c r="Q99" s="90"/>
      <c r="W99" s="54"/>
      <c r="AR99" s="4"/>
    </row>
    <row r="100" spans="1:44" s="54" customFormat="1">
      <c r="R100" s="90"/>
      <c r="S100" s="90"/>
      <c r="T100" s="90"/>
      <c r="U100" s="90"/>
      <c r="V100" s="90"/>
      <c r="W100" s="90"/>
    </row>
    <row r="101" spans="1:44" s="54" customFormat="1">
      <c r="R101" s="90"/>
      <c r="S101" s="90"/>
      <c r="T101" s="90"/>
      <c r="U101" s="90"/>
      <c r="V101" s="90"/>
      <c r="W101" s="90"/>
    </row>
    <row r="102" spans="1:44" s="54" customFormat="1">
      <c r="R102" s="90"/>
      <c r="S102" s="90"/>
      <c r="T102" s="90"/>
      <c r="U102" s="90"/>
      <c r="V102" s="90"/>
      <c r="W102" s="90"/>
    </row>
    <row r="103" spans="1:44" s="54" customFormat="1">
      <c r="R103" s="90"/>
      <c r="S103" s="90"/>
      <c r="T103" s="90"/>
      <c r="U103" s="90"/>
      <c r="V103" s="90"/>
      <c r="W103" s="90"/>
    </row>
    <row r="104" spans="1:44" s="54" customFormat="1">
      <c r="R104" s="90"/>
      <c r="S104" s="90"/>
      <c r="T104" s="90"/>
      <c r="U104" s="90"/>
      <c r="V104" s="90"/>
      <c r="W104" s="90"/>
    </row>
    <row r="105" spans="1:44" s="54" customFormat="1">
      <c r="R105" s="90"/>
      <c r="S105" s="90"/>
      <c r="T105" s="90"/>
      <c r="U105" s="90"/>
      <c r="V105" s="90"/>
      <c r="W105" s="90"/>
    </row>
    <row r="106" spans="1:44" s="54" customFormat="1">
      <c r="R106" s="90"/>
      <c r="S106" s="90"/>
      <c r="T106" s="90"/>
      <c r="U106" s="90"/>
      <c r="V106" s="90"/>
      <c r="W106" s="90"/>
    </row>
    <row r="107" spans="1:44" s="54" customFormat="1">
      <c r="R107" s="90"/>
      <c r="S107" s="90"/>
      <c r="T107" s="90"/>
      <c r="U107" s="90"/>
      <c r="V107" s="90"/>
      <c r="W107" s="90"/>
    </row>
    <row r="108" spans="1:44" s="54" customFormat="1">
      <c r="R108" s="90"/>
      <c r="S108" s="90"/>
      <c r="T108" s="90"/>
      <c r="U108" s="90"/>
      <c r="V108" s="90"/>
      <c r="W108" s="90"/>
    </row>
    <row r="109" spans="1:44" s="54" customFormat="1">
      <c r="R109" s="90"/>
      <c r="S109" s="90"/>
      <c r="T109" s="90"/>
      <c r="U109" s="90"/>
      <c r="V109" s="90"/>
      <c r="W109" s="90"/>
    </row>
    <row r="110" spans="1:44" s="54" customFormat="1">
      <c r="R110" s="90"/>
      <c r="S110" s="90"/>
      <c r="T110" s="90"/>
      <c r="U110" s="90"/>
      <c r="V110" s="90"/>
      <c r="W110" s="90"/>
    </row>
    <row r="111" spans="1:44" s="54" customFormat="1">
      <c r="R111" s="90"/>
      <c r="S111" s="90"/>
      <c r="T111" s="90"/>
      <c r="U111" s="90"/>
      <c r="V111" s="90"/>
      <c r="W111" s="90"/>
    </row>
    <row r="112" spans="1:44" s="54" customFormat="1">
      <c r="R112" s="90"/>
      <c r="S112" s="90"/>
      <c r="T112" s="90"/>
      <c r="U112" s="90"/>
      <c r="V112" s="90"/>
      <c r="W112" s="90"/>
    </row>
    <row r="113" spans="18:23" s="54" customFormat="1">
      <c r="R113" s="90"/>
      <c r="S113" s="90"/>
      <c r="T113" s="90"/>
      <c r="U113" s="90"/>
      <c r="V113" s="90"/>
      <c r="W113" s="90"/>
    </row>
    <row r="114" spans="18:23" s="54" customFormat="1">
      <c r="R114" s="90"/>
      <c r="S114" s="90"/>
      <c r="T114" s="90"/>
      <c r="U114" s="90"/>
      <c r="V114" s="90"/>
      <c r="W114" s="90"/>
    </row>
    <row r="115" spans="18:23" s="54" customFormat="1">
      <c r="R115" s="90"/>
      <c r="S115" s="90"/>
      <c r="T115" s="90"/>
      <c r="U115" s="90"/>
      <c r="V115" s="90"/>
      <c r="W115" s="90"/>
    </row>
    <row r="116" spans="18:23" s="54" customFormat="1">
      <c r="R116" s="90"/>
      <c r="S116" s="90"/>
      <c r="T116" s="90"/>
      <c r="U116" s="90"/>
      <c r="V116" s="90"/>
      <c r="W116" s="90"/>
    </row>
    <row r="117" spans="18:23" s="54" customFormat="1">
      <c r="R117" s="90"/>
      <c r="S117" s="90"/>
      <c r="T117" s="90"/>
      <c r="U117" s="90"/>
      <c r="V117" s="90"/>
      <c r="W117" s="90"/>
    </row>
    <row r="118" spans="18:23" s="54" customFormat="1">
      <c r="R118" s="90"/>
      <c r="S118" s="90"/>
      <c r="T118" s="90"/>
      <c r="U118" s="90"/>
      <c r="V118" s="90"/>
      <c r="W118" s="90"/>
    </row>
    <row r="119" spans="18:23" s="54" customFormat="1">
      <c r="R119" s="90"/>
      <c r="S119" s="90"/>
      <c r="T119" s="90"/>
      <c r="U119" s="90"/>
      <c r="V119" s="90"/>
      <c r="W119" s="90"/>
    </row>
    <row r="120" spans="18:23" s="54" customFormat="1">
      <c r="R120" s="90"/>
      <c r="S120" s="90"/>
      <c r="T120" s="90"/>
      <c r="U120" s="90"/>
      <c r="V120" s="90"/>
      <c r="W120" s="90"/>
    </row>
    <row r="121" spans="18:23" s="54" customFormat="1">
      <c r="R121" s="90"/>
      <c r="S121" s="90"/>
      <c r="T121" s="90"/>
      <c r="U121" s="90"/>
      <c r="V121" s="90"/>
      <c r="W121" s="90"/>
    </row>
    <row r="122" spans="18:23" s="54" customFormat="1">
      <c r="R122" s="90"/>
      <c r="S122" s="90"/>
      <c r="T122" s="90"/>
      <c r="U122" s="90"/>
      <c r="V122" s="90"/>
      <c r="W122" s="90"/>
    </row>
    <row r="123" spans="18:23" s="54" customFormat="1">
      <c r="R123" s="90"/>
      <c r="S123" s="90"/>
      <c r="T123" s="90"/>
      <c r="U123" s="90"/>
      <c r="V123" s="90"/>
      <c r="W123" s="90"/>
    </row>
    <row r="124" spans="18:23" s="54" customFormat="1">
      <c r="R124" s="90"/>
      <c r="S124" s="90"/>
      <c r="T124" s="90"/>
      <c r="U124" s="90"/>
      <c r="V124" s="90"/>
      <c r="W124" s="90"/>
    </row>
    <row r="125" spans="18:23" s="54" customFormat="1">
      <c r="R125" s="90"/>
      <c r="S125" s="90"/>
      <c r="T125" s="90"/>
      <c r="U125" s="90"/>
      <c r="V125" s="90"/>
      <c r="W125" s="90"/>
    </row>
    <row r="126" spans="18:23" s="54" customFormat="1">
      <c r="R126" s="90"/>
      <c r="S126" s="90"/>
      <c r="T126" s="90"/>
      <c r="U126" s="90"/>
      <c r="V126" s="90"/>
      <c r="W126" s="90"/>
    </row>
    <row r="127" spans="18:23" s="54" customFormat="1">
      <c r="R127" s="90"/>
      <c r="S127" s="90"/>
      <c r="T127" s="90"/>
      <c r="U127" s="90"/>
      <c r="V127" s="90"/>
      <c r="W127" s="90"/>
    </row>
    <row r="128" spans="18:23" s="54" customFormat="1">
      <c r="R128" s="90"/>
      <c r="S128" s="90"/>
      <c r="T128" s="90"/>
      <c r="U128" s="90"/>
      <c r="V128" s="90"/>
      <c r="W128" s="90"/>
    </row>
    <row r="129" spans="18:23" s="54" customFormat="1">
      <c r="R129" s="90"/>
      <c r="S129" s="90"/>
      <c r="T129" s="90"/>
      <c r="U129" s="90"/>
      <c r="V129" s="90"/>
      <c r="W129" s="90"/>
    </row>
    <row r="130" spans="18:23" s="54" customFormat="1">
      <c r="R130" s="90"/>
      <c r="S130" s="90"/>
      <c r="T130" s="90"/>
      <c r="U130" s="90"/>
      <c r="V130" s="90"/>
      <c r="W130" s="90"/>
    </row>
    <row r="131" spans="18:23" s="54" customFormat="1">
      <c r="R131" s="90"/>
      <c r="S131" s="90"/>
      <c r="T131" s="90"/>
      <c r="U131" s="90"/>
      <c r="V131" s="90"/>
      <c r="W131" s="90"/>
    </row>
    <row r="132" spans="18:23" s="54" customFormat="1">
      <c r="R132" s="90"/>
      <c r="S132" s="90"/>
      <c r="T132" s="90"/>
      <c r="U132" s="90"/>
      <c r="V132" s="90"/>
      <c r="W132" s="90"/>
    </row>
    <row r="133" spans="18:23" s="54" customFormat="1">
      <c r="R133" s="90"/>
      <c r="S133" s="90"/>
      <c r="T133" s="90"/>
      <c r="U133" s="90"/>
      <c r="V133" s="90"/>
      <c r="W133" s="90"/>
    </row>
    <row r="134" spans="18:23" s="54" customFormat="1">
      <c r="R134" s="90"/>
      <c r="S134" s="90"/>
      <c r="T134" s="90"/>
      <c r="U134" s="90"/>
      <c r="V134" s="90"/>
      <c r="W134" s="90"/>
    </row>
    <row r="135" spans="18:23" s="54" customFormat="1">
      <c r="R135" s="90"/>
      <c r="S135" s="90"/>
      <c r="T135" s="90"/>
      <c r="U135" s="90"/>
      <c r="V135" s="90"/>
      <c r="W135" s="90"/>
    </row>
    <row r="136" spans="18:23" s="54" customFormat="1">
      <c r="R136" s="90"/>
      <c r="S136" s="90"/>
      <c r="T136" s="90"/>
      <c r="U136" s="90"/>
      <c r="V136" s="90"/>
      <c r="W136" s="90"/>
    </row>
    <row r="137" spans="18:23" s="54" customFormat="1">
      <c r="R137" s="90"/>
      <c r="S137" s="90"/>
      <c r="T137" s="90"/>
      <c r="U137" s="90"/>
      <c r="V137" s="90"/>
      <c r="W137" s="90"/>
    </row>
    <row r="138" spans="18:23" s="54" customFormat="1">
      <c r="R138" s="90"/>
      <c r="S138" s="90"/>
      <c r="T138" s="90"/>
      <c r="U138" s="90"/>
      <c r="V138" s="90"/>
      <c r="W138" s="90"/>
    </row>
    <row r="139" spans="18:23" s="54" customFormat="1">
      <c r="R139" s="90"/>
      <c r="S139" s="90"/>
      <c r="T139" s="90"/>
      <c r="U139" s="90"/>
      <c r="V139" s="90"/>
      <c r="W139" s="90"/>
    </row>
    <row r="140" spans="18:23" s="54" customFormat="1">
      <c r="R140" s="90"/>
      <c r="S140" s="90"/>
      <c r="T140" s="90"/>
      <c r="U140" s="90"/>
      <c r="V140" s="90"/>
      <c r="W140" s="90"/>
    </row>
    <row r="141" spans="18:23" s="54" customFormat="1">
      <c r="R141" s="90"/>
      <c r="S141" s="90"/>
      <c r="T141" s="90"/>
      <c r="U141" s="90"/>
      <c r="V141" s="90"/>
      <c r="W141" s="90"/>
    </row>
    <row r="142" spans="18:23" s="54" customFormat="1">
      <c r="R142" s="90"/>
      <c r="S142" s="90"/>
      <c r="T142" s="90"/>
      <c r="U142" s="90"/>
      <c r="V142" s="90"/>
      <c r="W142" s="90"/>
    </row>
    <row r="143" spans="18:23" s="54" customFormat="1">
      <c r="R143" s="90"/>
      <c r="S143" s="90"/>
      <c r="T143" s="90"/>
      <c r="U143" s="90"/>
      <c r="V143" s="90"/>
      <c r="W143" s="90"/>
    </row>
    <row r="144" spans="18:23" s="54" customFormat="1">
      <c r="R144" s="90"/>
      <c r="S144" s="90"/>
      <c r="T144" s="90"/>
      <c r="U144" s="90"/>
      <c r="V144" s="90"/>
      <c r="W144" s="90"/>
    </row>
    <row r="145" spans="18:23" s="54" customFormat="1">
      <c r="R145" s="90"/>
      <c r="S145" s="90"/>
      <c r="T145" s="90"/>
      <c r="U145" s="90"/>
      <c r="V145" s="90"/>
      <c r="W145" s="90"/>
    </row>
    <row r="146" spans="18:23" s="54" customFormat="1">
      <c r="R146" s="90"/>
      <c r="S146" s="90"/>
      <c r="T146" s="90"/>
      <c r="U146" s="90"/>
      <c r="V146" s="90"/>
      <c r="W146" s="90"/>
    </row>
    <row r="147" spans="18:23" s="54" customFormat="1">
      <c r="R147" s="90"/>
      <c r="S147" s="90"/>
      <c r="T147" s="90"/>
      <c r="U147" s="90"/>
      <c r="V147" s="90"/>
      <c r="W147" s="90"/>
    </row>
    <row r="148" spans="18:23" s="54" customFormat="1">
      <c r="R148" s="90"/>
      <c r="S148" s="90"/>
      <c r="T148" s="90"/>
      <c r="U148" s="90"/>
      <c r="V148" s="90"/>
      <c r="W148" s="90"/>
    </row>
    <row r="149" spans="18:23" s="54" customFormat="1">
      <c r="R149" s="90"/>
      <c r="S149" s="90"/>
      <c r="T149" s="90"/>
      <c r="U149" s="90"/>
      <c r="V149" s="90"/>
      <c r="W149" s="90"/>
    </row>
    <row r="150" spans="18:23" s="54" customFormat="1">
      <c r="R150" s="90"/>
      <c r="S150" s="90"/>
      <c r="T150" s="90"/>
      <c r="U150" s="90"/>
      <c r="V150" s="90"/>
      <c r="W150" s="90"/>
    </row>
    <row r="151" spans="18:23" s="54" customFormat="1">
      <c r="R151" s="90"/>
      <c r="S151" s="90"/>
      <c r="T151" s="90"/>
      <c r="U151" s="90"/>
      <c r="V151" s="90"/>
      <c r="W151" s="90"/>
    </row>
    <row r="152" spans="18:23" s="54" customFormat="1">
      <c r="R152" s="90"/>
      <c r="S152" s="90"/>
      <c r="T152" s="90"/>
      <c r="U152" s="90"/>
      <c r="V152" s="90"/>
      <c r="W152" s="90"/>
    </row>
    <row r="153" spans="18:23" s="54" customFormat="1">
      <c r="R153" s="90"/>
      <c r="S153" s="90"/>
      <c r="T153" s="90"/>
      <c r="U153" s="90"/>
      <c r="V153" s="90"/>
      <c r="W153" s="90"/>
    </row>
    <row r="154" spans="18:23" s="54" customFormat="1">
      <c r="R154" s="90"/>
      <c r="S154" s="90"/>
      <c r="T154" s="90"/>
      <c r="U154" s="90"/>
      <c r="V154" s="90"/>
      <c r="W154" s="90"/>
    </row>
    <row r="155" spans="18:23" s="54" customFormat="1">
      <c r="R155" s="90"/>
      <c r="S155" s="90"/>
      <c r="T155" s="90"/>
      <c r="U155" s="90"/>
      <c r="V155" s="90"/>
      <c r="W155" s="90"/>
    </row>
    <row r="156" spans="18:23" s="54" customFormat="1">
      <c r="R156" s="90"/>
      <c r="S156" s="90"/>
      <c r="T156" s="90"/>
      <c r="U156" s="90"/>
      <c r="V156" s="90"/>
      <c r="W156" s="90"/>
    </row>
    <row r="157" spans="18:23" s="54" customFormat="1">
      <c r="R157" s="90"/>
      <c r="S157" s="90"/>
      <c r="T157" s="90"/>
      <c r="U157" s="90"/>
      <c r="V157" s="90"/>
      <c r="W157" s="90"/>
    </row>
    <row r="158" spans="18:23" s="54" customFormat="1">
      <c r="R158" s="90"/>
      <c r="S158" s="90"/>
      <c r="T158" s="90"/>
      <c r="U158" s="90"/>
      <c r="V158" s="90"/>
      <c r="W158" s="90"/>
    </row>
    <row r="159" spans="18:23" s="54" customFormat="1">
      <c r="R159" s="90"/>
      <c r="S159" s="90"/>
      <c r="T159" s="90"/>
      <c r="U159" s="90"/>
      <c r="V159" s="90"/>
      <c r="W159" s="90"/>
    </row>
    <row r="160" spans="18:23" s="54" customFormat="1">
      <c r="R160" s="90"/>
      <c r="S160" s="90"/>
      <c r="T160" s="90"/>
      <c r="U160" s="90"/>
      <c r="V160" s="90"/>
      <c r="W160" s="90"/>
    </row>
    <row r="161" spans="18:23" s="54" customFormat="1">
      <c r="R161" s="90"/>
      <c r="S161" s="90"/>
      <c r="T161" s="90"/>
      <c r="U161" s="90"/>
      <c r="V161" s="90"/>
      <c r="W161" s="90"/>
    </row>
    <row r="162" spans="18:23" s="54" customFormat="1">
      <c r="R162" s="90"/>
      <c r="S162" s="90"/>
      <c r="T162" s="90"/>
      <c r="U162" s="90"/>
      <c r="V162" s="90"/>
      <c r="W162" s="90"/>
    </row>
    <row r="163" spans="18:23" s="54" customFormat="1">
      <c r="R163" s="90"/>
      <c r="S163" s="90"/>
      <c r="T163" s="90"/>
      <c r="U163" s="90"/>
      <c r="V163" s="90"/>
      <c r="W163" s="90"/>
    </row>
    <row r="164" spans="18:23" s="54" customFormat="1">
      <c r="R164" s="90"/>
      <c r="S164" s="90"/>
      <c r="T164" s="90"/>
      <c r="U164" s="90"/>
      <c r="V164" s="90"/>
      <c r="W164" s="90"/>
    </row>
    <row r="165" spans="18:23" s="54" customFormat="1">
      <c r="R165" s="90"/>
      <c r="S165" s="90"/>
      <c r="T165" s="90"/>
      <c r="U165" s="90"/>
      <c r="V165" s="90"/>
      <c r="W165" s="90"/>
    </row>
    <row r="166" spans="18:23" s="54" customFormat="1">
      <c r="R166" s="90"/>
      <c r="S166" s="90"/>
      <c r="T166" s="90"/>
      <c r="U166" s="90"/>
      <c r="V166" s="90"/>
      <c r="W166" s="90"/>
    </row>
    <row r="167" spans="18:23" s="54" customFormat="1">
      <c r="R167" s="90"/>
      <c r="S167" s="90"/>
      <c r="T167" s="90"/>
      <c r="U167" s="90"/>
      <c r="V167" s="90"/>
      <c r="W167" s="90"/>
    </row>
    <row r="168" spans="18:23" s="54" customFormat="1">
      <c r="R168" s="90"/>
      <c r="S168" s="90"/>
      <c r="T168" s="90"/>
      <c r="U168" s="90"/>
      <c r="V168" s="90"/>
      <c r="W168" s="90"/>
    </row>
    <row r="169" spans="18:23" s="54" customFormat="1">
      <c r="R169" s="90"/>
      <c r="S169" s="90"/>
      <c r="T169" s="90"/>
      <c r="U169" s="90"/>
      <c r="V169" s="90"/>
      <c r="W169" s="90"/>
    </row>
    <row r="170" spans="18:23" s="54" customFormat="1">
      <c r="R170" s="90"/>
      <c r="S170" s="90"/>
      <c r="T170" s="90"/>
      <c r="U170" s="90"/>
      <c r="V170" s="90"/>
      <c r="W170" s="90"/>
    </row>
    <row r="171" spans="18:23" s="54" customFormat="1">
      <c r="R171" s="90"/>
      <c r="S171" s="90"/>
      <c r="T171" s="90"/>
      <c r="U171" s="90"/>
      <c r="V171" s="90"/>
      <c r="W171" s="90"/>
    </row>
    <row r="172" spans="18:23" s="54" customFormat="1">
      <c r="R172" s="90"/>
      <c r="S172" s="90"/>
      <c r="T172" s="90"/>
      <c r="U172" s="90"/>
      <c r="V172" s="90"/>
      <c r="W172" s="90"/>
    </row>
    <row r="173" spans="18:23" s="54" customFormat="1">
      <c r="R173" s="90"/>
      <c r="S173" s="90"/>
      <c r="T173" s="90"/>
      <c r="U173" s="90"/>
      <c r="V173" s="90"/>
      <c r="W173" s="90"/>
    </row>
    <row r="174" spans="18:23" s="54" customFormat="1">
      <c r="R174" s="90"/>
      <c r="S174" s="90"/>
      <c r="T174" s="90"/>
      <c r="U174" s="90"/>
      <c r="V174" s="90"/>
      <c r="W174" s="90"/>
    </row>
    <row r="175" spans="18:23" s="54" customFormat="1">
      <c r="R175" s="90"/>
      <c r="S175" s="90"/>
      <c r="T175" s="90"/>
      <c r="U175" s="90"/>
      <c r="V175" s="90"/>
      <c r="W175" s="90"/>
    </row>
    <row r="176" spans="18:23" s="54" customFormat="1">
      <c r="R176" s="90"/>
      <c r="S176" s="90"/>
      <c r="T176" s="90"/>
      <c r="U176" s="90"/>
      <c r="V176" s="90"/>
      <c r="W176" s="90"/>
    </row>
    <row r="177" spans="18:23" s="54" customFormat="1">
      <c r="R177" s="90"/>
      <c r="S177" s="90"/>
      <c r="T177" s="90"/>
      <c r="U177" s="90"/>
      <c r="V177" s="90"/>
      <c r="W177" s="90"/>
    </row>
    <row r="178" spans="18:23" s="54" customFormat="1">
      <c r="R178" s="90"/>
      <c r="S178" s="90"/>
      <c r="T178" s="90"/>
      <c r="U178" s="90"/>
      <c r="V178" s="90"/>
      <c r="W178" s="90"/>
    </row>
    <row r="179" spans="18:23" s="54" customFormat="1">
      <c r="R179" s="90"/>
      <c r="S179" s="90"/>
      <c r="T179" s="90"/>
      <c r="U179" s="90"/>
      <c r="V179" s="90"/>
      <c r="W179" s="90"/>
    </row>
    <row r="180" spans="18:23" s="54" customFormat="1">
      <c r="R180" s="90"/>
      <c r="S180" s="90"/>
      <c r="T180" s="90"/>
      <c r="U180" s="90"/>
      <c r="V180" s="90"/>
      <c r="W180" s="90"/>
    </row>
    <row r="181" spans="18:23" s="54" customFormat="1">
      <c r="R181" s="90"/>
      <c r="S181" s="90"/>
      <c r="T181" s="90"/>
      <c r="U181" s="90"/>
      <c r="V181" s="90"/>
      <c r="W181" s="90"/>
    </row>
    <row r="182" spans="18:23" s="54" customFormat="1">
      <c r="R182" s="90"/>
      <c r="S182" s="90"/>
      <c r="T182" s="90"/>
      <c r="U182" s="90"/>
      <c r="V182" s="90"/>
      <c r="W182" s="90"/>
    </row>
    <row r="183" spans="18:23" s="54" customFormat="1">
      <c r="R183" s="90"/>
      <c r="S183" s="90"/>
      <c r="T183" s="90"/>
      <c r="U183" s="90"/>
      <c r="V183" s="90"/>
      <c r="W183" s="90"/>
    </row>
    <row r="184" spans="18:23" s="54" customFormat="1">
      <c r="R184" s="90"/>
      <c r="S184" s="90"/>
      <c r="T184" s="90"/>
      <c r="U184" s="90"/>
      <c r="V184" s="90"/>
      <c r="W184" s="90"/>
    </row>
    <row r="185" spans="18:23" s="54" customFormat="1">
      <c r="R185" s="90"/>
      <c r="S185" s="90"/>
      <c r="T185" s="90"/>
      <c r="U185" s="90"/>
      <c r="V185" s="90"/>
      <c r="W185" s="90"/>
    </row>
    <row r="186" spans="18:23" s="54" customFormat="1">
      <c r="R186" s="90"/>
      <c r="S186" s="90"/>
      <c r="T186" s="90"/>
      <c r="U186" s="90"/>
      <c r="V186" s="90"/>
      <c r="W186" s="90"/>
    </row>
    <row r="187" spans="18:23" s="54" customFormat="1">
      <c r="R187" s="90"/>
      <c r="S187" s="90"/>
      <c r="T187" s="90"/>
      <c r="U187" s="90"/>
      <c r="V187" s="90"/>
      <c r="W187" s="90"/>
    </row>
    <row r="188" spans="18:23" s="54" customFormat="1">
      <c r="R188" s="90"/>
      <c r="S188" s="90"/>
      <c r="T188" s="90"/>
      <c r="U188" s="90"/>
      <c r="V188" s="90"/>
      <c r="W188" s="90"/>
    </row>
    <row r="189" spans="18:23" s="54" customFormat="1">
      <c r="R189" s="90"/>
      <c r="S189" s="90"/>
      <c r="T189" s="90"/>
      <c r="U189" s="90"/>
      <c r="V189" s="90"/>
      <c r="W189" s="90"/>
    </row>
    <row r="190" spans="18:23" s="54" customFormat="1">
      <c r="R190" s="90"/>
      <c r="S190" s="90"/>
      <c r="T190" s="90"/>
      <c r="U190" s="90"/>
      <c r="V190" s="90"/>
      <c r="W190" s="90"/>
    </row>
    <row r="191" spans="18:23" s="54" customFormat="1">
      <c r="R191" s="90"/>
      <c r="S191" s="90"/>
      <c r="T191" s="90"/>
      <c r="U191" s="90"/>
      <c r="V191" s="90"/>
      <c r="W191" s="90"/>
    </row>
    <row r="192" spans="18:23" s="54" customFormat="1">
      <c r="R192" s="90"/>
      <c r="S192" s="90"/>
      <c r="T192" s="90"/>
      <c r="U192" s="90"/>
      <c r="V192" s="90"/>
      <c r="W192" s="90"/>
    </row>
    <row r="193" spans="18:23" s="54" customFormat="1">
      <c r="R193" s="90"/>
      <c r="S193" s="90"/>
      <c r="T193" s="90"/>
      <c r="U193" s="90"/>
      <c r="V193" s="90"/>
      <c r="W193" s="90"/>
    </row>
    <row r="194" spans="18:23" s="54" customFormat="1">
      <c r="R194" s="90"/>
      <c r="S194" s="90"/>
      <c r="T194" s="90"/>
      <c r="U194" s="90"/>
      <c r="V194" s="90"/>
      <c r="W194" s="90"/>
    </row>
    <row r="195" spans="18:23" s="54" customFormat="1">
      <c r="R195" s="90"/>
      <c r="S195" s="90"/>
      <c r="T195" s="90"/>
      <c r="U195" s="90"/>
      <c r="V195" s="90"/>
      <c r="W195" s="90"/>
    </row>
    <row r="196" spans="18:23" s="54" customFormat="1">
      <c r="R196" s="90"/>
      <c r="S196" s="90"/>
      <c r="T196" s="90"/>
      <c r="U196" s="90"/>
      <c r="V196" s="90"/>
      <c r="W196" s="90"/>
    </row>
    <row r="197" spans="18:23" s="54" customFormat="1">
      <c r="R197" s="90"/>
      <c r="S197" s="90"/>
      <c r="T197" s="90"/>
      <c r="U197" s="90"/>
      <c r="V197" s="90"/>
      <c r="W197" s="90"/>
    </row>
    <row r="198" spans="18:23" s="54" customFormat="1">
      <c r="R198" s="90"/>
      <c r="S198" s="90"/>
      <c r="T198" s="90"/>
      <c r="U198" s="90"/>
      <c r="V198" s="90"/>
      <c r="W198" s="90"/>
    </row>
    <row r="199" spans="18:23" s="54" customFormat="1">
      <c r="R199" s="90"/>
      <c r="S199" s="90"/>
      <c r="T199" s="90"/>
      <c r="U199" s="90"/>
      <c r="V199" s="90"/>
      <c r="W199" s="90"/>
    </row>
    <row r="200" spans="18:23" s="54" customFormat="1">
      <c r="R200" s="90"/>
      <c r="S200" s="90"/>
      <c r="T200" s="90"/>
      <c r="U200" s="90"/>
      <c r="V200" s="90"/>
      <c r="W200" s="90"/>
    </row>
    <row r="201" spans="18:23" s="54" customFormat="1">
      <c r="R201" s="90"/>
      <c r="S201" s="90"/>
      <c r="T201" s="90"/>
      <c r="U201" s="90"/>
      <c r="V201" s="90"/>
      <c r="W201" s="90"/>
    </row>
    <row r="202" spans="18:23" s="54" customFormat="1">
      <c r="R202" s="90"/>
      <c r="S202" s="90"/>
      <c r="T202" s="90"/>
      <c r="U202" s="90"/>
      <c r="V202" s="90"/>
      <c r="W202" s="90"/>
    </row>
    <row r="203" spans="18:23" s="54" customFormat="1">
      <c r="R203" s="90"/>
      <c r="S203" s="90"/>
      <c r="T203" s="90"/>
      <c r="U203" s="90"/>
      <c r="V203" s="90"/>
      <c r="W203" s="90"/>
    </row>
    <row r="204" spans="18:23" s="54" customFormat="1">
      <c r="R204" s="90"/>
      <c r="S204" s="90"/>
      <c r="T204" s="90"/>
      <c r="U204" s="90"/>
      <c r="V204" s="90"/>
      <c r="W204" s="90"/>
    </row>
    <row r="205" spans="18:23" s="54" customFormat="1">
      <c r="R205" s="90"/>
      <c r="S205" s="90"/>
      <c r="T205" s="90"/>
      <c r="U205" s="90"/>
      <c r="V205" s="90"/>
      <c r="W205" s="90"/>
    </row>
    <row r="206" spans="18:23" s="54" customFormat="1">
      <c r="R206" s="90"/>
      <c r="S206" s="90"/>
      <c r="T206" s="90"/>
      <c r="U206" s="90"/>
      <c r="V206" s="90"/>
      <c r="W206" s="90"/>
    </row>
    <row r="207" spans="18:23" s="54" customFormat="1">
      <c r="R207" s="90"/>
      <c r="S207" s="90"/>
      <c r="T207" s="90"/>
      <c r="U207" s="90"/>
      <c r="V207" s="90"/>
      <c r="W207" s="90"/>
    </row>
    <row r="208" spans="18:23" s="54" customFormat="1">
      <c r="R208" s="90"/>
      <c r="S208" s="90"/>
      <c r="T208" s="90"/>
      <c r="U208" s="90"/>
      <c r="V208" s="90"/>
      <c r="W208" s="90"/>
    </row>
    <row r="209" spans="18:23" s="54" customFormat="1">
      <c r="R209" s="90"/>
      <c r="S209" s="90"/>
      <c r="T209" s="90"/>
      <c r="U209" s="90"/>
      <c r="V209" s="90"/>
      <c r="W209" s="90"/>
    </row>
    <row r="210" spans="18:23" s="54" customFormat="1">
      <c r="R210" s="90"/>
      <c r="S210" s="90"/>
      <c r="T210" s="90"/>
      <c r="U210" s="90"/>
      <c r="V210" s="90"/>
      <c r="W210" s="90"/>
    </row>
    <row r="211" spans="18:23" s="54" customFormat="1">
      <c r="R211" s="90"/>
      <c r="S211" s="90"/>
      <c r="T211" s="90"/>
      <c r="U211" s="90"/>
      <c r="V211" s="90"/>
      <c r="W211" s="90"/>
    </row>
    <row r="212" spans="18:23" s="54" customFormat="1">
      <c r="R212" s="90"/>
      <c r="S212" s="90"/>
      <c r="T212" s="90"/>
      <c r="U212" s="90"/>
      <c r="V212" s="90"/>
      <c r="W212" s="90"/>
    </row>
    <row r="213" spans="18:23" s="54" customFormat="1">
      <c r="R213" s="90"/>
      <c r="S213" s="90"/>
      <c r="T213" s="90"/>
      <c r="U213" s="90"/>
      <c r="V213" s="90"/>
      <c r="W213" s="90"/>
    </row>
    <row r="214" spans="18:23" s="54" customFormat="1">
      <c r="R214" s="90"/>
      <c r="S214" s="90"/>
      <c r="T214" s="90"/>
      <c r="U214" s="90"/>
      <c r="V214" s="90"/>
      <c r="W214" s="90"/>
    </row>
    <row r="215" spans="18:23" s="54" customFormat="1">
      <c r="R215" s="90"/>
      <c r="S215" s="90"/>
      <c r="T215" s="90"/>
      <c r="U215" s="90"/>
      <c r="V215" s="90"/>
      <c r="W215" s="90"/>
    </row>
    <row r="216" spans="18:23" s="54" customFormat="1">
      <c r="R216" s="90"/>
      <c r="S216" s="90"/>
      <c r="T216" s="90"/>
      <c r="U216" s="90"/>
      <c r="V216" s="90"/>
      <c r="W216" s="90"/>
    </row>
    <row r="217" spans="18:23" s="54" customFormat="1">
      <c r="R217" s="90"/>
      <c r="S217" s="90"/>
      <c r="T217" s="90"/>
      <c r="U217" s="90"/>
      <c r="V217" s="90"/>
      <c r="W217" s="90"/>
    </row>
    <row r="218" spans="18:23" s="54" customFormat="1">
      <c r="R218" s="90"/>
      <c r="S218" s="90"/>
      <c r="T218" s="90"/>
      <c r="U218" s="90"/>
      <c r="V218" s="90"/>
      <c r="W218" s="90"/>
    </row>
    <row r="219" spans="18:23" s="54" customFormat="1">
      <c r="R219" s="90"/>
      <c r="S219" s="90"/>
      <c r="T219" s="90"/>
      <c r="U219" s="90"/>
      <c r="V219" s="90"/>
      <c r="W219" s="90"/>
    </row>
    <row r="220" spans="18:23" s="54" customFormat="1">
      <c r="R220" s="90"/>
      <c r="S220" s="90"/>
      <c r="T220" s="90"/>
      <c r="U220" s="90"/>
      <c r="V220" s="90"/>
      <c r="W220" s="90"/>
    </row>
    <row r="221" spans="18:23" s="54" customFormat="1">
      <c r="R221" s="90"/>
      <c r="S221" s="90"/>
      <c r="T221" s="90"/>
      <c r="U221" s="90"/>
      <c r="V221" s="90"/>
      <c r="W221" s="90"/>
    </row>
    <row r="222" spans="18:23" s="54" customFormat="1">
      <c r="R222" s="90"/>
      <c r="S222" s="90"/>
      <c r="T222" s="90"/>
      <c r="U222" s="90"/>
      <c r="V222" s="90"/>
      <c r="W222" s="90"/>
    </row>
    <row r="223" spans="18:23" s="54" customFormat="1">
      <c r="R223" s="90"/>
      <c r="S223" s="90"/>
      <c r="T223" s="90"/>
      <c r="U223" s="90"/>
      <c r="V223" s="90"/>
      <c r="W223" s="90"/>
    </row>
    <row r="224" spans="18:23" s="54" customFormat="1">
      <c r="R224" s="90"/>
      <c r="S224" s="90"/>
      <c r="T224" s="90"/>
      <c r="U224" s="90"/>
      <c r="V224" s="90"/>
      <c r="W224" s="90"/>
    </row>
    <row r="225" spans="18:23" s="54" customFormat="1">
      <c r="R225" s="90"/>
      <c r="S225" s="90"/>
      <c r="T225" s="90"/>
      <c r="U225" s="90"/>
      <c r="V225" s="90"/>
      <c r="W225" s="90"/>
    </row>
    <row r="226" spans="18:23" s="54" customFormat="1">
      <c r="R226" s="90"/>
      <c r="S226" s="90"/>
      <c r="T226" s="90"/>
      <c r="U226" s="90"/>
      <c r="V226" s="90"/>
      <c r="W226" s="90"/>
    </row>
    <row r="227" spans="18:23" s="54" customFormat="1">
      <c r="R227" s="90"/>
      <c r="S227" s="90"/>
      <c r="T227" s="90"/>
      <c r="U227" s="90"/>
      <c r="V227" s="90"/>
      <c r="W227" s="90"/>
    </row>
    <row r="228" spans="18:23" s="54" customFormat="1">
      <c r="R228" s="90"/>
      <c r="S228" s="90"/>
      <c r="T228" s="90"/>
      <c r="U228" s="90"/>
      <c r="V228" s="90"/>
      <c r="W228" s="90"/>
    </row>
    <row r="229" spans="18:23" s="54" customFormat="1">
      <c r="R229" s="90"/>
      <c r="S229" s="90"/>
      <c r="T229" s="90"/>
      <c r="U229" s="90"/>
      <c r="V229" s="90"/>
      <c r="W229" s="90"/>
    </row>
    <row r="230" spans="18:23" s="54" customFormat="1">
      <c r="R230" s="90"/>
      <c r="S230" s="90"/>
      <c r="T230" s="90"/>
      <c r="U230" s="90"/>
      <c r="V230" s="90"/>
      <c r="W230" s="90"/>
    </row>
    <row r="231" spans="18:23" s="54" customFormat="1">
      <c r="R231" s="90"/>
      <c r="S231" s="90"/>
      <c r="T231" s="90"/>
      <c r="U231" s="90"/>
      <c r="V231" s="90"/>
      <c r="W231" s="90"/>
    </row>
    <row r="232" spans="18:23" s="54" customFormat="1">
      <c r="R232" s="90"/>
      <c r="S232" s="90"/>
      <c r="T232" s="90"/>
      <c r="U232" s="90"/>
      <c r="V232" s="90"/>
      <c r="W232" s="90"/>
    </row>
    <row r="233" spans="18:23" s="54" customFormat="1">
      <c r="R233" s="90"/>
      <c r="S233" s="90"/>
      <c r="T233" s="90"/>
      <c r="U233" s="90"/>
      <c r="V233" s="90"/>
      <c r="W233" s="90"/>
    </row>
    <row r="234" spans="18:23" s="54" customFormat="1">
      <c r="R234" s="90"/>
      <c r="S234" s="90"/>
      <c r="T234" s="90"/>
      <c r="U234" s="90"/>
      <c r="V234" s="90"/>
      <c r="W234" s="90"/>
    </row>
    <row r="235" spans="18:23" s="54" customFormat="1">
      <c r="R235" s="90"/>
      <c r="S235" s="90"/>
      <c r="T235" s="90"/>
      <c r="U235" s="90"/>
      <c r="V235" s="90"/>
      <c r="W235" s="90"/>
    </row>
    <row r="236" spans="18:23" s="54" customFormat="1">
      <c r="R236" s="90"/>
      <c r="S236" s="90"/>
      <c r="T236" s="90"/>
      <c r="U236" s="90"/>
      <c r="V236" s="90"/>
      <c r="W236" s="90"/>
    </row>
    <row r="237" spans="18:23" s="54" customFormat="1">
      <c r="R237" s="90"/>
      <c r="S237" s="90"/>
      <c r="T237" s="90"/>
      <c r="U237" s="90"/>
      <c r="V237" s="90"/>
      <c r="W237" s="90"/>
    </row>
    <row r="238" spans="18:23" s="54" customFormat="1">
      <c r="R238" s="90"/>
      <c r="S238" s="90"/>
      <c r="T238" s="90"/>
      <c r="U238" s="90"/>
      <c r="V238" s="90"/>
      <c r="W238" s="90"/>
    </row>
    <row r="239" spans="18:23" s="54" customFormat="1">
      <c r="R239" s="90"/>
      <c r="S239" s="90"/>
      <c r="T239" s="90"/>
      <c r="U239" s="90"/>
      <c r="V239" s="90"/>
      <c r="W239" s="90"/>
    </row>
    <row r="240" spans="18:23" s="54" customFormat="1">
      <c r="R240" s="90"/>
      <c r="S240" s="90"/>
      <c r="T240" s="90"/>
      <c r="U240" s="90"/>
      <c r="V240" s="90"/>
      <c r="W240" s="90"/>
    </row>
    <row r="241" spans="18:23" s="54" customFormat="1">
      <c r="R241" s="90"/>
      <c r="S241" s="90"/>
      <c r="T241" s="90"/>
      <c r="U241" s="90"/>
      <c r="V241" s="90"/>
      <c r="W241" s="90"/>
    </row>
    <row r="242" spans="18:23" s="54" customFormat="1">
      <c r="R242" s="90"/>
      <c r="S242" s="90"/>
      <c r="T242" s="90"/>
      <c r="U242" s="90"/>
      <c r="V242" s="90"/>
      <c r="W242" s="90"/>
    </row>
    <row r="243" spans="18:23" s="54" customFormat="1">
      <c r="R243" s="90"/>
      <c r="S243" s="90"/>
      <c r="T243" s="90"/>
      <c r="U243" s="90"/>
      <c r="V243" s="90"/>
      <c r="W243" s="90"/>
    </row>
    <row r="244" spans="18:23" s="54" customFormat="1">
      <c r="R244" s="90"/>
      <c r="S244" s="90"/>
      <c r="T244" s="90"/>
      <c r="U244" s="90"/>
      <c r="V244" s="90"/>
      <c r="W244" s="90"/>
    </row>
    <row r="245" spans="18:23" s="54" customFormat="1">
      <c r="R245" s="90"/>
      <c r="S245" s="90"/>
      <c r="T245" s="90"/>
      <c r="U245" s="90"/>
      <c r="V245" s="90"/>
      <c r="W245" s="90"/>
    </row>
    <row r="246" spans="18:23" s="54" customFormat="1">
      <c r="R246" s="90"/>
      <c r="S246" s="90"/>
      <c r="T246" s="90"/>
      <c r="U246" s="90"/>
      <c r="V246" s="90"/>
      <c r="W246" s="90"/>
    </row>
    <row r="247" spans="18:23" s="54" customFormat="1">
      <c r="R247" s="90"/>
      <c r="S247" s="90"/>
      <c r="T247" s="90"/>
      <c r="U247" s="90"/>
      <c r="V247" s="90"/>
      <c r="W247" s="90"/>
    </row>
    <row r="248" spans="18:23" s="54" customFormat="1">
      <c r="R248" s="90"/>
      <c r="S248" s="90"/>
      <c r="T248" s="90"/>
      <c r="U248" s="90"/>
      <c r="V248" s="90"/>
      <c r="W248" s="90"/>
    </row>
    <row r="249" spans="18:23" s="54" customFormat="1">
      <c r="R249" s="90"/>
      <c r="S249" s="90"/>
      <c r="T249" s="90"/>
      <c r="U249" s="90"/>
      <c r="V249" s="90"/>
      <c r="W249" s="90"/>
    </row>
    <row r="250" spans="18:23" s="54" customFormat="1">
      <c r="R250" s="90"/>
      <c r="S250" s="90"/>
      <c r="T250" s="90"/>
      <c r="U250" s="90"/>
      <c r="V250" s="90"/>
      <c r="W250" s="90"/>
    </row>
    <row r="251" spans="18:23" s="54" customFormat="1">
      <c r="R251" s="90"/>
      <c r="S251" s="90"/>
      <c r="T251" s="90"/>
      <c r="U251" s="90"/>
      <c r="V251" s="90"/>
      <c r="W251" s="90"/>
    </row>
    <row r="252" spans="18:23" s="54" customFormat="1">
      <c r="R252" s="90"/>
      <c r="S252" s="90"/>
      <c r="T252" s="90"/>
      <c r="U252" s="90"/>
      <c r="V252" s="90"/>
      <c r="W252" s="90"/>
    </row>
    <row r="253" spans="18:23" s="54" customFormat="1">
      <c r="R253" s="90"/>
      <c r="S253" s="90"/>
      <c r="T253" s="90"/>
      <c r="U253" s="90"/>
      <c r="V253" s="90"/>
      <c r="W253" s="90"/>
    </row>
    <row r="254" spans="18:23" s="54" customFormat="1">
      <c r="R254" s="90"/>
      <c r="S254" s="90"/>
      <c r="T254" s="90"/>
      <c r="U254" s="90"/>
      <c r="V254" s="90"/>
      <c r="W254" s="90"/>
    </row>
    <row r="255" spans="18:23" s="54" customFormat="1">
      <c r="R255" s="90"/>
      <c r="S255" s="90"/>
      <c r="T255" s="90"/>
      <c r="U255" s="90"/>
      <c r="V255" s="90"/>
      <c r="W255" s="90"/>
    </row>
    <row r="256" spans="18:23" s="54" customFormat="1">
      <c r="R256" s="90"/>
      <c r="S256" s="90"/>
      <c r="T256" s="90"/>
      <c r="U256" s="90"/>
      <c r="V256" s="90"/>
      <c r="W256" s="90"/>
    </row>
    <row r="257" spans="18:23" s="54" customFormat="1">
      <c r="R257" s="90"/>
      <c r="S257" s="90"/>
      <c r="T257" s="90"/>
      <c r="U257" s="90"/>
      <c r="V257" s="90"/>
      <c r="W257" s="90"/>
    </row>
    <row r="258" spans="18:23" s="54" customFormat="1">
      <c r="R258" s="90"/>
      <c r="S258" s="90"/>
      <c r="T258" s="90"/>
      <c r="U258" s="90"/>
      <c r="V258" s="90"/>
      <c r="W258" s="90"/>
    </row>
    <row r="259" spans="18:23" s="54" customFormat="1">
      <c r="R259" s="90"/>
      <c r="S259" s="90"/>
      <c r="T259" s="90"/>
      <c r="U259" s="90"/>
      <c r="V259" s="90"/>
      <c r="W259" s="90"/>
    </row>
    <row r="260" spans="18:23" s="54" customFormat="1">
      <c r="R260" s="90"/>
      <c r="S260" s="90"/>
      <c r="T260" s="90"/>
      <c r="U260" s="90"/>
      <c r="V260" s="90"/>
      <c r="W260" s="90"/>
    </row>
    <row r="261" spans="18:23" s="54" customFormat="1">
      <c r="R261" s="90"/>
      <c r="S261" s="90"/>
      <c r="T261" s="90"/>
      <c r="U261" s="90"/>
      <c r="V261" s="90"/>
      <c r="W261" s="90"/>
    </row>
    <row r="262" spans="18:23" s="54" customFormat="1">
      <c r="R262" s="90"/>
      <c r="S262" s="90"/>
      <c r="T262" s="90"/>
      <c r="U262" s="90"/>
      <c r="V262" s="90"/>
      <c r="W262" s="90"/>
    </row>
    <row r="263" spans="18:23" s="54" customFormat="1">
      <c r="R263" s="90"/>
      <c r="S263" s="90"/>
      <c r="T263" s="90"/>
      <c r="U263" s="90"/>
      <c r="V263" s="90"/>
      <c r="W263" s="90"/>
    </row>
    <row r="264" spans="18:23" s="54" customFormat="1">
      <c r="R264" s="90"/>
      <c r="S264" s="90"/>
      <c r="T264" s="90"/>
      <c r="U264" s="90"/>
      <c r="V264" s="90"/>
      <c r="W264" s="90"/>
    </row>
    <row r="265" spans="18:23" s="54" customFormat="1">
      <c r="R265" s="90"/>
      <c r="S265" s="90"/>
      <c r="T265" s="90"/>
      <c r="U265" s="90"/>
      <c r="V265" s="90"/>
      <c r="W265" s="90"/>
    </row>
    <row r="266" spans="18:23" s="54" customFormat="1">
      <c r="R266" s="90"/>
      <c r="S266" s="90"/>
      <c r="T266" s="90"/>
      <c r="U266" s="90"/>
      <c r="V266" s="90"/>
      <c r="W266" s="90"/>
    </row>
    <row r="267" spans="18:23" s="54" customFormat="1">
      <c r="R267" s="90"/>
      <c r="S267" s="90"/>
      <c r="T267" s="90"/>
      <c r="U267" s="90"/>
      <c r="V267" s="90"/>
      <c r="W267" s="90"/>
    </row>
    <row r="268" spans="18:23" s="54" customFormat="1">
      <c r="R268" s="90"/>
      <c r="S268" s="90"/>
      <c r="T268" s="90"/>
      <c r="U268" s="90"/>
      <c r="V268" s="90"/>
      <c r="W268" s="90"/>
    </row>
    <row r="269" spans="18:23" s="54" customFormat="1">
      <c r="R269" s="90"/>
      <c r="S269" s="90"/>
      <c r="T269" s="90"/>
      <c r="U269" s="90"/>
      <c r="V269" s="90"/>
      <c r="W269" s="90"/>
    </row>
    <row r="270" spans="18:23" s="54" customFormat="1">
      <c r="R270" s="90"/>
      <c r="S270" s="90"/>
      <c r="T270" s="90"/>
      <c r="U270" s="90"/>
      <c r="V270" s="90"/>
      <c r="W270" s="90"/>
    </row>
    <row r="271" spans="18:23" s="54" customFormat="1">
      <c r="R271" s="90"/>
      <c r="S271" s="90"/>
      <c r="T271" s="90"/>
      <c r="U271" s="90"/>
      <c r="V271" s="90"/>
      <c r="W271" s="90"/>
    </row>
    <row r="272" spans="18:23" s="54" customFormat="1">
      <c r="R272" s="90"/>
      <c r="S272" s="90"/>
      <c r="T272" s="90"/>
      <c r="U272" s="90"/>
      <c r="V272" s="90"/>
      <c r="W272" s="90"/>
    </row>
    <row r="273" spans="18:23" s="54" customFormat="1">
      <c r="R273" s="90"/>
      <c r="S273" s="90"/>
      <c r="T273" s="90"/>
      <c r="U273" s="90"/>
      <c r="V273" s="90"/>
      <c r="W273" s="90"/>
    </row>
    <row r="274" spans="18:23" s="54" customFormat="1">
      <c r="R274" s="90"/>
      <c r="S274" s="90"/>
      <c r="T274" s="90"/>
      <c r="U274" s="90"/>
      <c r="V274" s="90"/>
      <c r="W274" s="90"/>
    </row>
    <row r="275" spans="18:23" s="54" customFormat="1">
      <c r="R275" s="90"/>
      <c r="S275" s="90"/>
      <c r="T275" s="90"/>
      <c r="U275" s="90"/>
      <c r="V275" s="90"/>
      <c r="W275" s="90"/>
    </row>
    <row r="276" spans="18:23" s="54" customFormat="1">
      <c r="R276" s="90"/>
      <c r="S276" s="90"/>
      <c r="T276" s="90"/>
      <c r="U276" s="90"/>
      <c r="V276" s="90"/>
      <c r="W276" s="90"/>
    </row>
    <row r="277" spans="18:23" s="54" customFormat="1">
      <c r="R277" s="90"/>
      <c r="S277" s="90"/>
      <c r="T277" s="90"/>
      <c r="U277" s="90"/>
      <c r="V277" s="90"/>
      <c r="W277" s="90"/>
    </row>
    <row r="278" spans="18:23" s="54" customFormat="1">
      <c r="R278" s="90"/>
      <c r="S278" s="90"/>
      <c r="T278" s="90"/>
      <c r="U278" s="90"/>
      <c r="V278" s="90"/>
      <c r="W278" s="90"/>
    </row>
    <row r="279" spans="18:23" s="54" customFormat="1">
      <c r="R279" s="90"/>
      <c r="S279" s="90"/>
      <c r="T279" s="90"/>
      <c r="U279" s="90"/>
      <c r="V279" s="90"/>
      <c r="W279" s="90"/>
    </row>
    <row r="280" spans="18:23" s="54" customFormat="1">
      <c r="R280" s="90"/>
      <c r="S280" s="90"/>
      <c r="T280" s="90"/>
      <c r="U280" s="90"/>
      <c r="V280" s="90"/>
      <c r="W280" s="90"/>
    </row>
    <row r="281" spans="18:23" s="54" customFormat="1">
      <c r="R281" s="90"/>
      <c r="S281" s="90"/>
      <c r="T281" s="90"/>
      <c r="U281" s="90"/>
      <c r="V281" s="90"/>
      <c r="W281" s="90"/>
    </row>
    <row r="282" spans="18:23" s="54" customFormat="1">
      <c r="R282" s="90"/>
      <c r="S282" s="90"/>
      <c r="T282" s="90"/>
      <c r="U282" s="90"/>
      <c r="V282" s="90"/>
      <c r="W282" s="90"/>
    </row>
    <row r="283" spans="18:23" s="54" customFormat="1">
      <c r="R283" s="90"/>
      <c r="S283" s="90"/>
      <c r="T283" s="90"/>
      <c r="U283" s="90"/>
      <c r="V283" s="90"/>
      <c r="W283" s="90"/>
    </row>
    <row r="284" spans="18:23" s="54" customFormat="1">
      <c r="R284" s="90"/>
      <c r="S284" s="90"/>
      <c r="T284" s="90"/>
      <c r="U284" s="90"/>
      <c r="V284" s="90"/>
      <c r="W284" s="90"/>
    </row>
    <row r="285" spans="18:23" s="54" customFormat="1">
      <c r="R285" s="90"/>
      <c r="S285" s="90"/>
      <c r="T285" s="90"/>
      <c r="U285" s="90"/>
      <c r="V285" s="90"/>
      <c r="W285" s="90"/>
    </row>
    <row r="286" spans="18:23" s="54" customFormat="1">
      <c r="R286" s="90"/>
      <c r="S286" s="90"/>
      <c r="T286" s="90"/>
      <c r="U286" s="90"/>
      <c r="V286" s="90"/>
      <c r="W286" s="90"/>
    </row>
    <row r="287" spans="18:23" s="54" customFormat="1">
      <c r="R287" s="90"/>
      <c r="S287" s="90"/>
      <c r="T287" s="90"/>
      <c r="U287" s="90"/>
      <c r="V287" s="90"/>
      <c r="W287" s="90"/>
    </row>
    <row r="288" spans="18:23" s="54" customFormat="1">
      <c r="R288" s="90"/>
      <c r="S288" s="90"/>
      <c r="T288" s="90"/>
      <c r="U288" s="90"/>
      <c r="V288" s="90"/>
      <c r="W288" s="90"/>
    </row>
    <row r="289" spans="18:23" s="54" customFormat="1">
      <c r="R289" s="90"/>
      <c r="S289" s="90"/>
      <c r="T289" s="90"/>
      <c r="U289" s="90"/>
      <c r="V289" s="90"/>
      <c r="W289" s="90"/>
    </row>
    <row r="290" spans="18:23" s="54" customFormat="1">
      <c r="R290" s="90"/>
      <c r="S290" s="90"/>
      <c r="T290" s="90"/>
      <c r="U290" s="90"/>
      <c r="V290" s="90"/>
      <c r="W290" s="90"/>
    </row>
    <row r="291" spans="18:23" s="54" customFormat="1">
      <c r="R291" s="90"/>
      <c r="S291" s="90"/>
      <c r="T291" s="90"/>
      <c r="U291" s="90"/>
      <c r="V291" s="90"/>
      <c r="W291" s="90"/>
    </row>
    <row r="292" spans="18:23" s="54" customFormat="1">
      <c r="R292" s="90"/>
      <c r="S292" s="90"/>
      <c r="T292" s="90"/>
      <c r="U292" s="90"/>
      <c r="V292" s="90"/>
      <c r="W292" s="90"/>
    </row>
    <row r="293" spans="18:23" s="54" customFormat="1">
      <c r="R293" s="90"/>
      <c r="S293" s="90"/>
      <c r="T293" s="90"/>
      <c r="U293" s="90"/>
      <c r="V293" s="90"/>
      <c r="W293" s="90"/>
    </row>
    <row r="294" spans="18:23" s="54" customFormat="1">
      <c r="R294" s="90"/>
      <c r="S294" s="90"/>
      <c r="T294" s="90"/>
      <c r="U294" s="90"/>
      <c r="V294" s="90"/>
      <c r="W294" s="90"/>
    </row>
    <row r="295" spans="18:23" s="54" customFormat="1">
      <c r="R295" s="90"/>
      <c r="S295" s="90"/>
      <c r="T295" s="90"/>
      <c r="U295" s="90"/>
      <c r="V295" s="90"/>
      <c r="W295" s="90"/>
    </row>
    <row r="296" spans="18:23" s="54" customFormat="1">
      <c r="R296" s="90"/>
      <c r="S296" s="90"/>
      <c r="T296" s="90"/>
      <c r="U296" s="90"/>
      <c r="V296" s="90"/>
      <c r="W296" s="90"/>
    </row>
    <row r="297" spans="18:23" s="54" customFormat="1">
      <c r="R297" s="90"/>
      <c r="S297" s="90"/>
      <c r="T297" s="90"/>
      <c r="U297" s="90"/>
      <c r="V297" s="90"/>
      <c r="W297" s="90"/>
    </row>
    <row r="298" spans="18:23" s="54" customFormat="1">
      <c r="R298" s="90"/>
      <c r="S298" s="90"/>
      <c r="T298" s="90"/>
      <c r="U298" s="90"/>
      <c r="V298" s="90"/>
      <c r="W298" s="90"/>
    </row>
    <row r="299" spans="18:23" s="54" customFormat="1">
      <c r="R299" s="90"/>
      <c r="S299" s="90"/>
      <c r="T299" s="90"/>
      <c r="U299" s="90"/>
      <c r="V299" s="90"/>
      <c r="W299" s="90"/>
    </row>
    <row r="300" spans="18:23" s="54" customFormat="1">
      <c r="R300" s="90"/>
      <c r="S300" s="90"/>
      <c r="T300" s="90"/>
      <c r="U300" s="90"/>
      <c r="V300" s="90"/>
      <c r="W300" s="90"/>
    </row>
    <row r="301" spans="18:23" s="54" customFormat="1">
      <c r="R301" s="90"/>
      <c r="S301" s="90"/>
      <c r="T301" s="90"/>
      <c r="U301" s="90"/>
      <c r="V301" s="90"/>
      <c r="W301" s="90"/>
    </row>
    <row r="302" spans="18:23" s="54" customFormat="1">
      <c r="R302" s="90"/>
      <c r="S302" s="90"/>
      <c r="T302" s="90"/>
      <c r="U302" s="90"/>
      <c r="V302" s="90"/>
      <c r="W302" s="90"/>
    </row>
    <row r="303" spans="18:23" s="54" customFormat="1">
      <c r="R303" s="90"/>
      <c r="S303" s="90"/>
      <c r="T303" s="90"/>
      <c r="U303" s="90"/>
      <c r="V303" s="90"/>
      <c r="W303" s="90"/>
    </row>
    <row r="304" spans="18:23" s="54" customFormat="1">
      <c r="R304" s="90"/>
      <c r="S304" s="90"/>
      <c r="T304" s="90"/>
      <c r="U304" s="90"/>
      <c r="V304" s="90"/>
      <c r="W304" s="90"/>
    </row>
    <row r="305" spans="18:23" s="54" customFormat="1">
      <c r="R305" s="90"/>
      <c r="S305" s="90"/>
      <c r="T305" s="90"/>
      <c r="U305" s="90"/>
      <c r="V305" s="90"/>
      <c r="W305" s="90"/>
    </row>
    <row r="306" spans="18:23" s="54" customFormat="1">
      <c r="R306" s="90"/>
      <c r="S306" s="90"/>
      <c r="T306" s="90"/>
      <c r="U306" s="90"/>
      <c r="V306" s="90"/>
      <c r="W306" s="90"/>
    </row>
    <row r="307" spans="18:23" s="54" customFormat="1">
      <c r="R307" s="90"/>
      <c r="S307" s="90"/>
      <c r="T307" s="90"/>
      <c r="U307" s="90"/>
      <c r="V307" s="90"/>
      <c r="W307" s="90"/>
    </row>
    <row r="308" spans="18:23" s="54" customFormat="1">
      <c r="R308" s="90"/>
      <c r="S308" s="90"/>
      <c r="T308" s="90"/>
      <c r="U308" s="90"/>
      <c r="V308" s="90"/>
      <c r="W308" s="90"/>
    </row>
    <row r="309" spans="18:23" s="54" customFormat="1">
      <c r="R309" s="90"/>
      <c r="S309" s="90"/>
      <c r="T309" s="90"/>
      <c r="U309" s="90"/>
      <c r="V309" s="90"/>
      <c r="W309" s="90"/>
    </row>
    <row r="310" spans="18:23" s="54" customFormat="1">
      <c r="R310" s="90"/>
      <c r="S310" s="90"/>
      <c r="T310" s="90"/>
      <c r="U310" s="90"/>
      <c r="V310" s="90"/>
      <c r="W310" s="90"/>
    </row>
    <row r="311" spans="18:23" s="54" customFormat="1">
      <c r="R311" s="90"/>
      <c r="S311" s="90"/>
      <c r="T311" s="90"/>
      <c r="U311" s="90"/>
      <c r="V311" s="90"/>
      <c r="W311" s="90"/>
    </row>
    <row r="312" spans="18:23" s="54" customFormat="1">
      <c r="R312" s="90"/>
      <c r="S312" s="90"/>
      <c r="T312" s="90"/>
      <c r="U312" s="90"/>
      <c r="V312" s="90"/>
      <c r="W312" s="90"/>
    </row>
    <row r="313" spans="18:23" s="54" customFormat="1">
      <c r="R313" s="90"/>
      <c r="S313" s="90"/>
      <c r="T313" s="90"/>
      <c r="U313" s="90"/>
      <c r="V313" s="90"/>
      <c r="W313" s="90"/>
    </row>
    <row r="314" spans="18:23" s="54" customFormat="1">
      <c r="R314" s="90"/>
      <c r="S314" s="90"/>
      <c r="T314" s="90"/>
      <c r="U314" s="90"/>
      <c r="V314" s="90"/>
      <c r="W314" s="90"/>
    </row>
    <row r="315" spans="18:23" s="54" customFormat="1">
      <c r="R315" s="90"/>
      <c r="S315" s="90"/>
      <c r="T315" s="90"/>
      <c r="U315" s="90"/>
      <c r="V315" s="90"/>
      <c r="W315" s="90"/>
    </row>
    <row r="316" spans="18:23" s="54" customFormat="1">
      <c r="R316" s="90"/>
      <c r="S316" s="90"/>
      <c r="T316" s="90"/>
      <c r="U316" s="90"/>
      <c r="V316" s="90"/>
      <c r="W316" s="90"/>
    </row>
    <row r="317" spans="18:23" s="54" customFormat="1">
      <c r="R317" s="90"/>
      <c r="S317" s="90"/>
      <c r="T317" s="90"/>
      <c r="U317" s="90"/>
      <c r="V317" s="90"/>
      <c r="W317" s="90"/>
    </row>
    <row r="318" spans="18:23" s="54" customFormat="1">
      <c r="R318" s="90"/>
      <c r="S318" s="90"/>
      <c r="T318" s="90"/>
      <c r="U318" s="90"/>
      <c r="V318" s="90"/>
      <c r="W318" s="90"/>
    </row>
    <row r="319" spans="18:23" s="54" customFormat="1">
      <c r="R319" s="90"/>
      <c r="S319" s="90"/>
      <c r="T319" s="90"/>
      <c r="U319" s="90"/>
      <c r="V319" s="90"/>
      <c r="W319" s="90"/>
    </row>
    <row r="320" spans="18:23" s="54" customFormat="1">
      <c r="R320" s="90"/>
      <c r="S320" s="90"/>
      <c r="T320" s="90"/>
      <c r="U320" s="90"/>
      <c r="V320" s="90"/>
      <c r="W320" s="90"/>
    </row>
    <row r="321" spans="18:23" s="54" customFormat="1">
      <c r="R321" s="90"/>
      <c r="S321" s="90"/>
      <c r="T321" s="90"/>
      <c r="U321" s="90"/>
      <c r="V321" s="90"/>
      <c r="W321" s="90"/>
    </row>
    <row r="322" spans="18:23" s="54" customFormat="1">
      <c r="R322" s="90"/>
      <c r="S322" s="90"/>
      <c r="T322" s="90"/>
      <c r="U322" s="90"/>
      <c r="V322" s="90"/>
      <c r="W322" s="90"/>
    </row>
    <row r="323" spans="18:23" s="54" customFormat="1">
      <c r="R323" s="90"/>
      <c r="S323" s="90"/>
      <c r="T323" s="90"/>
      <c r="U323" s="90"/>
      <c r="V323" s="90"/>
      <c r="W323" s="90"/>
    </row>
    <row r="324" spans="18:23" s="54" customFormat="1">
      <c r="R324" s="90"/>
      <c r="S324" s="90"/>
      <c r="T324" s="90"/>
      <c r="U324" s="90"/>
      <c r="V324" s="90"/>
      <c r="W324" s="90"/>
    </row>
    <row r="325" spans="18:23" s="54" customFormat="1">
      <c r="R325" s="90"/>
      <c r="S325" s="90"/>
      <c r="T325" s="90"/>
      <c r="U325" s="90"/>
      <c r="V325" s="90"/>
      <c r="W325" s="90"/>
    </row>
    <row r="326" spans="18:23" s="54" customFormat="1">
      <c r="R326" s="90"/>
      <c r="S326" s="90"/>
      <c r="T326" s="90"/>
      <c r="U326" s="90"/>
      <c r="V326" s="90"/>
      <c r="W326" s="90"/>
    </row>
    <row r="327" spans="18:23" s="54" customFormat="1">
      <c r="R327" s="90"/>
      <c r="S327" s="90"/>
      <c r="T327" s="90"/>
      <c r="U327" s="90"/>
      <c r="V327" s="90"/>
      <c r="W327" s="90"/>
    </row>
    <row r="328" spans="18:23" s="54" customFormat="1">
      <c r="R328" s="90"/>
      <c r="S328" s="90"/>
      <c r="T328" s="90"/>
      <c r="U328" s="90"/>
      <c r="V328" s="90"/>
      <c r="W328" s="90"/>
    </row>
    <row r="329" spans="18:23" s="54" customFormat="1">
      <c r="R329" s="90"/>
      <c r="S329" s="90"/>
      <c r="T329" s="90"/>
      <c r="U329" s="90"/>
      <c r="V329" s="90"/>
      <c r="W329" s="90"/>
    </row>
    <row r="330" spans="18:23" s="54" customFormat="1">
      <c r="R330" s="90"/>
      <c r="S330" s="90"/>
      <c r="T330" s="90"/>
      <c r="U330" s="90"/>
      <c r="V330" s="90"/>
      <c r="W330" s="90"/>
    </row>
    <row r="331" spans="18:23" s="54" customFormat="1">
      <c r="R331" s="90"/>
      <c r="S331" s="90"/>
      <c r="T331" s="90"/>
      <c r="U331" s="90"/>
      <c r="V331" s="90"/>
      <c r="W331" s="90"/>
    </row>
    <row r="332" spans="18:23" s="54" customFormat="1">
      <c r="R332" s="90"/>
      <c r="S332" s="90"/>
      <c r="T332" s="90"/>
      <c r="U332" s="90"/>
      <c r="V332" s="90"/>
      <c r="W332" s="90"/>
    </row>
    <row r="333" spans="18:23" s="54" customFormat="1">
      <c r="R333" s="90"/>
      <c r="S333" s="90"/>
      <c r="T333" s="90"/>
      <c r="U333" s="90"/>
      <c r="V333" s="90"/>
      <c r="W333" s="90"/>
    </row>
    <row r="334" spans="18:23" s="54" customFormat="1">
      <c r="R334" s="90"/>
      <c r="S334" s="90"/>
      <c r="T334" s="90"/>
      <c r="U334" s="90"/>
      <c r="V334" s="90"/>
      <c r="W334" s="90"/>
    </row>
    <row r="335" spans="18:23" s="54" customFormat="1">
      <c r="R335" s="90"/>
      <c r="S335" s="90"/>
      <c r="T335" s="90"/>
      <c r="U335" s="90"/>
      <c r="V335" s="90"/>
      <c r="W335" s="90"/>
    </row>
    <row r="336" spans="18:23" s="54" customFormat="1">
      <c r="R336" s="90"/>
      <c r="S336" s="90"/>
      <c r="T336" s="90"/>
      <c r="U336" s="90"/>
      <c r="V336" s="90"/>
      <c r="W336" s="90"/>
    </row>
    <row r="337" spans="18:23" s="54" customFormat="1">
      <c r="R337" s="90"/>
      <c r="S337" s="90"/>
      <c r="T337" s="90"/>
      <c r="U337" s="90"/>
      <c r="V337" s="90"/>
      <c r="W337" s="90"/>
    </row>
    <row r="338" spans="18:23" s="54" customFormat="1">
      <c r="R338" s="90"/>
      <c r="S338" s="90"/>
      <c r="T338" s="90"/>
      <c r="U338" s="90"/>
      <c r="V338" s="90"/>
      <c r="W338" s="90"/>
    </row>
    <row r="339" spans="18:23" s="54" customFormat="1">
      <c r="R339" s="90"/>
      <c r="S339" s="90"/>
      <c r="T339" s="90"/>
      <c r="U339" s="90"/>
      <c r="V339" s="90"/>
      <c r="W339" s="90"/>
    </row>
    <row r="340" spans="18:23" s="54" customFormat="1">
      <c r="R340" s="90"/>
      <c r="S340" s="90"/>
      <c r="T340" s="90"/>
      <c r="U340" s="90"/>
      <c r="V340" s="90"/>
      <c r="W340" s="90"/>
    </row>
    <row r="341" spans="18:23" s="54" customFormat="1">
      <c r="R341" s="90"/>
      <c r="S341" s="90"/>
      <c r="T341" s="90"/>
      <c r="U341" s="90"/>
      <c r="V341" s="90"/>
      <c r="W341" s="90"/>
    </row>
    <row r="342" spans="18:23" s="54" customFormat="1">
      <c r="R342" s="90"/>
      <c r="S342" s="90"/>
      <c r="T342" s="90"/>
      <c r="U342" s="90"/>
      <c r="V342" s="90"/>
      <c r="W342" s="90"/>
    </row>
    <row r="343" spans="18:23" s="54" customFormat="1">
      <c r="R343" s="90"/>
      <c r="S343" s="90"/>
      <c r="T343" s="90"/>
      <c r="U343" s="90"/>
      <c r="V343" s="90"/>
      <c r="W343" s="90"/>
    </row>
    <row r="344" spans="18:23" s="54" customFormat="1">
      <c r="R344" s="90"/>
      <c r="S344" s="90"/>
      <c r="T344" s="90"/>
      <c r="U344" s="90"/>
      <c r="V344" s="90"/>
      <c r="W344" s="90"/>
    </row>
    <row r="345" spans="18:23" s="54" customFormat="1">
      <c r="R345" s="90"/>
      <c r="S345" s="90"/>
      <c r="T345" s="90"/>
      <c r="U345" s="90"/>
      <c r="V345" s="90"/>
      <c r="W345" s="90"/>
    </row>
    <row r="346" spans="18:23" s="54" customFormat="1">
      <c r="R346" s="90"/>
      <c r="S346" s="90"/>
      <c r="T346" s="90"/>
      <c r="U346" s="90"/>
      <c r="V346" s="90"/>
      <c r="W346" s="90"/>
    </row>
    <row r="347" spans="18:23" s="54" customFormat="1">
      <c r="R347" s="90"/>
      <c r="S347" s="90"/>
      <c r="T347" s="90"/>
      <c r="U347" s="90"/>
      <c r="V347" s="90"/>
      <c r="W347" s="90"/>
    </row>
    <row r="348" spans="18:23" s="54" customFormat="1">
      <c r="R348" s="90"/>
      <c r="S348" s="90"/>
      <c r="T348" s="90"/>
      <c r="U348" s="90"/>
      <c r="V348" s="90"/>
      <c r="W348" s="90"/>
    </row>
    <row r="349" spans="18:23" s="54" customFormat="1">
      <c r="R349" s="90"/>
      <c r="S349" s="90"/>
      <c r="T349" s="90"/>
      <c r="U349" s="90"/>
      <c r="V349" s="90"/>
      <c r="W349" s="90"/>
    </row>
    <row r="350" spans="18:23" s="54" customFormat="1">
      <c r="R350" s="90"/>
      <c r="S350" s="90"/>
      <c r="T350" s="90"/>
      <c r="U350" s="90"/>
      <c r="V350" s="90"/>
      <c r="W350" s="90"/>
    </row>
    <row r="351" spans="18:23" s="54" customFormat="1">
      <c r="R351" s="90"/>
      <c r="S351" s="90"/>
      <c r="T351" s="90"/>
      <c r="U351" s="90"/>
      <c r="V351" s="90"/>
      <c r="W351" s="90"/>
    </row>
    <row r="352" spans="18:23" s="54" customFormat="1">
      <c r="R352" s="90"/>
      <c r="S352" s="90"/>
      <c r="T352" s="90"/>
      <c r="U352" s="90"/>
      <c r="V352" s="90"/>
      <c r="W352" s="90"/>
    </row>
    <row r="353" spans="18:23" s="54" customFormat="1">
      <c r="R353" s="90"/>
      <c r="S353" s="90"/>
      <c r="T353" s="90"/>
      <c r="U353" s="90"/>
      <c r="V353" s="90"/>
      <c r="W353" s="90"/>
    </row>
    <row r="354" spans="18:23" s="54" customFormat="1">
      <c r="R354" s="90"/>
      <c r="S354" s="90"/>
      <c r="T354" s="90"/>
      <c r="U354" s="90"/>
      <c r="V354" s="90"/>
      <c r="W354" s="90"/>
    </row>
    <row r="355" spans="18:23" s="54" customFormat="1">
      <c r="R355" s="90"/>
      <c r="S355" s="90"/>
      <c r="T355" s="90"/>
      <c r="U355" s="90"/>
      <c r="V355" s="90"/>
      <c r="W355" s="90"/>
    </row>
    <row r="356" spans="18:23" s="54" customFormat="1">
      <c r="R356" s="90"/>
      <c r="S356" s="90"/>
      <c r="T356" s="90"/>
      <c r="U356" s="90"/>
      <c r="V356" s="90"/>
      <c r="W356" s="90"/>
    </row>
    <row r="357" spans="18:23" s="54" customFormat="1">
      <c r="R357" s="90"/>
      <c r="S357" s="90"/>
      <c r="T357" s="90"/>
      <c r="U357" s="90"/>
      <c r="V357" s="90"/>
      <c r="W357" s="90"/>
    </row>
    <row r="358" spans="18:23" s="54" customFormat="1">
      <c r="R358" s="90"/>
      <c r="S358" s="90"/>
      <c r="T358" s="90"/>
      <c r="U358" s="90"/>
      <c r="V358" s="90"/>
      <c r="W358" s="90"/>
    </row>
    <row r="359" spans="18:23" s="54" customFormat="1">
      <c r="R359" s="90"/>
      <c r="S359" s="90"/>
      <c r="T359" s="90"/>
      <c r="U359" s="90"/>
      <c r="V359" s="90"/>
      <c r="W359" s="90"/>
    </row>
    <row r="360" spans="18:23" s="54" customFormat="1">
      <c r="R360" s="90"/>
      <c r="S360" s="90"/>
      <c r="T360" s="90"/>
      <c r="U360" s="90"/>
      <c r="V360" s="90"/>
      <c r="W360" s="90"/>
    </row>
    <row r="361" spans="18:23" s="54" customFormat="1">
      <c r="R361" s="90"/>
      <c r="S361" s="90"/>
      <c r="T361" s="90"/>
      <c r="U361" s="90"/>
      <c r="V361" s="90"/>
      <c r="W361" s="90"/>
    </row>
    <row r="362" spans="18:23" s="54" customFormat="1">
      <c r="R362" s="90"/>
      <c r="S362" s="90"/>
      <c r="T362" s="90"/>
      <c r="U362" s="90"/>
      <c r="V362" s="90"/>
      <c r="W362" s="90"/>
    </row>
    <row r="363" spans="18:23" s="54" customFormat="1">
      <c r="R363" s="90"/>
      <c r="S363" s="90"/>
      <c r="T363" s="90"/>
      <c r="U363" s="90"/>
      <c r="V363" s="90"/>
      <c r="W363" s="90"/>
    </row>
    <row r="364" spans="18:23" s="54" customFormat="1">
      <c r="R364" s="90"/>
      <c r="S364" s="90"/>
      <c r="T364" s="90"/>
      <c r="U364" s="90"/>
      <c r="V364" s="90"/>
      <c r="W364" s="90"/>
    </row>
    <row r="365" spans="18:23" s="54" customFormat="1">
      <c r="R365" s="90"/>
      <c r="S365" s="90"/>
      <c r="T365" s="90"/>
      <c r="U365" s="90"/>
      <c r="V365" s="90"/>
      <c r="W365" s="90"/>
    </row>
    <row r="366" spans="18:23" s="54" customFormat="1">
      <c r="R366" s="90"/>
      <c r="S366" s="90"/>
      <c r="T366" s="90"/>
      <c r="U366" s="90"/>
      <c r="V366" s="90"/>
      <c r="W366" s="90"/>
    </row>
    <row r="367" spans="18:23" s="54" customFormat="1">
      <c r="R367" s="90"/>
      <c r="S367" s="90"/>
      <c r="T367" s="90"/>
      <c r="U367" s="90"/>
      <c r="V367" s="90"/>
      <c r="W367" s="90"/>
    </row>
    <row r="368" spans="18:23" s="54" customFormat="1">
      <c r="R368" s="90"/>
      <c r="S368" s="90"/>
      <c r="T368" s="90"/>
      <c r="U368" s="90"/>
      <c r="V368" s="90"/>
      <c r="W368" s="90"/>
    </row>
    <row r="369" spans="18:23" s="54" customFormat="1">
      <c r="R369" s="90"/>
      <c r="S369" s="90"/>
      <c r="T369" s="90"/>
      <c r="U369" s="90"/>
      <c r="V369" s="90"/>
      <c r="W369" s="90"/>
    </row>
    <row r="370" spans="18:23" s="54" customFormat="1">
      <c r="R370" s="90"/>
      <c r="S370" s="90"/>
      <c r="T370" s="90"/>
      <c r="U370" s="90"/>
      <c r="V370" s="90"/>
      <c r="W370" s="90"/>
    </row>
    <row r="371" spans="18:23" s="54" customFormat="1">
      <c r="R371" s="90"/>
      <c r="S371" s="90"/>
      <c r="T371" s="90"/>
      <c r="U371" s="90"/>
      <c r="V371" s="90"/>
      <c r="W371" s="90"/>
    </row>
    <row r="372" spans="18:23" s="54" customFormat="1">
      <c r="R372" s="90"/>
      <c r="S372" s="90"/>
      <c r="T372" s="90"/>
      <c r="U372" s="90"/>
      <c r="V372" s="90"/>
      <c r="W372" s="90"/>
    </row>
    <row r="373" spans="18:23" s="54" customFormat="1">
      <c r="R373" s="90"/>
      <c r="S373" s="90"/>
      <c r="T373" s="90"/>
      <c r="U373" s="90"/>
      <c r="V373" s="90"/>
      <c r="W373" s="90"/>
    </row>
    <row r="374" spans="18:23" s="54" customFormat="1">
      <c r="R374" s="90"/>
      <c r="S374" s="90"/>
      <c r="T374" s="90"/>
      <c r="U374" s="90"/>
      <c r="V374" s="90"/>
      <c r="W374" s="90"/>
    </row>
    <row r="375" spans="18:23" s="54" customFormat="1">
      <c r="R375" s="90"/>
      <c r="S375" s="90"/>
      <c r="T375" s="90"/>
      <c r="U375" s="90"/>
      <c r="V375" s="90"/>
      <c r="W375" s="90"/>
    </row>
    <row r="376" spans="18:23" s="54" customFormat="1">
      <c r="R376" s="90"/>
      <c r="S376" s="90"/>
      <c r="T376" s="90"/>
      <c r="U376" s="90"/>
      <c r="V376" s="90"/>
      <c r="W376" s="90"/>
    </row>
    <row r="377" spans="18:23" s="54" customFormat="1">
      <c r="R377" s="90"/>
      <c r="S377" s="90"/>
      <c r="T377" s="90"/>
      <c r="U377" s="90"/>
      <c r="V377" s="90"/>
      <c r="W377" s="90"/>
    </row>
    <row r="378" spans="18:23" s="54" customFormat="1">
      <c r="R378" s="90"/>
      <c r="S378" s="90"/>
      <c r="T378" s="90"/>
      <c r="U378" s="90"/>
      <c r="V378" s="90"/>
      <c r="W378" s="90"/>
    </row>
    <row r="379" spans="18:23" s="54" customFormat="1">
      <c r="R379" s="90"/>
      <c r="S379" s="90"/>
      <c r="T379" s="90"/>
      <c r="U379" s="90"/>
      <c r="V379" s="90"/>
      <c r="W379" s="90"/>
    </row>
    <row r="380" spans="18:23" s="54" customFormat="1">
      <c r="R380" s="90"/>
      <c r="S380" s="90"/>
      <c r="T380" s="90"/>
      <c r="U380" s="90"/>
      <c r="V380" s="90"/>
      <c r="W380" s="90"/>
    </row>
    <row r="381" spans="18:23" s="54" customFormat="1">
      <c r="R381" s="90"/>
      <c r="S381" s="90"/>
      <c r="T381" s="90"/>
      <c r="U381" s="90"/>
      <c r="V381" s="90"/>
      <c r="W381" s="90"/>
    </row>
    <row r="382" spans="18:23" s="54" customFormat="1">
      <c r="R382" s="90"/>
      <c r="S382" s="90"/>
      <c r="T382" s="90"/>
      <c r="U382" s="90"/>
      <c r="V382" s="90"/>
      <c r="W382" s="90"/>
    </row>
    <row r="383" spans="18:23" s="54" customFormat="1">
      <c r="R383" s="90"/>
      <c r="S383" s="90"/>
      <c r="T383" s="90"/>
      <c r="U383" s="90"/>
      <c r="V383" s="90"/>
      <c r="W383" s="90"/>
    </row>
    <row r="384" spans="18:23" s="54" customFormat="1">
      <c r="R384" s="90"/>
      <c r="S384" s="90"/>
      <c r="T384" s="90"/>
      <c r="U384" s="90"/>
      <c r="V384" s="90"/>
      <c r="W384" s="90"/>
    </row>
    <row r="385" spans="18:23" s="54" customFormat="1">
      <c r="R385" s="90"/>
      <c r="S385" s="90"/>
      <c r="T385" s="90"/>
      <c r="U385" s="90"/>
      <c r="V385" s="90"/>
      <c r="W385" s="90"/>
    </row>
    <row r="386" spans="18:23" s="54" customFormat="1">
      <c r="R386" s="90"/>
      <c r="S386" s="90"/>
      <c r="T386" s="90"/>
      <c r="U386" s="90"/>
      <c r="V386" s="90"/>
      <c r="W386" s="90"/>
    </row>
    <row r="387" spans="18:23" s="54" customFormat="1">
      <c r="R387" s="90"/>
      <c r="S387" s="90"/>
      <c r="T387" s="90"/>
      <c r="U387" s="90"/>
      <c r="V387" s="90"/>
      <c r="W387" s="90"/>
    </row>
    <row r="388" spans="18:23" s="54" customFormat="1">
      <c r="R388" s="90"/>
      <c r="S388" s="90"/>
      <c r="T388" s="90"/>
      <c r="U388" s="90"/>
      <c r="V388" s="90"/>
      <c r="W388" s="90"/>
    </row>
    <row r="389" spans="18:23" s="54" customFormat="1">
      <c r="R389" s="90"/>
      <c r="S389" s="90"/>
      <c r="T389" s="90"/>
      <c r="U389" s="90"/>
      <c r="V389" s="90"/>
      <c r="W389" s="90"/>
    </row>
    <row r="390" spans="18:23" s="54" customFormat="1">
      <c r="R390" s="90"/>
      <c r="S390" s="90"/>
      <c r="T390" s="90"/>
      <c r="U390" s="90"/>
      <c r="V390" s="90"/>
      <c r="W390" s="90"/>
    </row>
    <row r="391" spans="18:23" s="54" customFormat="1">
      <c r="R391" s="90"/>
      <c r="S391" s="90"/>
      <c r="T391" s="90"/>
      <c r="U391" s="90"/>
      <c r="V391" s="90"/>
      <c r="W391" s="90"/>
    </row>
    <row r="392" spans="18:23" s="54" customFormat="1">
      <c r="R392" s="90"/>
      <c r="S392" s="90"/>
      <c r="T392" s="90"/>
      <c r="U392" s="90"/>
      <c r="V392" s="90"/>
      <c r="W392" s="90"/>
    </row>
    <row r="393" spans="18:23" s="54" customFormat="1">
      <c r="R393" s="90"/>
      <c r="S393" s="90"/>
      <c r="T393" s="90"/>
      <c r="U393" s="90"/>
      <c r="V393" s="90"/>
      <c r="W393" s="90"/>
    </row>
    <row r="394" spans="18:23" s="54" customFormat="1">
      <c r="R394" s="90"/>
      <c r="S394" s="90"/>
      <c r="T394" s="90"/>
      <c r="U394" s="90"/>
      <c r="V394" s="90"/>
      <c r="W394" s="90"/>
    </row>
    <row r="395" spans="18:23" s="54" customFormat="1">
      <c r="R395" s="90"/>
      <c r="S395" s="90"/>
      <c r="T395" s="90"/>
      <c r="U395" s="90"/>
      <c r="V395" s="90"/>
      <c r="W395" s="90"/>
    </row>
    <row r="396" spans="18:23" s="54" customFormat="1">
      <c r="R396" s="90"/>
      <c r="S396" s="90"/>
      <c r="T396" s="90"/>
      <c r="U396" s="90"/>
      <c r="V396" s="90"/>
      <c r="W396" s="90"/>
    </row>
    <row r="397" spans="18:23" s="54" customFormat="1">
      <c r="R397" s="90"/>
      <c r="S397" s="90"/>
      <c r="T397" s="90"/>
      <c r="U397" s="90"/>
      <c r="V397" s="90"/>
      <c r="W397" s="90"/>
    </row>
    <row r="398" spans="18:23" s="54" customFormat="1">
      <c r="R398" s="90"/>
      <c r="S398" s="90"/>
      <c r="T398" s="90"/>
      <c r="U398" s="90"/>
      <c r="V398" s="90"/>
      <c r="W398" s="90"/>
    </row>
    <row r="399" spans="18:23" s="54" customFormat="1">
      <c r="R399" s="90"/>
      <c r="S399" s="90"/>
      <c r="T399" s="90"/>
      <c r="U399" s="90"/>
      <c r="V399" s="90"/>
      <c r="W399" s="90"/>
    </row>
    <row r="400" spans="18:23" s="54" customFormat="1">
      <c r="R400" s="90"/>
      <c r="S400" s="90"/>
      <c r="T400" s="90"/>
      <c r="U400" s="90"/>
      <c r="V400" s="90"/>
      <c r="W400" s="90"/>
    </row>
    <row r="401" spans="18:23" s="54" customFormat="1">
      <c r="R401" s="90"/>
      <c r="S401" s="90"/>
      <c r="T401" s="90"/>
      <c r="U401" s="90"/>
      <c r="V401" s="90"/>
      <c r="W401" s="90"/>
    </row>
    <row r="402" spans="18:23" s="54" customFormat="1">
      <c r="R402" s="90"/>
      <c r="S402" s="90"/>
      <c r="T402" s="90"/>
      <c r="U402" s="90"/>
      <c r="V402" s="90"/>
      <c r="W402" s="90"/>
    </row>
    <row r="403" spans="18:23" s="54" customFormat="1">
      <c r="R403" s="90"/>
      <c r="S403" s="90"/>
      <c r="T403" s="90"/>
      <c r="U403" s="90"/>
      <c r="V403" s="90"/>
      <c r="W403" s="90"/>
    </row>
    <row r="404" spans="18:23" s="54" customFormat="1">
      <c r="R404" s="90"/>
      <c r="S404" s="90"/>
      <c r="T404" s="90"/>
      <c r="U404" s="90"/>
      <c r="V404" s="90"/>
      <c r="W404" s="90"/>
    </row>
    <row r="405" spans="18:23" s="54" customFormat="1">
      <c r="R405" s="90"/>
      <c r="S405" s="90"/>
      <c r="T405" s="90"/>
      <c r="U405" s="90"/>
      <c r="V405" s="90"/>
      <c r="W405" s="90"/>
    </row>
    <row r="406" spans="18:23" s="54" customFormat="1">
      <c r="R406" s="90"/>
      <c r="S406" s="90"/>
      <c r="T406" s="90"/>
      <c r="U406" s="90"/>
      <c r="V406" s="90"/>
      <c r="W406" s="90"/>
    </row>
    <row r="407" spans="18:23" s="54" customFormat="1">
      <c r="R407" s="90"/>
      <c r="S407" s="90"/>
      <c r="T407" s="90"/>
      <c r="U407" s="90"/>
      <c r="V407" s="90"/>
      <c r="W407" s="90"/>
    </row>
    <row r="408" spans="18:23" s="54" customFormat="1">
      <c r="R408" s="90"/>
      <c r="S408" s="90"/>
      <c r="T408" s="90"/>
      <c r="U408" s="90"/>
      <c r="V408" s="90"/>
      <c r="W408" s="90"/>
    </row>
    <row r="409" spans="18:23" s="54" customFormat="1">
      <c r="R409" s="90"/>
      <c r="S409" s="90"/>
      <c r="T409" s="90"/>
      <c r="U409" s="90"/>
      <c r="V409" s="90"/>
      <c r="W409" s="90"/>
    </row>
    <row r="410" spans="18:23" s="54" customFormat="1">
      <c r="R410" s="90"/>
      <c r="S410" s="90"/>
      <c r="T410" s="90"/>
      <c r="U410" s="90"/>
      <c r="V410" s="90"/>
      <c r="W410" s="90"/>
    </row>
    <row r="411" spans="18:23" s="54" customFormat="1">
      <c r="R411" s="90"/>
      <c r="S411" s="90"/>
      <c r="T411" s="90"/>
      <c r="U411" s="90"/>
      <c r="V411" s="90"/>
      <c r="W411" s="90"/>
    </row>
    <row r="412" spans="18:23" s="54" customFormat="1">
      <c r="R412" s="90"/>
      <c r="S412" s="90"/>
      <c r="T412" s="90"/>
      <c r="U412" s="90"/>
      <c r="V412" s="90"/>
      <c r="W412" s="90"/>
    </row>
    <row r="413" spans="18:23" s="54" customFormat="1">
      <c r="R413" s="90"/>
      <c r="S413" s="90"/>
      <c r="T413" s="90"/>
      <c r="U413" s="90"/>
      <c r="V413" s="90"/>
      <c r="W413" s="90"/>
    </row>
    <row r="414" spans="18:23" s="54" customFormat="1">
      <c r="R414" s="90"/>
      <c r="S414" s="90"/>
      <c r="T414" s="90"/>
      <c r="U414" s="90"/>
      <c r="V414" s="90"/>
      <c r="W414" s="90"/>
    </row>
    <row r="415" spans="18:23" s="54" customFormat="1">
      <c r="R415" s="90"/>
      <c r="S415" s="90"/>
      <c r="T415" s="90"/>
      <c r="U415" s="90"/>
      <c r="V415" s="90"/>
      <c r="W415" s="90"/>
    </row>
    <row r="416" spans="18:23" s="54" customFormat="1">
      <c r="R416" s="90"/>
      <c r="S416" s="90"/>
      <c r="T416" s="90"/>
      <c r="U416" s="90"/>
      <c r="V416" s="90"/>
      <c r="W416" s="90"/>
    </row>
    <row r="417" spans="18:23" s="54" customFormat="1">
      <c r="R417" s="90"/>
      <c r="S417" s="90"/>
      <c r="T417" s="90"/>
      <c r="U417" s="90"/>
      <c r="V417" s="90"/>
      <c r="W417" s="90"/>
    </row>
    <row r="418" spans="18:23" s="54" customFormat="1">
      <c r="R418" s="90"/>
      <c r="S418" s="90"/>
      <c r="T418" s="90"/>
      <c r="U418" s="90"/>
      <c r="V418" s="90"/>
      <c r="W418" s="90"/>
    </row>
    <row r="419" spans="18:23" s="54" customFormat="1">
      <c r="R419" s="90"/>
      <c r="S419" s="90"/>
      <c r="T419" s="90"/>
      <c r="U419" s="90"/>
      <c r="V419" s="90"/>
      <c r="W419" s="90"/>
    </row>
    <row r="420" spans="18:23" s="54" customFormat="1">
      <c r="R420" s="90"/>
      <c r="S420" s="90"/>
      <c r="T420" s="90"/>
      <c r="U420" s="90"/>
      <c r="V420" s="90"/>
      <c r="W420" s="90"/>
    </row>
    <row r="421" spans="18:23" s="54" customFormat="1">
      <c r="R421" s="90"/>
      <c r="S421" s="90"/>
      <c r="T421" s="90"/>
      <c r="U421" s="90"/>
      <c r="V421" s="90"/>
      <c r="W421" s="90"/>
    </row>
    <row r="422" spans="18:23" s="54" customFormat="1">
      <c r="R422" s="90"/>
      <c r="S422" s="90"/>
      <c r="T422" s="90"/>
      <c r="U422" s="90"/>
      <c r="V422" s="90"/>
      <c r="W422" s="90"/>
    </row>
    <row r="423" spans="18:23" s="54" customFormat="1">
      <c r="R423" s="90"/>
      <c r="S423" s="90"/>
      <c r="T423" s="90"/>
      <c r="U423" s="90"/>
      <c r="V423" s="90"/>
      <c r="W423" s="90"/>
    </row>
    <row r="424" spans="18:23" s="54" customFormat="1">
      <c r="R424" s="90"/>
      <c r="S424" s="90"/>
      <c r="T424" s="90"/>
      <c r="U424" s="90"/>
      <c r="V424" s="90"/>
      <c r="W424" s="90"/>
    </row>
    <row r="425" spans="18:23" s="54" customFormat="1">
      <c r="R425" s="90"/>
      <c r="S425" s="90"/>
      <c r="T425" s="90"/>
      <c r="U425" s="90"/>
      <c r="V425" s="90"/>
      <c r="W425" s="90"/>
    </row>
    <row r="426" spans="18:23" s="54" customFormat="1">
      <c r="R426" s="90"/>
      <c r="S426" s="90"/>
      <c r="T426" s="90"/>
      <c r="U426" s="90"/>
      <c r="V426" s="90"/>
      <c r="W426" s="90"/>
    </row>
    <row r="427" spans="18:23" s="54" customFormat="1">
      <c r="R427" s="90"/>
      <c r="S427" s="90"/>
      <c r="T427" s="90"/>
      <c r="U427" s="90"/>
      <c r="V427" s="90"/>
      <c r="W427" s="90"/>
    </row>
    <row r="428" spans="18:23" s="54" customFormat="1">
      <c r="R428" s="90"/>
      <c r="S428" s="90"/>
      <c r="T428" s="90"/>
      <c r="U428" s="90"/>
      <c r="V428" s="90"/>
      <c r="W428" s="90"/>
    </row>
    <row r="429" spans="18:23" s="54" customFormat="1">
      <c r="R429" s="90"/>
      <c r="S429" s="90"/>
      <c r="T429" s="90"/>
      <c r="U429" s="90"/>
      <c r="V429" s="90"/>
      <c r="W429" s="90"/>
    </row>
    <row r="430" spans="18:23" s="54" customFormat="1">
      <c r="R430" s="90"/>
      <c r="S430" s="90"/>
      <c r="T430" s="90"/>
      <c r="U430" s="90"/>
      <c r="V430" s="90"/>
      <c r="W430" s="90"/>
    </row>
    <row r="431" spans="18:23" s="54" customFormat="1">
      <c r="R431" s="90"/>
      <c r="S431" s="90"/>
      <c r="T431" s="90"/>
      <c r="U431" s="90"/>
      <c r="V431" s="90"/>
      <c r="W431" s="90"/>
    </row>
    <row r="432" spans="18:23" s="54" customFormat="1">
      <c r="R432" s="90"/>
      <c r="S432" s="90"/>
      <c r="T432" s="90"/>
      <c r="U432" s="90"/>
      <c r="V432" s="90"/>
      <c r="W432" s="90"/>
    </row>
    <row r="433" spans="18:23" s="54" customFormat="1">
      <c r="R433" s="90"/>
      <c r="S433" s="90"/>
      <c r="T433" s="90"/>
      <c r="U433" s="90"/>
      <c r="V433" s="90"/>
      <c r="W433" s="90"/>
    </row>
    <row r="434" spans="18:23" s="54" customFormat="1">
      <c r="R434" s="90"/>
      <c r="S434" s="90"/>
      <c r="T434" s="90"/>
      <c r="U434" s="90"/>
      <c r="V434" s="90"/>
      <c r="W434" s="90"/>
    </row>
    <row r="435" spans="18:23" s="54" customFormat="1">
      <c r="R435" s="90"/>
      <c r="S435" s="90"/>
      <c r="T435" s="90"/>
      <c r="U435" s="90"/>
      <c r="V435" s="90"/>
      <c r="W435" s="90"/>
    </row>
    <row r="436" spans="18:23" s="54" customFormat="1">
      <c r="R436" s="90"/>
      <c r="S436" s="90"/>
      <c r="T436" s="90"/>
      <c r="U436" s="90"/>
      <c r="V436" s="90"/>
      <c r="W436" s="90"/>
    </row>
    <row r="437" spans="18:23" s="54" customFormat="1">
      <c r="R437" s="90"/>
      <c r="S437" s="90"/>
      <c r="T437" s="90"/>
      <c r="U437" s="90"/>
      <c r="V437" s="90"/>
      <c r="W437" s="90"/>
    </row>
    <row r="438" spans="18:23" s="54" customFormat="1">
      <c r="R438" s="90"/>
      <c r="S438" s="90"/>
      <c r="T438" s="90"/>
      <c r="U438" s="90"/>
      <c r="V438" s="90"/>
      <c r="W438" s="90"/>
    </row>
    <row r="439" spans="18:23" s="54" customFormat="1">
      <c r="R439" s="90"/>
      <c r="S439" s="90"/>
      <c r="T439" s="90"/>
      <c r="U439" s="90"/>
      <c r="V439" s="90"/>
      <c r="W439" s="90"/>
    </row>
    <row r="440" spans="18:23" s="54" customFormat="1">
      <c r="R440" s="90"/>
      <c r="S440" s="90"/>
      <c r="T440" s="90"/>
      <c r="U440" s="90"/>
      <c r="V440" s="90"/>
      <c r="W440" s="90"/>
    </row>
    <row r="441" spans="18:23" s="54" customFormat="1">
      <c r="R441" s="90"/>
      <c r="S441" s="90"/>
      <c r="T441" s="90"/>
      <c r="U441" s="90"/>
      <c r="V441" s="90"/>
      <c r="W441" s="90"/>
    </row>
    <row r="442" spans="18:23" s="54" customFormat="1">
      <c r="R442" s="90"/>
      <c r="S442" s="90"/>
      <c r="T442" s="90"/>
      <c r="U442" s="90"/>
      <c r="V442" s="90"/>
      <c r="W442" s="90"/>
    </row>
    <row r="443" spans="18:23" s="54" customFormat="1">
      <c r="R443" s="90"/>
      <c r="S443" s="90"/>
      <c r="T443" s="90"/>
      <c r="U443" s="90"/>
      <c r="V443" s="90"/>
      <c r="W443" s="90"/>
    </row>
    <row r="444" spans="18:23" s="54" customFormat="1">
      <c r="R444" s="90"/>
      <c r="S444" s="90"/>
      <c r="T444" s="90"/>
      <c r="U444" s="90"/>
      <c r="V444" s="90"/>
      <c r="W444" s="90"/>
    </row>
    <row r="445" spans="18:23" s="54" customFormat="1">
      <c r="R445" s="90"/>
      <c r="S445" s="90"/>
      <c r="T445" s="90"/>
      <c r="U445" s="90"/>
      <c r="V445" s="90"/>
      <c r="W445" s="90"/>
    </row>
    <row r="446" spans="18:23" s="54" customFormat="1">
      <c r="R446" s="90"/>
      <c r="S446" s="90"/>
      <c r="T446" s="90"/>
      <c r="U446" s="90"/>
      <c r="V446" s="90"/>
      <c r="W446" s="90"/>
    </row>
    <row r="447" spans="18:23" s="54" customFormat="1">
      <c r="R447" s="90"/>
      <c r="S447" s="90"/>
      <c r="T447" s="90"/>
      <c r="U447" s="90"/>
      <c r="V447" s="90"/>
      <c r="W447" s="90"/>
    </row>
    <row r="448" spans="18:23" s="54" customFormat="1">
      <c r="R448" s="90"/>
      <c r="S448" s="90"/>
      <c r="T448" s="90"/>
      <c r="U448" s="90"/>
      <c r="V448" s="90"/>
      <c r="W448" s="90"/>
    </row>
    <row r="449" spans="18:23" s="54" customFormat="1">
      <c r="R449" s="90"/>
      <c r="S449" s="90"/>
      <c r="T449" s="90"/>
      <c r="U449" s="90"/>
      <c r="V449" s="90"/>
      <c r="W449" s="90"/>
    </row>
    <row r="450" spans="18:23" s="54" customFormat="1">
      <c r="R450" s="90"/>
      <c r="S450" s="90"/>
      <c r="T450" s="90"/>
      <c r="U450" s="90"/>
      <c r="V450" s="90"/>
      <c r="W450" s="90"/>
    </row>
    <row r="451" spans="18:23" s="54" customFormat="1">
      <c r="R451" s="90"/>
      <c r="S451" s="90"/>
      <c r="T451" s="90"/>
      <c r="U451" s="90"/>
      <c r="V451" s="90"/>
      <c r="W451" s="90"/>
    </row>
    <row r="452" spans="18:23" s="54" customFormat="1">
      <c r="R452" s="90"/>
      <c r="S452" s="90"/>
      <c r="T452" s="90"/>
      <c r="U452" s="90"/>
      <c r="V452" s="90"/>
      <c r="W452" s="90"/>
    </row>
    <row r="453" spans="18:23" s="54" customFormat="1">
      <c r="R453" s="90"/>
      <c r="S453" s="90"/>
      <c r="T453" s="90"/>
      <c r="U453" s="90"/>
      <c r="V453" s="90"/>
      <c r="W453" s="90"/>
    </row>
    <row r="454" spans="18:23" s="54" customFormat="1">
      <c r="R454" s="90"/>
      <c r="S454" s="90"/>
      <c r="T454" s="90"/>
      <c r="U454" s="90"/>
      <c r="V454" s="90"/>
      <c r="W454" s="90"/>
    </row>
    <row r="455" spans="18:23" s="54" customFormat="1">
      <c r="R455" s="90"/>
      <c r="S455" s="90"/>
      <c r="T455" s="90"/>
      <c r="U455" s="90"/>
      <c r="V455" s="90"/>
      <c r="W455" s="90"/>
    </row>
    <row r="456" spans="18:23" s="54" customFormat="1">
      <c r="R456" s="90"/>
      <c r="S456" s="90"/>
      <c r="T456" s="90"/>
      <c r="U456" s="90"/>
      <c r="V456" s="90"/>
      <c r="W456" s="90"/>
    </row>
    <row r="457" spans="18:23" s="54" customFormat="1">
      <c r="R457" s="90"/>
      <c r="S457" s="90"/>
      <c r="T457" s="90"/>
      <c r="U457" s="90"/>
      <c r="V457" s="90"/>
      <c r="W457" s="90"/>
    </row>
    <row r="458" spans="18:23" s="54" customFormat="1">
      <c r="R458" s="90"/>
      <c r="S458" s="90"/>
      <c r="T458" s="90"/>
      <c r="U458" s="90"/>
      <c r="V458" s="90"/>
      <c r="W458" s="90"/>
    </row>
    <row r="459" spans="18:23" s="54" customFormat="1">
      <c r="R459" s="90"/>
      <c r="S459" s="90"/>
      <c r="T459" s="90"/>
      <c r="U459" s="90"/>
      <c r="V459" s="90"/>
      <c r="W459" s="90"/>
    </row>
    <row r="460" spans="18:23" s="54" customFormat="1">
      <c r="R460" s="90"/>
      <c r="S460" s="90"/>
      <c r="T460" s="90"/>
      <c r="U460" s="90"/>
      <c r="V460" s="90"/>
      <c r="W460" s="90"/>
    </row>
    <row r="461" spans="18:23" s="54" customFormat="1">
      <c r="R461" s="90"/>
      <c r="S461" s="90"/>
      <c r="T461" s="90"/>
      <c r="U461" s="90"/>
      <c r="V461" s="90"/>
      <c r="W461" s="90"/>
    </row>
    <row r="462" spans="18:23" s="54" customFormat="1">
      <c r="R462" s="90"/>
      <c r="S462" s="90"/>
      <c r="T462" s="90"/>
      <c r="U462" s="90"/>
      <c r="V462" s="90"/>
      <c r="W462" s="90"/>
    </row>
    <row r="463" spans="18:23" s="54" customFormat="1">
      <c r="R463" s="90"/>
      <c r="S463" s="90"/>
      <c r="T463" s="90"/>
      <c r="U463" s="90"/>
      <c r="V463" s="90"/>
      <c r="W463" s="90"/>
    </row>
    <row r="464" spans="18:23" s="54" customFormat="1">
      <c r="R464" s="90"/>
      <c r="S464" s="90"/>
      <c r="T464" s="90"/>
      <c r="U464" s="90"/>
      <c r="V464" s="90"/>
      <c r="W464" s="90"/>
    </row>
    <row r="465" spans="18:23" s="54" customFormat="1">
      <c r="R465" s="90"/>
      <c r="S465" s="90"/>
      <c r="T465" s="90"/>
      <c r="U465" s="90"/>
      <c r="V465" s="90"/>
      <c r="W465" s="90"/>
    </row>
    <row r="466" spans="18:23" s="54" customFormat="1">
      <c r="R466" s="90"/>
      <c r="S466" s="90"/>
      <c r="T466" s="90"/>
      <c r="U466" s="90"/>
      <c r="V466" s="90"/>
      <c r="W466" s="90"/>
    </row>
    <row r="467" spans="18:23" s="54" customFormat="1">
      <c r="R467" s="90"/>
      <c r="S467" s="90"/>
      <c r="T467" s="90"/>
      <c r="U467" s="90"/>
      <c r="V467" s="90"/>
      <c r="W467" s="90"/>
    </row>
    <row r="468" spans="18:23" s="54" customFormat="1">
      <c r="R468" s="90"/>
      <c r="S468" s="90"/>
      <c r="T468" s="90"/>
      <c r="U468" s="90"/>
      <c r="V468" s="90"/>
      <c r="W468" s="90"/>
    </row>
    <row r="469" spans="18:23" s="54" customFormat="1">
      <c r="R469" s="90"/>
      <c r="S469" s="90"/>
      <c r="T469" s="90"/>
      <c r="U469" s="90"/>
      <c r="V469" s="90"/>
      <c r="W469" s="90"/>
    </row>
    <row r="470" spans="18:23" s="54" customFormat="1">
      <c r="R470" s="90"/>
      <c r="S470" s="90"/>
      <c r="T470" s="90"/>
      <c r="U470" s="90"/>
      <c r="V470" s="90"/>
      <c r="W470" s="90"/>
    </row>
    <row r="471" spans="18:23" s="54" customFormat="1">
      <c r="R471" s="90"/>
      <c r="S471" s="90"/>
      <c r="T471" s="90"/>
      <c r="U471" s="90"/>
      <c r="V471" s="90"/>
      <c r="W471" s="90"/>
    </row>
    <row r="472" spans="18:23" s="54" customFormat="1">
      <c r="R472" s="90"/>
      <c r="S472" s="90"/>
      <c r="T472" s="90"/>
      <c r="U472" s="90"/>
      <c r="V472" s="90"/>
      <c r="W472" s="90"/>
    </row>
    <row r="473" spans="18:23" s="54" customFormat="1">
      <c r="R473" s="90"/>
      <c r="S473" s="90"/>
      <c r="T473" s="90"/>
      <c r="U473" s="90"/>
      <c r="V473" s="90"/>
      <c r="W473" s="90"/>
    </row>
    <row r="474" spans="18:23" s="54" customFormat="1">
      <c r="R474" s="90"/>
      <c r="S474" s="90"/>
      <c r="T474" s="90"/>
      <c r="U474" s="90"/>
      <c r="V474" s="90"/>
      <c r="W474" s="90"/>
    </row>
    <row r="475" spans="18:23" s="54" customFormat="1">
      <c r="R475" s="90"/>
      <c r="S475" s="90"/>
      <c r="T475" s="90"/>
      <c r="U475" s="90"/>
      <c r="V475" s="90"/>
      <c r="W475" s="90"/>
    </row>
    <row r="476" spans="18:23" s="54" customFormat="1">
      <c r="R476" s="90"/>
      <c r="S476" s="90"/>
      <c r="T476" s="90"/>
      <c r="U476" s="90"/>
      <c r="V476" s="90"/>
      <c r="W476" s="90"/>
    </row>
    <row r="477" spans="18:23" s="54" customFormat="1">
      <c r="R477" s="90"/>
      <c r="S477" s="90"/>
      <c r="T477" s="90"/>
      <c r="U477" s="90"/>
      <c r="V477" s="90"/>
      <c r="W477" s="90"/>
    </row>
    <row r="478" spans="18:23" s="54" customFormat="1">
      <c r="R478" s="90"/>
      <c r="S478" s="90"/>
      <c r="T478" s="90"/>
      <c r="U478" s="90"/>
      <c r="V478" s="90"/>
      <c r="W478" s="90"/>
    </row>
    <row r="479" spans="18:23" s="54" customFormat="1">
      <c r="R479" s="90"/>
      <c r="S479" s="90"/>
      <c r="T479" s="90"/>
      <c r="U479" s="90"/>
      <c r="V479" s="90"/>
      <c r="W479" s="90"/>
    </row>
    <row r="480" spans="18:23" s="54" customFormat="1">
      <c r="R480" s="90"/>
      <c r="S480" s="90"/>
      <c r="T480" s="90"/>
      <c r="U480" s="90"/>
      <c r="V480" s="90"/>
      <c r="W480" s="90"/>
    </row>
    <row r="481" spans="18:23" s="54" customFormat="1">
      <c r="R481" s="90"/>
      <c r="S481" s="90"/>
      <c r="T481" s="90"/>
      <c r="U481" s="90"/>
      <c r="V481" s="90"/>
      <c r="W481" s="90"/>
    </row>
    <row r="482" spans="18:23" s="54" customFormat="1">
      <c r="R482" s="90"/>
      <c r="S482" s="90"/>
      <c r="T482" s="90"/>
      <c r="U482" s="90"/>
      <c r="V482" s="90"/>
      <c r="W482" s="90"/>
    </row>
    <row r="483" spans="18:23" s="54" customFormat="1">
      <c r="R483" s="90"/>
      <c r="S483" s="90"/>
      <c r="T483" s="90"/>
      <c r="U483" s="90"/>
      <c r="V483" s="90"/>
      <c r="W483" s="90"/>
    </row>
    <row r="484" spans="18:23" s="54" customFormat="1">
      <c r="R484" s="90"/>
      <c r="S484" s="90"/>
      <c r="T484" s="90"/>
      <c r="U484" s="90"/>
      <c r="V484" s="90"/>
      <c r="W484" s="90"/>
    </row>
    <row r="485" spans="18:23" s="54" customFormat="1">
      <c r="R485" s="90"/>
      <c r="S485" s="90"/>
      <c r="T485" s="90"/>
      <c r="U485" s="90"/>
      <c r="V485" s="90"/>
      <c r="W485" s="90"/>
    </row>
    <row r="486" spans="18:23" s="54" customFormat="1">
      <c r="R486" s="90"/>
      <c r="S486" s="90"/>
      <c r="T486" s="90"/>
      <c r="U486" s="90"/>
      <c r="V486" s="90"/>
      <c r="W486" s="90"/>
    </row>
    <row r="487" spans="18:23" s="54" customFormat="1">
      <c r="R487" s="90"/>
      <c r="S487" s="90"/>
      <c r="T487" s="90"/>
      <c r="U487" s="90"/>
      <c r="V487" s="90"/>
      <c r="W487" s="90"/>
    </row>
    <row r="488" spans="18:23" s="54" customFormat="1">
      <c r="R488" s="90"/>
      <c r="S488" s="90"/>
      <c r="T488" s="90"/>
      <c r="U488" s="90"/>
      <c r="V488" s="90"/>
      <c r="W488" s="90"/>
    </row>
    <row r="489" spans="18:23" s="54" customFormat="1">
      <c r="R489" s="90"/>
      <c r="S489" s="90"/>
      <c r="T489" s="90"/>
      <c r="U489" s="90"/>
      <c r="V489" s="90"/>
      <c r="W489" s="90"/>
    </row>
    <row r="490" spans="18:23" s="54" customFormat="1">
      <c r="R490" s="90"/>
      <c r="S490" s="90"/>
      <c r="T490" s="90"/>
      <c r="U490" s="90"/>
      <c r="V490" s="90"/>
      <c r="W490" s="90"/>
    </row>
    <row r="491" spans="18:23" s="54" customFormat="1">
      <c r="R491" s="90"/>
      <c r="S491" s="90"/>
      <c r="T491" s="90"/>
      <c r="U491" s="90"/>
      <c r="V491" s="90"/>
      <c r="W491" s="90"/>
    </row>
    <row r="492" spans="18:23" s="54" customFormat="1">
      <c r="R492" s="90"/>
      <c r="S492" s="90"/>
      <c r="T492" s="90"/>
      <c r="U492" s="90"/>
      <c r="V492" s="90"/>
      <c r="W492" s="90"/>
    </row>
    <row r="493" spans="18:23" s="54" customFormat="1">
      <c r="R493" s="90"/>
      <c r="S493" s="90"/>
      <c r="T493" s="90"/>
      <c r="U493" s="90"/>
      <c r="V493" s="90"/>
      <c r="W493" s="90"/>
    </row>
    <row r="494" spans="18:23" s="54" customFormat="1">
      <c r="R494" s="90"/>
      <c r="S494" s="90"/>
      <c r="T494" s="90"/>
      <c r="U494" s="90"/>
      <c r="V494" s="90"/>
      <c r="W494" s="90"/>
    </row>
    <row r="495" spans="18:23" s="54" customFormat="1">
      <c r="R495" s="90"/>
      <c r="S495" s="90"/>
      <c r="T495" s="90"/>
      <c r="U495" s="90"/>
      <c r="V495" s="90"/>
      <c r="W495" s="90"/>
    </row>
    <row r="496" spans="18:23" s="54" customFormat="1">
      <c r="R496" s="90"/>
      <c r="S496" s="90"/>
      <c r="T496" s="90"/>
      <c r="U496" s="90"/>
      <c r="V496" s="90"/>
      <c r="W496" s="90"/>
    </row>
    <row r="497" spans="18:23" s="54" customFormat="1">
      <c r="R497" s="90"/>
      <c r="S497" s="90"/>
      <c r="T497" s="90"/>
      <c r="U497" s="90"/>
      <c r="V497" s="90"/>
      <c r="W497" s="90"/>
    </row>
    <row r="498" spans="18:23" s="54" customFormat="1">
      <c r="R498" s="90"/>
      <c r="S498" s="90"/>
      <c r="T498" s="90"/>
      <c r="U498" s="90"/>
      <c r="V498" s="90"/>
      <c r="W498" s="90"/>
    </row>
    <row r="499" spans="18:23" s="54" customFormat="1">
      <c r="R499" s="90"/>
      <c r="S499" s="90"/>
      <c r="T499" s="90"/>
      <c r="U499" s="90"/>
      <c r="V499" s="90"/>
      <c r="W499" s="90"/>
    </row>
    <row r="500" spans="18:23" s="54" customFormat="1">
      <c r="R500" s="90"/>
      <c r="S500" s="90"/>
      <c r="T500" s="90"/>
      <c r="U500" s="90"/>
      <c r="V500" s="90"/>
      <c r="W500" s="90"/>
    </row>
  </sheetData>
  <autoFilter ref="A14:AR94" xr:uid="{00000000-0009-0000-0000-00000F000000}"/>
  <mergeCells count="15">
    <mergeCell ref="L97:O97"/>
    <mergeCell ref="A1:Q1"/>
    <mergeCell ref="A3:Q3"/>
    <mergeCell ref="A4:Q4"/>
    <mergeCell ref="A13:A14"/>
    <mergeCell ref="B13:B14"/>
    <mergeCell ref="C13:C14"/>
    <mergeCell ref="E13:E14"/>
    <mergeCell ref="F13:F14"/>
    <mergeCell ref="G13:G14"/>
    <mergeCell ref="H13:H14"/>
    <mergeCell ref="D13:D14"/>
    <mergeCell ref="I13:L13"/>
    <mergeCell ref="M13:Q13"/>
    <mergeCell ref="D97:H97"/>
  </mergeCells>
  <conditionalFormatting sqref="C15">
    <cfRule type="expression" priority="14" stopIfTrue="1">
      <formula>#REF!</formula>
    </cfRule>
  </conditionalFormatting>
  <conditionalFormatting sqref="C29">
    <cfRule type="expression" priority="3" stopIfTrue="1">
      <formula>#REF!</formula>
    </cfRule>
  </conditionalFormatting>
  <conditionalFormatting sqref="C34:C35">
    <cfRule type="expression" priority="2" stopIfTrue="1">
      <formula>#REF!</formula>
    </cfRule>
  </conditionalFormatting>
  <conditionalFormatting sqref="C62">
    <cfRule type="expression" priority="6" stopIfTrue="1">
      <formula>#REF!</formula>
    </cfRule>
  </conditionalFormatting>
  <conditionalFormatting sqref="C65">
    <cfRule type="expression" priority="5" stopIfTrue="1">
      <formula>#REF!</formula>
    </cfRule>
  </conditionalFormatting>
  <conditionalFormatting sqref="C75">
    <cfRule type="expression" priority="9" stopIfTrue="1">
      <formula>#REF!</formula>
    </cfRule>
  </conditionalFormatting>
  <conditionalFormatting sqref="C78:C79">
    <cfRule type="expression" priority="8" stopIfTrue="1">
      <formula>#REF!</formula>
    </cfRule>
  </conditionalFormatting>
  <hyperlinks>
    <hyperlink ref="D17" r:id="rId1" display="https://www.elektrika.lv/lv/schneider-electric" xr:uid="{00000000-0004-0000-0F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73" fitToHeight="0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X498"/>
  <sheetViews>
    <sheetView showZeros="0" topLeftCell="F81" zoomScale="85" zoomScaleNormal="85" workbookViewId="0">
      <selection activeCell="U21" sqref="U21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4" width="10.81640625" style="4" customWidth="1"/>
    <col min="5" max="8" width="8.1796875" style="4" customWidth="1"/>
    <col min="9" max="16" width="10.81640625" style="4" customWidth="1"/>
    <col min="17" max="17" width="13.1796875" style="4" customWidth="1"/>
    <col min="18" max="27" width="10.81640625" style="90" customWidth="1"/>
    <col min="28" max="29" width="8.81640625" style="90"/>
    <col min="30" max="50" width="8.81640625" style="54"/>
    <col min="51" max="16384" width="8.81640625" style="4"/>
  </cols>
  <sheetData>
    <row r="1" spans="1:17" ht="15">
      <c r="A1" s="434" t="s">
        <v>394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</row>
    <row r="2" spans="1:17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>
      <c r="A3" s="435" t="str">
        <f>Kopsavilkums!C29</f>
        <v>Ūdensapgāde un kanalizācija (iekšējā) - UK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</row>
    <row r="4" spans="1:17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17">
      <c r="A5" s="5"/>
      <c r="B5" s="5"/>
      <c r="C5" s="5"/>
      <c r="D5" s="5"/>
      <c r="E5" s="6"/>
      <c r="F5" s="6"/>
      <c r="G5" s="6"/>
      <c r="H5" s="6"/>
      <c r="I5" s="7"/>
      <c r="J5" s="7"/>
      <c r="K5" s="7"/>
      <c r="L5" s="7"/>
      <c r="M5" s="7"/>
      <c r="N5" s="7"/>
      <c r="O5" s="7"/>
      <c r="P5" s="7"/>
      <c r="Q5" s="7"/>
    </row>
    <row r="6" spans="1:17">
      <c r="A6" s="1" t="s">
        <v>57</v>
      </c>
      <c r="B6" s="8"/>
      <c r="C6" s="9"/>
      <c r="D6" s="9"/>
      <c r="E6" s="10"/>
      <c r="F6" s="5"/>
      <c r="G6" s="10"/>
      <c r="H6" s="10"/>
      <c r="I6" s="11"/>
      <c r="J6" s="11"/>
      <c r="K6" s="11"/>
      <c r="L6" s="11"/>
      <c r="M6" s="11"/>
      <c r="N6" s="11"/>
      <c r="O6" s="11"/>
      <c r="P6" s="11"/>
      <c r="Q6" s="11"/>
    </row>
    <row r="7" spans="1:17">
      <c r="A7" s="1" t="s">
        <v>58</v>
      </c>
      <c r="B7" s="8"/>
      <c r="C7" s="12"/>
      <c r="D7" s="12"/>
      <c r="E7" s="10"/>
      <c r="F7" s="5"/>
      <c r="G7" s="10"/>
      <c r="H7" s="10"/>
      <c r="I7" s="11"/>
      <c r="J7" s="13"/>
      <c r="K7" s="11"/>
      <c r="L7" s="11"/>
      <c r="M7" s="11"/>
      <c r="N7" s="11"/>
      <c r="O7" s="11"/>
      <c r="P7" s="11"/>
      <c r="Q7" s="11"/>
    </row>
    <row r="8" spans="1:17">
      <c r="A8" s="2" t="s">
        <v>59</v>
      </c>
      <c r="B8" s="8"/>
      <c r="C8" s="12"/>
      <c r="D8" s="12"/>
      <c r="E8" s="10"/>
      <c r="F8" s="5"/>
      <c r="G8" s="10"/>
      <c r="H8" s="10"/>
      <c r="I8" s="11"/>
      <c r="J8" s="13"/>
      <c r="K8" s="11"/>
      <c r="L8" s="11"/>
      <c r="M8" s="11"/>
      <c r="N8" s="11"/>
      <c r="O8" s="11"/>
      <c r="P8" s="11"/>
      <c r="Q8" s="11"/>
    </row>
    <row r="9" spans="1:17">
      <c r="A9" s="1" t="s">
        <v>60</v>
      </c>
      <c r="B9" s="8"/>
      <c r="C9" s="8"/>
      <c r="D9" s="8"/>
      <c r="E9" s="10"/>
      <c r="F9" s="14"/>
      <c r="G9" s="10"/>
      <c r="H9" s="10"/>
      <c r="I9" s="5"/>
      <c r="J9" s="15"/>
      <c r="K9" s="5"/>
      <c r="L9" s="16"/>
      <c r="M9" s="11"/>
      <c r="N9" s="11"/>
      <c r="O9" s="11"/>
      <c r="P9" s="17" t="s">
        <v>61</v>
      </c>
      <c r="Q9" s="18">
        <f>Q92</f>
        <v>0</v>
      </c>
    </row>
    <row r="10" spans="1:17" ht="5" customHeight="1">
      <c r="A10" s="8"/>
      <c r="B10" s="8"/>
      <c r="C10" s="8"/>
      <c r="D10" s="8"/>
      <c r="E10" s="10"/>
      <c r="F10" s="10"/>
      <c r="G10" s="10"/>
      <c r="H10" s="10"/>
      <c r="I10" s="5"/>
      <c r="J10" s="15"/>
      <c r="K10" s="5"/>
      <c r="L10" s="19"/>
      <c r="M10" s="11"/>
      <c r="N10" s="11"/>
      <c r="O10" s="11"/>
      <c r="P10" s="11"/>
      <c r="Q10" s="11"/>
    </row>
    <row r="11" spans="1:17">
      <c r="A11" s="105" t="s">
        <v>62</v>
      </c>
      <c r="B11" s="20"/>
      <c r="C11" s="21"/>
      <c r="D11" s="21"/>
      <c r="E11" s="10"/>
      <c r="F11" s="10"/>
      <c r="G11" s="10"/>
      <c r="H11" s="10"/>
      <c r="I11" s="11"/>
      <c r="J11" s="11"/>
      <c r="K11" s="11"/>
      <c r="L11" s="11"/>
      <c r="M11" s="11"/>
      <c r="N11" s="11"/>
      <c r="O11" s="11"/>
      <c r="P11" s="11"/>
      <c r="Q11" s="22" t="str">
        <f>Kopsavilkums!H$9</f>
        <v>Tāme sastādīta: ______.gada__._____________</v>
      </c>
    </row>
    <row r="12" spans="1:17" ht="5" customHeight="1" thickBot="1">
      <c r="A12" s="23"/>
      <c r="B12" s="23"/>
      <c r="C12" s="23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15" customHeight="1" thickBot="1">
      <c r="A13" s="438" t="s">
        <v>5</v>
      </c>
      <c r="B13" s="440" t="s">
        <v>63</v>
      </c>
      <c r="C13" s="440" t="s">
        <v>64</v>
      </c>
      <c r="D13" s="442" t="s">
        <v>313</v>
      </c>
      <c r="E13" s="442" t="s">
        <v>65</v>
      </c>
      <c r="F13" s="444" t="s">
        <v>66</v>
      </c>
      <c r="G13" s="438" t="s">
        <v>67</v>
      </c>
      <c r="H13" s="446" t="s">
        <v>68</v>
      </c>
      <c r="I13" s="448" t="s">
        <v>69</v>
      </c>
      <c r="J13" s="449"/>
      <c r="K13" s="449"/>
      <c r="L13" s="450"/>
      <c r="M13" s="449" t="s">
        <v>70</v>
      </c>
      <c r="N13" s="449"/>
      <c r="O13" s="449"/>
      <c r="P13" s="449"/>
      <c r="Q13" s="450"/>
    </row>
    <row r="14" spans="1:17" ht="35" customHeight="1" thickBot="1">
      <c r="A14" s="439"/>
      <c r="B14" s="441"/>
      <c r="C14" s="441"/>
      <c r="D14" s="453"/>
      <c r="E14" s="443"/>
      <c r="F14" s="445"/>
      <c r="G14" s="439"/>
      <c r="H14" s="447"/>
      <c r="I14" s="56" t="s">
        <v>28</v>
      </c>
      <c r="J14" s="60" t="s">
        <v>29</v>
      </c>
      <c r="K14" s="57" t="s">
        <v>30</v>
      </c>
      <c r="L14" s="58" t="s">
        <v>71</v>
      </c>
      <c r="M14" s="58" t="s">
        <v>27</v>
      </c>
      <c r="N14" s="56" t="s">
        <v>28</v>
      </c>
      <c r="O14" s="60" t="s">
        <v>29</v>
      </c>
      <c r="P14" s="57" t="s">
        <v>30</v>
      </c>
      <c r="Q14" s="59" t="s">
        <v>72</v>
      </c>
    </row>
    <row r="15" spans="1:17" ht="25">
      <c r="A15" s="268"/>
      <c r="B15" s="134"/>
      <c r="C15" s="173" t="str">
        <f>A3</f>
        <v>Ūdensapgāde un kanalizācija (iekšējā) - UK</v>
      </c>
      <c r="D15" s="257"/>
      <c r="E15" s="135"/>
      <c r="F15" s="136"/>
      <c r="G15" s="117"/>
      <c r="H15" s="61"/>
      <c r="I15" s="26"/>
      <c r="J15" s="27"/>
      <c r="K15" s="27"/>
      <c r="L15" s="25"/>
      <c r="M15" s="25"/>
      <c r="N15" s="26"/>
      <c r="O15" s="27"/>
      <c r="P15" s="28"/>
      <c r="Q15" s="29"/>
    </row>
    <row r="16" spans="1:17" ht="23">
      <c r="A16" s="274"/>
      <c r="B16" s="119"/>
      <c r="C16" s="129" t="s">
        <v>395</v>
      </c>
      <c r="D16" s="258"/>
      <c r="E16" s="259"/>
      <c r="F16" s="195"/>
      <c r="G16" s="117"/>
      <c r="H16" s="61"/>
      <c r="I16" s="26"/>
      <c r="J16" s="27"/>
      <c r="K16" s="27"/>
      <c r="L16" s="25"/>
      <c r="M16" s="25"/>
      <c r="N16" s="26"/>
      <c r="O16" s="27"/>
      <c r="P16" s="28"/>
      <c r="Q16" s="29"/>
    </row>
    <row r="17" spans="1:17" ht="20">
      <c r="A17" s="274">
        <v>1</v>
      </c>
      <c r="B17" s="119"/>
      <c r="C17" s="118" t="s">
        <v>396</v>
      </c>
      <c r="D17" s="120" t="s">
        <v>397</v>
      </c>
      <c r="E17" s="119" t="s">
        <v>173</v>
      </c>
      <c r="F17" s="123">
        <v>26</v>
      </c>
      <c r="G17" s="26"/>
      <c r="H17" s="61"/>
      <c r="I17" s="26">
        <f>ROUND(G17*H17,2)</f>
        <v>0</v>
      </c>
      <c r="J17" s="27"/>
      <c r="K17" s="27"/>
      <c r="L17" s="25">
        <f>SUM(I17:K17)</f>
        <v>0</v>
      </c>
      <c r="M17" s="25">
        <f>ROUND(F17*G17,2)</f>
        <v>0</v>
      </c>
      <c r="N17" s="26">
        <f>ROUND(F17*I17,2)</f>
        <v>0</v>
      </c>
      <c r="O17" s="27">
        <f>ROUND(F17*J17,2)</f>
        <v>0</v>
      </c>
      <c r="P17" s="28">
        <f>ROUND(F17*K17,2)</f>
        <v>0</v>
      </c>
      <c r="Q17" s="29">
        <f>SUM(N17:P17)</f>
        <v>0</v>
      </c>
    </row>
    <row r="18" spans="1:17" ht="20">
      <c r="A18" s="274">
        <v>2</v>
      </c>
      <c r="B18" s="119"/>
      <c r="C18" s="118" t="s">
        <v>396</v>
      </c>
      <c r="D18" s="120" t="s">
        <v>398</v>
      </c>
      <c r="E18" s="119" t="s">
        <v>173</v>
      </c>
      <c r="F18" s="123">
        <v>95</v>
      </c>
      <c r="G18" s="26"/>
      <c r="H18" s="61"/>
      <c r="I18" s="26">
        <f t="shared" ref="I18:I81" si="0">ROUND(G18*H18,2)</f>
        <v>0</v>
      </c>
      <c r="J18" s="27"/>
      <c r="K18" s="27"/>
      <c r="L18" s="25">
        <f t="shared" ref="L18:L81" si="1">SUM(I18:K18)</f>
        <v>0</v>
      </c>
      <c r="M18" s="25">
        <f t="shared" ref="M18:M81" si="2">ROUND(F18*G18,2)</f>
        <v>0</v>
      </c>
      <c r="N18" s="26">
        <f t="shared" ref="N18:N81" si="3">ROUND(F18*I18,2)</f>
        <v>0</v>
      </c>
      <c r="O18" s="27">
        <f t="shared" ref="O18:O81" si="4">ROUND(F18*J18,2)</f>
        <v>0</v>
      </c>
      <c r="P18" s="28">
        <f t="shared" ref="P18:P81" si="5">ROUND(F18*K18,2)</f>
        <v>0</v>
      </c>
      <c r="Q18" s="29">
        <f t="shared" ref="Q18:Q81" si="6">SUM(N18:P18)</f>
        <v>0</v>
      </c>
    </row>
    <row r="19" spans="1:17" ht="20">
      <c r="A19" s="274">
        <v>3</v>
      </c>
      <c r="B19" s="119"/>
      <c r="C19" s="118" t="s">
        <v>396</v>
      </c>
      <c r="D19" s="120" t="s">
        <v>399</v>
      </c>
      <c r="E19" s="119" t="s">
        <v>173</v>
      </c>
      <c r="F19" s="123">
        <v>76</v>
      </c>
      <c r="G19" s="26"/>
      <c r="H19" s="61"/>
      <c r="I19" s="26">
        <f t="shared" si="0"/>
        <v>0</v>
      </c>
      <c r="J19" s="27"/>
      <c r="K19" s="27"/>
      <c r="L19" s="25">
        <f t="shared" si="1"/>
        <v>0</v>
      </c>
      <c r="M19" s="25">
        <f t="shared" si="2"/>
        <v>0</v>
      </c>
      <c r="N19" s="26">
        <f t="shared" si="3"/>
        <v>0</v>
      </c>
      <c r="O19" s="27">
        <f t="shared" si="4"/>
        <v>0</v>
      </c>
      <c r="P19" s="28">
        <f t="shared" si="5"/>
        <v>0</v>
      </c>
      <c r="Q19" s="29">
        <f t="shared" si="6"/>
        <v>0</v>
      </c>
    </row>
    <row r="20" spans="1:17" ht="20">
      <c r="A20" s="274">
        <v>4</v>
      </c>
      <c r="B20" s="119"/>
      <c r="C20" s="118" t="s">
        <v>396</v>
      </c>
      <c r="D20" s="120" t="s">
        <v>400</v>
      </c>
      <c r="E20" s="119" t="s">
        <v>173</v>
      </c>
      <c r="F20" s="123">
        <v>4</v>
      </c>
      <c r="G20" s="26"/>
      <c r="H20" s="61"/>
      <c r="I20" s="26">
        <f t="shared" si="0"/>
        <v>0</v>
      </c>
      <c r="J20" s="27"/>
      <c r="K20" s="27"/>
      <c r="L20" s="25">
        <f t="shared" si="1"/>
        <v>0</v>
      </c>
      <c r="M20" s="25">
        <f t="shared" si="2"/>
        <v>0</v>
      </c>
      <c r="N20" s="26">
        <f t="shared" si="3"/>
        <v>0</v>
      </c>
      <c r="O20" s="27">
        <f t="shared" si="4"/>
        <v>0</v>
      </c>
      <c r="P20" s="28">
        <f t="shared" si="5"/>
        <v>0</v>
      </c>
      <c r="Q20" s="29">
        <f t="shared" si="6"/>
        <v>0</v>
      </c>
    </row>
    <row r="21" spans="1:17">
      <c r="A21" s="274">
        <v>5</v>
      </c>
      <c r="B21" s="119"/>
      <c r="C21" s="118" t="s">
        <v>401</v>
      </c>
      <c r="D21" s="120" t="s">
        <v>402</v>
      </c>
      <c r="E21" s="119" t="s">
        <v>173</v>
      </c>
      <c r="F21" s="123">
        <v>40</v>
      </c>
      <c r="G21" s="26"/>
      <c r="H21" s="61"/>
      <c r="I21" s="26">
        <f t="shared" si="0"/>
        <v>0</v>
      </c>
      <c r="J21" s="27"/>
      <c r="K21" s="27"/>
      <c r="L21" s="25">
        <f t="shared" si="1"/>
        <v>0</v>
      </c>
      <c r="M21" s="25">
        <f t="shared" si="2"/>
        <v>0</v>
      </c>
      <c r="N21" s="26">
        <f t="shared" si="3"/>
        <v>0</v>
      </c>
      <c r="O21" s="27">
        <f t="shared" si="4"/>
        <v>0</v>
      </c>
      <c r="P21" s="28">
        <f t="shared" si="5"/>
        <v>0</v>
      </c>
      <c r="Q21" s="29">
        <f t="shared" si="6"/>
        <v>0</v>
      </c>
    </row>
    <row r="22" spans="1:17">
      <c r="A22" s="274">
        <v>6</v>
      </c>
      <c r="B22" s="119"/>
      <c r="C22" s="118" t="s">
        <v>401</v>
      </c>
      <c r="D22" s="120" t="s">
        <v>403</v>
      </c>
      <c r="E22" s="119" t="s">
        <v>173</v>
      </c>
      <c r="F22" s="123">
        <v>21</v>
      </c>
      <c r="G22" s="26"/>
      <c r="H22" s="61"/>
      <c r="I22" s="26">
        <f t="shared" si="0"/>
        <v>0</v>
      </c>
      <c r="J22" s="27"/>
      <c r="K22" s="27"/>
      <c r="L22" s="25">
        <f t="shared" si="1"/>
        <v>0</v>
      </c>
      <c r="M22" s="25">
        <f t="shared" si="2"/>
        <v>0</v>
      </c>
      <c r="N22" s="26">
        <f t="shared" si="3"/>
        <v>0</v>
      </c>
      <c r="O22" s="27">
        <f t="shared" si="4"/>
        <v>0</v>
      </c>
      <c r="P22" s="28">
        <f t="shared" si="5"/>
        <v>0</v>
      </c>
      <c r="Q22" s="29">
        <f t="shared" si="6"/>
        <v>0</v>
      </c>
    </row>
    <row r="23" spans="1:17">
      <c r="A23" s="274">
        <v>7</v>
      </c>
      <c r="B23" s="119"/>
      <c r="C23" s="118" t="s">
        <v>401</v>
      </c>
      <c r="D23" s="120" t="s">
        <v>404</v>
      </c>
      <c r="E23" s="119" t="s">
        <v>173</v>
      </c>
      <c r="F23" s="123">
        <v>9</v>
      </c>
      <c r="G23" s="26"/>
      <c r="H23" s="61"/>
      <c r="I23" s="26">
        <f t="shared" si="0"/>
        <v>0</v>
      </c>
      <c r="J23" s="27"/>
      <c r="K23" s="27"/>
      <c r="L23" s="25">
        <f t="shared" si="1"/>
        <v>0</v>
      </c>
      <c r="M23" s="25">
        <f t="shared" si="2"/>
        <v>0</v>
      </c>
      <c r="N23" s="26">
        <f t="shared" si="3"/>
        <v>0</v>
      </c>
      <c r="O23" s="27">
        <f t="shared" si="4"/>
        <v>0</v>
      </c>
      <c r="P23" s="28">
        <f t="shared" si="5"/>
        <v>0</v>
      </c>
      <c r="Q23" s="29">
        <f t="shared" si="6"/>
        <v>0</v>
      </c>
    </row>
    <row r="24" spans="1:17">
      <c r="A24" s="274">
        <v>8</v>
      </c>
      <c r="B24" s="119"/>
      <c r="C24" s="118" t="s">
        <v>401</v>
      </c>
      <c r="D24" s="120" t="s">
        <v>405</v>
      </c>
      <c r="E24" s="119" t="s">
        <v>173</v>
      </c>
      <c r="F24" s="123">
        <v>19</v>
      </c>
      <c r="G24" s="26"/>
      <c r="H24" s="61"/>
      <c r="I24" s="26">
        <f t="shared" si="0"/>
        <v>0</v>
      </c>
      <c r="J24" s="27"/>
      <c r="K24" s="27"/>
      <c r="L24" s="25">
        <f t="shared" si="1"/>
        <v>0</v>
      </c>
      <c r="M24" s="25">
        <f t="shared" si="2"/>
        <v>0</v>
      </c>
      <c r="N24" s="26">
        <f t="shared" si="3"/>
        <v>0</v>
      </c>
      <c r="O24" s="27">
        <f t="shared" si="4"/>
        <v>0</v>
      </c>
      <c r="P24" s="28">
        <f t="shared" si="5"/>
        <v>0</v>
      </c>
      <c r="Q24" s="29">
        <f t="shared" si="6"/>
        <v>0</v>
      </c>
    </row>
    <row r="25" spans="1:17">
      <c r="A25" s="274">
        <v>9</v>
      </c>
      <c r="B25" s="119"/>
      <c r="C25" s="118" t="s">
        <v>401</v>
      </c>
      <c r="D25" s="120" t="s">
        <v>406</v>
      </c>
      <c r="E25" s="119" t="s">
        <v>173</v>
      </c>
      <c r="F25" s="123">
        <v>4</v>
      </c>
      <c r="G25" s="26"/>
      <c r="H25" s="61"/>
      <c r="I25" s="26">
        <f t="shared" si="0"/>
        <v>0</v>
      </c>
      <c r="J25" s="27"/>
      <c r="K25" s="27"/>
      <c r="L25" s="25">
        <f t="shared" si="1"/>
        <v>0</v>
      </c>
      <c r="M25" s="25">
        <f t="shared" si="2"/>
        <v>0</v>
      </c>
      <c r="N25" s="26">
        <f t="shared" si="3"/>
        <v>0</v>
      </c>
      <c r="O25" s="27">
        <f t="shared" si="4"/>
        <v>0</v>
      </c>
      <c r="P25" s="28">
        <f t="shared" si="5"/>
        <v>0</v>
      </c>
      <c r="Q25" s="29">
        <f t="shared" si="6"/>
        <v>0</v>
      </c>
    </row>
    <row r="26" spans="1:17">
      <c r="A26" s="274">
        <v>10</v>
      </c>
      <c r="B26" s="119"/>
      <c r="C26" s="118" t="s">
        <v>401</v>
      </c>
      <c r="D26" s="120" t="s">
        <v>407</v>
      </c>
      <c r="E26" s="119" t="s">
        <v>173</v>
      </c>
      <c r="F26" s="123">
        <v>3</v>
      </c>
      <c r="G26" s="26"/>
      <c r="H26" s="61"/>
      <c r="I26" s="26">
        <f t="shared" si="0"/>
        <v>0</v>
      </c>
      <c r="J26" s="27"/>
      <c r="K26" s="27"/>
      <c r="L26" s="25">
        <f t="shared" si="1"/>
        <v>0</v>
      </c>
      <c r="M26" s="25">
        <f t="shared" si="2"/>
        <v>0</v>
      </c>
      <c r="N26" s="26">
        <f t="shared" si="3"/>
        <v>0</v>
      </c>
      <c r="O26" s="27">
        <f t="shared" si="4"/>
        <v>0</v>
      </c>
      <c r="P26" s="28">
        <f t="shared" si="5"/>
        <v>0</v>
      </c>
      <c r="Q26" s="29">
        <f t="shared" si="6"/>
        <v>0</v>
      </c>
    </row>
    <row r="27" spans="1:17">
      <c r="A27" s="274">
        <v>11</v>
      </c>
      <c r="B27" s="119"/>
      <c r="C27" s="118" t="s">
        <v>408</v>
      </c>
      <c r="D27" s="120" t="s">
        <v>402</v>
      </c>
      <c r="E27" s="119" t="s">
        <v>409</v>
      </c>
      <c r="F27" s="123">
        <v>9</v>
      </c>
      <c r="G27" s="26"/>
      <c r="H27" s="61"/>
      <c r="I27" s="26">
        <f t="shared" si="0"/>
        <v>0</v>
      </c>
      <c r="J27" s="27"/>
      <c r="K27" s="27"/>
      <c r="L27" s="25">
        <f t="shared" si="1"/>
        <v>0</v>
      </c>
      <c r="M27" s="25">
        <f t="shared" si="2"/>
        <v>0</v>
      </c>
      <c r="N27" s="26">
        <f t="shared" si="3"/>
        <v>0</v>
      </c>
      <c r="O27" s="27">
        <f t="shared" si="4"/>
        <v>0</v>
      </c>
      <c r="P27" s="28">
        <f t="shared" si="5"/>
        <v>0</v>
      </c>
      <c r="Q27" s="29">
        <f t="shared" si="6"/>
        <v>0</v>
      </c>
    </row>
    <row r="28" spans="1:17">
      <c r="A28" s="274">
        <v>12</v>
      </c>
      <c r="B28" s="119"/>
      <c r="C28" s="118" t="s">
        <v>408</v>
      </c>
      <c r="D28" s="120" t="s">
        <v>403</v>
      </c>
      <c r="E28" s="119" t="s">
        <v>409</v>
      </c>
      <c r="F28" s="123">
        <v>2</v>
      </c>
      <c r="G28" s="26"/>
      <c r="H28" s="61"/>
      <c r="I28" s="26">
        <f t="shared" si="0"/>
        <v>0</v>
      </c>
      <c r="J28" s="27"/>
      <c r="K28" s="27"/>
      <c r="L28" s="25">
        <f t="shared" si="1"/>
        <v>0</v>
      </c>
      <c r="M28" s="25">
        <f t="shared" si="2"/>
        <v>0</v>
      </c>
      <c r="N28" s="26">
        <f t="shared" si="3"/>
        <v>0</v>
      </c>
      <c r="O28" s="27">
        <f t="shared" si="4"/>
        <v>0</v>
      </c>
      <c r="P28" s="28">
        <f t="shared" si="5"/>
        <v>0</v>
      </c>
      <c r="Q28" s="29">
        <f t="shared" si="6"/>
        <v>0</v>
      </c>
    </row>
    <row r="29" spans="1:17">
      <c r="A29" s="274">
        <v>13</v>
      </c>
      <c r="B29" s="119"/>
      <c r="C29" s="118" t="s">
        <v>408</v>
      </c>
      <c r="D29" s="120" t="s">
        <v>404</v>
      </c>
      <c r="E29" s="119" t="s">
        <v>409</v>
      </c>
      <c r="F29" s="123">
        <v>8</v>
      </c>
      <c r="G29" s="26"/>
      <c r="H29" s="61"/>
      <c r="I29" s="26">
        <f t="shared" si="0"/>
        <v>0</v>
      </c>
      <c r="J29" s="27"/>
      <c r="K29" s="27"/>
      <c r="L29" s="25">
        <f t="shared" si="1"/>
        <v>0</v>
      </c>
      <c r="M29" s="25">
        <f t="shared" si="2"/>
        <v>0</v>
      </c>
      <c r="N29" s="26">
        <f t="shared" si="3"/>
        <v>0</v>
      </c>
      <c r="O29" s="27">
        <f t="shared" si="4"/>
        <v>0</v>
      </c>
      <c r="P29" s="28">
        <f t="shared" si="5"/>
        <v>0</v>
      </c>
      <c r="Q29" s="29">
        <f t="shared" si="6"/>
        <v>0</v>
      </c>
    </row>
    <row r="30" spans="1:17">
      <c r="A30" s="274">
        <v>14</v>
      </c>
      <c r="B30" s="119"/>
      <c r="C30" s="118" t="s">
        <v>408</v>
      </c>
      <c r="D30" s="120" t="s">
        <v>405</v>
      </c>
      <c r="E30" s="119" t="s">
        <v>409</v>
      </c>
      <c r="F30" s="123">
        <v>4</v>
      </c>
      <c r="G30" s="26"/>
      <c r="H30" s="61"/>
      <c r="I30" s="26">
        <f t="shared" si="0"/>
        <v>0</v>
      </c>
      <c r="J30" s="27"/>
      <c r="K30" s="27"/>
      <c r="L30" s="25">
        <f t="shared" si="1"/>
        <v>0</v>
      </c>
      <c r="M30" s="25">
        <f t="shared" si="2"/>
        <v>0</v>
      </c>
      <c r="N30" s="26">
        <f t="shared" si="3"/>
        <v>0</v>
      </c>
      <c r="O30" s="27">
        <f t="shared" si="4"/>
        <v>0</v>
      </c>
      <c r="P30" s="28">
        <f t="shared" si="5"/>
        <v>0</v>
      </c>
      <c r="Q30" s="29">
        <f t="shared" si="6"/>
        <v>0</v>
      </c>
    </row>
    <row r="31" spans="1:17">
      <c r="A31" s="274">
        <v>15</v>
      </c>
      <c r="B31" s="119"/>
      <c r="C31" s="118" t="s">
        <v>408</v>
      </c>
      <c r="D31" s="120" t="s">
        <v>406</v>
      </c>
      <c r="E31" s="119" t="s">
        <v>409</v>
      </c>
      <c r="F31" s="123">
        <v>2</v>
      </c>
      <c r="G31" s="26"/>
      <c r="H31" s="61"/>
      <c r="I31" s="26">
        <f t="shared" si="0"/>
        <v>0</v>
      </c>
      <c r="J31" s="27"/>
      <c r="K31" s="27"/>
      <c r="L31" s="25">
        <f t="shared" si="1"/>
        <v>0</v>
      </c>
      <c r="M31" s="25">
        <f t="shared" si="2"/>
        <v>0</v>
      </c>
      <c r="N31" s="26">
        <f t="shared" si="3"/>
        <v>0</v>
      </c>
      <c r="O31" s="27">
        <f t="shared" si="4"/>
        <v>0</v>
      </c>
      <c r="P31" s="28">
        <f t="shared" si="5"/>
        <v>0</v>
      </c>
      <c r="Q31" s="29">
        <f t="shared" si="6"/>
        <v>0</v>
      </c>
    </row>
    <row r="32" spans="1:17">
      <c r="A32" s="274">
        <v>16</v>
      </c>
      <c r="B32" s="119"/>
      <c r="C32" s="118" t="s">
        <v>410</v>
      </c>
      <c r="D32" s="120" t="s">
        <v>404</v>
      </c>
      <c r="E32" s="119" t="s">
        <v>409</v>
      </c>
      <c r="F32" s="123">
        <v>1</v>
      </c>
      <c r="G32" s="26"/>
      <c r="H32" s="61"/>
      <c r="I32" s="26">
        <f t="shared" si="0"/>
        <v>0</v>
      </c>
      <c r="J32" s="27"/>
      <c r="K32" s="27"/>
      <c r="L32" s="25">
        <f t="shared" si="1"/>
        <v>0</v>
      </c>
      <c r="M32" s="25">
        <f t="shared" si="2"/>
        <v>0</v>
      </c>
      <c r="N32" s="26">
        <f t="shared" si="3"/>
        <v>0</v>
      </c>
      <c r="O32" s="27">
        <f t="shared" si="4"/>
        <v>0</v>
      </c>
      <c r="P32" s="28">
        <f t="shared" si="5"/>
        <v>0</v>
      </c>
      <c r="Q32" s="29">
        <f t="shared" si="6"/>
        <v>0</v>
      </c>
    </row>
    <row r="33" spans="1:17">
      <c r="A33" s="274">
        <v>17</v>
      </c>
      <c r="B33" s="119"/>
      <c r="C33" s="118" t="s">
        <v>410</v>
      </c>
      <c r="D33" s="120" t="s">
        <v>405</v>
      </c>
      <c r="E33" s="119" t="s">
        <v>409</v>
      </c>
      <c r="F33" s="123">
        <v>1</v>
      </c>
      <c r="G33" s="26"/>
      <c r="H33" s="61"/>
      <c r="I33" s="26">
        <f t="shared" si="0"/>
        <v>0</v>
      </c>
      <c r="J33" s="27"/>
      <c r="K33" s="27"/>
      <c r="L33" s="25">
        <f t="shared" si="1"/>
        <v>0</v>
      </c>
      <c r="M33" s="25">
        <f t="shared" si="2"/>
        <v>0</v>
      </c>
      <c r="N33" s="26">
        <f t="shared" si="3"/>
        <v>0</v>
      </c>
      <c r="O33" s="27">
        <f t="shared" si="4"/>
        <v>0</v>
      </c>
      <c r="P33" s="28">
        <f t="shared" si="5"/>
        <v>0</v>
      </c>
      <c r="Q33" s="29">
        <f t="shared" si="6"/>
        <v>0</v>
      </c>
    </row>
    <row r="34" spans="1:17" ht="23">
      <c r="A34" s="274">
        <v>18</v>
      </c>
      <c r="B34" s="119"/>
      <c r="C34" s="118" t="s">
        <v>411</v>
      </c>
      <c r="D34" s="120" t="s">
        <v>412</v>
      </c>
      <c r="E34" s="119" t="s">
        <v>173</v>
      </c>
      <c r="F34" s="123">
        <v>40</v>
      </c>
      <c r="G34" s="26"/>
      <c r="H34" s="61"/>
      <c r="I34" s="26">
        <f t="shared" si="0"/>
        <v>0</v>
      </c>
      <c r="J34" s="27"/>
      <c r="K34" s="27"/>
      <c r="L34" s="25">
        <f t="shared" si="1"/>
        <v>0</v>
      </c>
      <c r="M34" s="25">
        <f t="shared" si="2"/>
        <v>0</v>
      </c>
      <c r="N34" s="26">
        <f t="shared" si="3"/>
        <v>0</v>
      </c>
      <c r="O34" s="27">
        <f t="shared" si="4"/>
        <v>0</v>
      </c>
      <c r="P34" s="28">
        <f t="shared" si="5"/>
        <v>0</v>
      </c>
      <c r="Q34" s="29">
        <f t="shared" si="6"/>
        <v>0</v>
      </c>
    </row>
    <row r="35" spans="1:17" ht="23">
      <c r="A35" s="274">
        <v>19</v>
      </c>
      <c r="B35" s="119"/>
      <c r="C35" s="118" t="s">
        <v>411</v>
      </c>
      <c r="D35" s="120" t="s">
        <v>413</v>
      </c>
      <c r="E35" s="119" t="s">
        <v>173</v>
      </c>
      <c r="F35" s="123">
        <v>21</v>
      </c>
      <c r="G35" s="26"/>
      <c r="H35" s="61"/>
      <c r="I35" s="26">
        <f t="shared" si="0"/>
        <v>0</v>
      </c>
      <c r="J35" s="27"/>
      <c r="K35" s="27"/>
      <c r="L35" s="25">
        <f t="shared" si="1"/>
        <v>0</v>
      </c>
      <c r="M35" s="25">
        <f t="shared" si="2"/>
        <v>0</v>
      </c>
      <c r="N35" s="26">
        <f t="shared" si="3"/>
        <v>0</v>
      </c>
      <c r="O35" s="27">
        <f t="shared" si="4"/>
        <v>0</v>
      </c>
      <c r="P35" s="28">
        <f t="shared" si="5"/>
        <v>0</v>
      </c>
      <c r="Q35" s="29">
        <f t="shared" si="6"/>
        <v>0</v>
      </c>
    </row>
    <row r="36" spans="1:17" ht="23">
      <c r="A36" s="274">
        <v>20</v>
      </c>
      <c r="B36" s="119"/>
      <c r="C36" s="118" t="s">
        <v>411</v>
      </c>
      <c r="D36" s="120" t="s">
        <v>414</v>
      </c>
      <c r="E36" s="119" t="s">
        <v>173</v>
      </c>
      <c r="F36" s="123">
        <v>9</v>
      </c>
      <c r="G36" s="26"/>
      <c r="H36" s="61"/>
      <c r="I36" s="26">
        <f t="shared" si="0"/>
        <v>0</v>
      </c>
      <c r="J36" s="27"/>
      <c r="K36" s="27"/>
      <c r="L36" s="25">
        <f t="shared" si="1"/>
        <v>0</v>
      </c>
      <c r="M36" s="25">
        <f t="shared" si="2"/>
        <v>0</v>
      </c>
      <c r="N36" s="26">
        <f t="shared" si="3"/>
        <v>0</v>
      </c>
      <c r="O36" s="27">
        <f t="shared" si="4"/>
        <v>0</v>
      </c>
      <c r="P36" s="28">
        <f t="shared" si="5"/>
        <v>0</v>
      </c>
      <c r="Q36" s="29">
        <f t="shared" si="6"/>
        <v>0</v>
      </c>
    </row>
    <row r="37" spans="1:17" ht="23">
      <c r="A37" s="274">
        <v>21</v>
      </c>
      <c r="B37" s="119"/>
      <c r="C37" s="118" t="s">
        <v>411</v>
      </c>
      <c r="D37" s="120" t="s">
        <v>415</v>
      </c>
      <c r="E37" s="119" t="s">
        <v>173</v>
      </c>
      <c r="F37" s="123">
        <v>19</v>
      </c>
      <c r="G37" s="26"/>
      <c r="H37" s="61"/>
      <c r="I37" s="26">
        <f t="shared" si="0"/>
        <v>0</v>
      </c>
      <c r="J37" s="27"/>
      <c r="K37" s="27"/>
      <c r="L37" s="25">
        <f t="shared" si="1"/>
        <v>0</v>
      </c>
      <c r="M37" s="25">
        <f t="shared" si="2"/>
        <v>0</v>
      </c>
      <c r="N37" s="26">
        <f t="shared" si="3"/>
        <v>0</v>
      </c>
      <c r="O37" s="27">
        <f t="shared" si="4"/>
        <v>0</v>
      </c>
      <c r="P37" s="28">
        <f t="shared" si="5"/>
        <v>0</v>
      </c>
      <c r="Q37" s="29">
        <f t="shared" si="6"/>
        <v>0</v>
      </c>
    </row>
    <row r="38" spans="1:17" ht="23">
      <c r="A38" s="274">
        <v>22</v>
      </c>
      <c r="B38" s="119"/>
      <c r="C38" s="118" t="s">
        <v>411</v>
      </c>
      <c r="D38" s="120" t="s">
        <v>416</v>
      </c>
      <c r="E38" s="119" t="s">
        <v>173</v>
      </c>
      <c r="F38" s="123">
        <v>4</v>
      </c>
      <c r="G38" s="26"/>
      <c r="H38" s="61"/>
      <c r="I38" s="26">
        <f t="shared" si="0"/>
        <v>0</v>
      </c>
      <c r="J38" s="27"/>
      <c r="K38" s="27"/>
      <c r="L38" s="25">
        <f t="shared" si="1"/>
        <v>0</v>
      </c>
      <c r="M38" s="25">
        <f t="shared" si="2"/>
        <v>0</v>
      </c>
      <c r="N38" s="26">
        <f t="shared" si="3"/>
        <v>0</v>
      </c>
      <c r="O38" s="27">
        <f t="shared" si="4"/>
        <v>0</v>
      </c>
      <c r="P38" s="28">
        <f t="shared" si="5"/>
        <v>0</v>
      </c>
      <c r="Q38" s="29">
        <f t="shared" si="6"/>
        <v>0</v>
      </c>
    </row>
    <row r="39" spans="1:17" ht="23">
      <c r="A39" s="274">
        <v>23</v>
      </c>
      <c r="B39" s="119"/>
      <c r="C39" s="118" t="s">
        <v>411</v>
      </c>
      <c r="D39" s="120" t="s">
        <v>417</v>
      </c>
      <c r="E39" s="119" t="s">
        <v>173</v>
      </c>
      <c r="F39" s="123">
        <v>3</v>
      </c>
      <c r="G39" s="26"/>
      <c r="H39" s="61"/>
      <c r="I39" s="26">
        <f t="shared" si="0"/>
        <v>0</v>
      </c>
      <c r="J39" s="27"/>
      <c r="K39" s="27"/>
      <c r="L39" s="25">
        <f t="shared" si="1"/>
        <v>0</v>
      </c>
      <c r="M39" s="25">
        <f t="shared" si="2"/>
        <v>0</v>
      </c>
      <c r="N39" s="26">
        <f t="shared" si="3"/>
        <v>0</v>
      </c>
      <c r="O39" s="27">
        <f t="shared" si="4"/>
        <v>0</v>
      </c>
      <c r="P39" s="28">
        <f t="shared" si="5"/>
        <v>0</v>
      </c>
      <c r="Q39" s="29">
        <f t="shared" si="6"/>
        <v>0</v>
      </c>
    </row>
    <row r="40" spans="1:17">
      <c r="A40" s="274">
        <v>24</v>
      </c>
      <c r="B40" s="119"/>
      <c r="C40" s="312" t="s">
        <v>418</v>
      </c>
      <c r="D40" s="120" t="s">
        <v>419</v>
      </c>
      <c r="E40" s="119" t="s">
        <v>173</v>
      </c>
      <c r="F40" s="123">
        <v>16</v>
      </c>
      <c r="G40" s="26"/>
      <c r="H40" s="61"/>
      <c r="I40" s="26">
        <f t="shared" si="0"/>
        <v>0</v>
      </c>
      <c r="J40" s="27"/>
      <c r="K40" s="27"/>
      <c r="L40" s="25">
        <f t="shared" si="1"/>
        <v>0</v>
      </c>
      <c r="M40" s="25">
        <f t="shared" si="2"/>
        <v>0</v>
      </c>
      <c r="N40" s="26">
        <f t="shared" si="3"/>
        <v>0</v>
      </c>
      <c r="O40" s="27">
        <f t="shared" si="4"/>
        <v>0</v>
      </c>
      <c r="P40" s="28">
        <f t="shared" si="5"/>
        <v>0</v>
      </c>
      <c r="Q40" s="29">
        <f t="shared" si="6"/>
        <v>0</v>
      </c>
    </row>
    <row r="41" spans="1:17">
      <c r="A41" s="274">
        <v>25</v>
      </c>
      <c r="B41" s="119"/>
      <c r="C41" s="118" t="s">
        <v>420</v>
      </c>
      <c r="D41" s="120"/>
      <c r="E41" s="119" t="s">
        <v>173</v>
      </c>
      <c r="F41" s="123">
        <v>12</v>
      </c>
      <c r="G41" s="26"/>
      <c r="H41" s="61"/>
      <c r="I41" s="26">
        <f t="shared" si="0"/>
        <v>0</v>
      </c>
      <c r="J41" s="27"/>
      <c r="K41" s="27"/>
      <c r="L41" s="25">
        <f t="shared" si="1"/>
        <v>0</v>
      </c>
      <c r="M41" s="25">
        <f t="shared" si="2"/>
        <v>0</v>
      </c>
      <c r="N41" s="26">
        <f t="shared" si="3"/>
        <v>0</v>
      </c>
      <c r="O41" s="27">
        <f t="shared" si="4"/>
        <v>0</v>
      </c>
      <c r="P41" s="28">
        <f t="shared" si="5"/>
        <v>0</v>
      </c>
      <c r="Q41" s="29">
        <f t="shared" si="6"/>
        <v>0</v>
      </c>
    </row>
    <row r="42" spans="1:17">
      <c r="A42" s="274">
        <v>26</v>
      </c>
      <c r="B42" s="119"/>
      <c r="C42" s="118" t="s">
        <v>421</v>
      </c>
      <c r="D42" s="120"/>
      <c r="E42" s="119" t="s">
        <v>422</v>
      </c>
      <c r="F42" s="123">
        <v>1</v>
      </c>
      <c r="G42" s="26"/>
      <c r="H42" s="61"/>
      <c r="I42" s="26">
        <f t="shared" si="0"/>
        <v>0</v>
      </c>
      <c r="J42" s="27"/>
      <c r="K42" s="27"/>
      <c r="L42" s="25">
        <f t="shared" si="1"/>
        <v>0</v>
      </c>
      <c r="M42" s="25">
        <f t="shared" si="2"/>
        <v>0</v>
      </c>
      <c r="N42" s="26">
        <f t="shared" si="3"/>
        <v>0</v>
      </c>
      <c r="O42" s="27">
        <f t="shared" si="4"/>
        <v>0</v>
      </c>
      <c r="P42" s="28">
        <f t="shared" si="5"/>
        <v>0</v>
      </c>
      <c r="Q42" s="29">
        <f t="shared" si="6"/>
        <v>0</v>
      </c>
    </row>
    <row r="43" spans="1:17">
      <c r="A43" s="274">
        <v>27</v>
      </c>
      <c r="B43" s="119"/>
      <c r="C43" s="118" t="s">
        <v>423</v>
      </c>
      <c r="D43" s="120"/>
      <c r="E43" s="119" t="s">
        <v>424</v>
      </c>
      <c r="F43" s="123">
        <v>1</v>
      </c>
      <c r="G43" s="26"/>
      <c r="H43" s="61"/>
      <c r="I43" s="26">
        <f t="shared" si="0"/>
        <v>0</v>
      </c>
      <c r="J43" s="27"/>
      <c r="K43" s="27"/>
      <c r="L43" s="25">
        <f t="shared" si="1"/>
        <v>0</v>
      </c>
      <c r="M43" s="25">
        <f t="shared" si="2"/>
        <v>0</v>
      </c>
      <c r="N43" s="26">
        <f t="shared" si="3"/>
        <v>0</v>
      </c>
      <c r="O43" s="27">
        <f t="shared" si="4"/>
        <v>0</v>
      </c>
      <c r="P43" s="28">
        <f t="shared" si="5"/>
        <v>0</v>
      </c>
      <c r="Q43" s="29">
        <f t="shared" si="6"/>
        <v>0</v>
      </c>
    </row>
    <row r="44" spans="1:17">
      <c r="A44" s="274">
        <v>28</v>
      </c>
      <c r="B44" s="119"/>
      <c r="C44" s="118" t="s">
        <v>425</v>
      </c>
      <c r="D44" s="120" t="s">
        <v>426</v>
      </c>
      <c r="E44" s="119" t="s">
        <v>422</v>
      </c>
      <c r="F44" s="123">
        <v>1</v>
      </c>
      <c r="G44" s="26"/>
      <c r="H44" s="61"/>
      <c r="I44" s="26">
        <f t="shared" si="0"/>
        <v>0</v>
      </c>
      <c r="J44" s="27"/>
      <c r="K44" s="27"/>
      <c r="L44" s="25">
        <f t="shared" si="1"/>
        <v>0</v>
      </c>
      <c r="M44" s="25">
        <f t="shared" si="2"/>
        <v>0</v>
      </c>
      <c r="N44" s="26">
        <f t="shared" si="3"/>
        <v>0</v>
      </c>
      <c r="O44" s="27">
        <f t="shared" si="4"/>
        <v>0</v>
      </c>
      <c r="P44" s="28">
        <f t="shared" si="5"/>
        <v>0</v>
      </c>
      <c r="Q44" s="29">
        <f t="shared" si="6"/>
        <v>0</v>
      </c>
    </row>
    <row r="45" spans="1:17" ht="23">
      <c r="A45" s="274">
        <v>29</v>
      </c>
      <c r="B45" s="119"/>
      <c r="C45" s="118" t="s">
        <v>427</v>
      </c>
      <c r="D45" s="120" t="s">
        <v>428</v>
      </c>
      <c r="E45" s="119" t="s">
        <v>422</v>
      </c>
      <c r="F45" s="123">
        <v>1</v>
      </c>
      <c r="G45" s="26"/>
      <c r="H45" s="61"/>
      <c r="I45" s="26">
        <f t="shared" si="0"/>
        <v>0</v>
      </c>
      <c r="J45" s="27"/>
      <c r="K45" s="27"/>
      <c r="L45" s="25">
        <f t="shared" si="1"/>
        <v>0</v>
      </c>
      <c r="M45" s="25">
        <f t="shared" si="2"/>
        <v>0</v>
      </c>
      <c r="N45" s="26">
        <f t="shared" si="3"/>
        <v>0</v>
      </c>
      <c r="O45" s="27">
        <f t="shared" si="4"/>
        <v>0</v>
      </c>
      <c r="P45" s="28">
        <f t="shared" si="5"/>
        <v>0</v>
      </c>
      <c r="Q45" s="29">
        <f t="shared" si="6"/>
        <v>0</v>
      </c>
    </row>
    <row r="46" spans="1:17" ht="23">
      <c r="A46" s="274">
        <v>30</v>
      </c>
      <c r="B46" s="119"/>
      <c r="C46" s="118" t="s">
        <v>429</v>
      </c>
      <c r="D46" s="120"/>
      <c r="E46" s="119" t="s">
        <v>173</v>
      </c>
      <c r="F46" s="123">
        <v>297</v>
      </c>
      <c r="G46" s="26"/>
      <c r="H46" s="61"/>
      <c r="I46" s="26">
        <f t="shared" si="0"/>
        <v>0</v>
      </c>
      <c r="J46" s="27"/>
      <c r="K46" s="27"/>
      <c r="L46" s="25">
        <f t="shared" si="1"/>
        <v>0</v>
      </c>
      <c r="M46" s="25">
        <f t="shared" si="2"/>
        <v>0</v>
      </c>
      <c r="N46" s="26">
        <f t="shared" si="3"/>
        <v>0</v>
      </c>
      <c r="O46" s="27">
        <f t="shared" si="4"/>
        <v>0</v>
      </c>
      <c r="P46" s="28">
        <f t="shared" si="5"/>
        <v>0</v>
      </c>
      <c r="Q46" s="29">
        <f t="shared" si="6"/>
        <v>0</v>
      </c>
    </row>
    <row r="47" spans="1:17">
      <c r="A47" s="275"/>
      <c r="B47" s="259"/>
      <c r="C47" s="129" t="s">
        <v>430</v>
      </c>
      <c r="D47" s="120"/>
      <c r="E47" s="119" t="s">
        <v>422</v>
      </c>
      <c r="F47" s="123">
        <v>1</v>
      </c>
      <c r="G47" s="26"/>
      <c r="H47" s="61"/>
      <c r="I47" s="26">
        <f t="shared" si="0"/>
        <v>0</v>
      </c>
      <c r="J47" s="27"/>
      <c r="K47" s="27"/>
      <c r="L47" s="25">
        <f t="shared" si="1"/>
        <v>0</v>
      </c>
      <c r="M47" s="25">
        <f t="shared" si="2"/>
        <v>0</v>
      </c>
      <c r="N47" s="26">
        <f t="shared" si="3"/>
        <v>0</v>
      </c>
      <c r="O47" s="27">
        <f t="shared" si="4"/>
        <v>0</v>
      </c>
      <c r="P47" s="28">
        <f t="shared" si="5"/>
        <v>0</v>
      </c>
      <c r="Q47" s="29">
        <f t="shared" si="6"/>
        <v>0</v>
      </c>
    </row>
    <row r="48" spans="1:17" ht="23">
      <c r="A48" s="274">
        <v>31</v>
      </c>
      <c r="B48" s="119"/>
      <c r="C48" s="118" t="s">
        <v>431</v>
      </c>
      <c r="D48" s="120" t="s">
        <v>432</v>
      </c>
      <c r="E48" s="119" t="s">
        <v>409</v>
      </c>
      <c r="F48" s="123">
        <v>1</v>
      </c>
      <c r="G48" s="26"/>
      <c r="H48" s="61"/>
      <c r="I48" s="26">
        <f t="shared" si="0"/>
        <v>0</v>
      </c>
      <c r="J48" s="27"/>
      <c r="K48" s="27"/>
      <c r="L48" s="25">
        <f t="shared" si="1"/>
        <v>0</v>
      </c>
      <c r="M48" s="25">
        <f t="shared" si="2"/>
        <v>0</v>
      </c>
      <c r="N48" s="26">
        <f t="shared" si="3"/>
        <v>0</v>
      </c>
      <c r="O48" s="27">
        <f t="shared" si="4"/>
        <v>0</v>
      </c>
      <c r="P48" s="28">
        <f t="shared" si="5"/>
        <v>0</v>
      </c>
      <c r="Q48" s="29">
        <f t="shared" si="6"/>
        <v>0</v>
      </c>
    </row>
    <row r="49" spans="1:17" ht="20">
      <c r="A49" s="274">
        <v>32</v>
      </c>
      <c r="B49" s="119"/>
      <c r="C49" s="118" t="s">
        <v>433</v>
      </c>
      <c r="D49" s="120" t="s">
        <v>434</v>
      </c>
      <c r="E49" s="119" t="s">
        <v>173</v>
      </c>
      <c r="F49" s="123">
        <v>1</v>
      </c>
      <c r="G49" s="26"/>
      <c r="H49" s="61"/>
      <c r="I49" s="26">
        <f t="shared" si="0"/>
        <v>0</v>
      </c>
      <c r="J49" s="27"/>
      <c r="K49" s="27"/>
      <c r="L49" s="25">
        <f t="shared" si="1"/>
        <v>0</v>
      </c>
      <c r="M49" s="25">
        <f t="shared" si="2"/>
        <v>0</v>
      </c>
      <c r="N49" s="26">
        <f t="shared" si="3"/>
        <v>0</v>
      </c>
      <c r="O49" s="27">
        <f t="shared" si="4"/>
        <v>0</v>
      </c>
      <c r="P49" s="28">
        <f t="shared" si="5"/>
        <v>0</v>
      </c>
      <c r="Q49" s="29">
        <f t="shared" si="6"/>
        <v>0</v>
      </c>
    </row>
    <row r="50" spans="1:17">
      <c r="A50" s="274">
        <v>33</v>
      </c>
      <c r="B50" s="119"/>
      <c r="C50" s="118" t="s">
        <v>408</v>
      </c>
      <c r="D50" s="120" t="s">
        <v>432</v>
      </c>
      <c r="E50" s="119" t="s">
        <v>409</v>
      </c>
      <c r="F50" s="123">
        <v>2</v>
      </c>
      <c r="G50" s="26"/>
      <c r="H50" s="61"/>
      <c r="I50" s="26">
        <f t="shared" si="0"/>
        <v>0</v>
      </c>
      <c r="J50" s="27"/>
      <c r="K50" s="27"/>
      <c r="L50" s="25">
        <f t="shared" si="1"/>
        <v>0</v>
      </c>
      <c r="M50" s="25">
        <f t="shared" si="2"/>
        <v>0</v>
      </c>
      <c r="N50" s="26">
        <f t="shared" si="3"/>
        <v>0</v>
      </c>
      <c r="O50" s="27">
        <f t="shared" si="4"/>
        <v>0</v>
      </c>
      <c r="P50" s="28">
        <f t="shared" si="5"/>
        <v>0</v>
      </c>
      <c r="Q50" s="29">
        <f t="shared" si="6"/>
        <v>0</v>
      </c>
    </row>
    <row r="51" spans="1:17">
      <c r="A51" s="274">
        <v>34</v>
      </c>
      <c r="B51" s="119"/>
      <c r="C51" s="118" t="s">
        <v>435</v>
      </c>
      <c r="D51" s="120" t="s">
        <v>436</v>
      </c>
      <c r="E51" s="119" t="s">
        <v>409</v>
      </c>
      <c r="F51" s="123">
        <v>1</v>
      </c>
      <c r="G51" s="26"/>
      <c r="H51" s="61"/>
      <c r="I51" s="26">
        <f t="shared" si="0"/>
        <v>0</v>
      </c>
      <c r="J51" s="27"/>
      <c r="K51" s="27"/>
      <c r="L51" s="25">
        <f t="shared" si="1"/>
        <v>0</v>
      </c>
      <c r="M51" s="25">
        <f t="shared" si="2"/>
        <v>0</v>
      </c>
      <c r="N51" s="26">
        <f t="shared" si="3"/>
        <v>0</v>
      </c>
      <c r="O51" s="27">
        <f t="shared" si="4"/>
        <v>0</v>
      </c>
      <c r="P51" s="28">
        <f t="shared" si="5"/>
        <v>0</v>
      </c>
      <c r="Q51" s="29">
        <f t="shared" si="6"/>
        <v>0</v>
      </c>
    </row>
    <row r="52" spans="1:17">
      <c r="A52" s="274">
        <v>35</v>
      </c>
      <c r="B52" s="119"/>
      <c r="C52" s="118" t="s">
        <v>435</v>
      </c>
      <c r="D52" s="120" t="s">
        <v>437</v>
      </c>
      <c r="E52" s="119" t="s">
        <v>409</v>
      </c>
      <c r="F52" s="123">
        <v>1</v>
      </c>
      <c r="G52" s="26"/>
      <c r="H52" s="61"/>
      <c r="I52" s="26">
        <f t="shared" si="0"/>
        <v>0</v>
      </c>
      <c r="J52" s="27"/>
      <c r="K52" s="27"/>
      <c r="L52" s="25">
        <f t="shared" si="1"/>
        <v>0</v>
      </c>
      <c r="M52" s="25">
        <f t="shared" si="2"/>
        <v>0</v>
      </c>
      <c r="N52" s="26">
        <f t="shared" si="3"/>
        <v>0</v>
      </c>
      <c r="O52" s="27">
        <f t="shared" si="4"/>
        <v>0</v>
      </c>
      <c r="P52" s="28">
        <f t="shared" si="5"/>
        <v>0</v>
      </c>
      <c r="Q52" s="29">
        <f t="shared" si="6"/>
        <v>0</v>
      </c>
    </row>
    <row r="53" spans="1:17">
      <c r="A53" s="274">
        <v>36</v>
      </c>
      <c r="B53" s="119"/>
      <c r="C53" s="118" t="s">
        <v>438</v>
      </c>
      <c r="D53" s="120" t="s">
        <v>439</v>
      </c>
      <c r="E53" s="119" t="s">
        <v>409</v>
      </c>
      <c r="F53" s="123">
        <v>1</v>
      </c>
      <c r="G53" s="26"/>
      <c r="H53" s="61"/>
      <c r="I53" s="26">
        <f t="shared" si="0"/>
        <v>0</v>
      </c>
      <c r="J53" s="27"/>
      <c r="K53" s="27"/>
      <c r="L53" s="25">
        <f t="shared" si="1"/>
        <v>0</v>
      </c>
      <c r="M53" s="25">
        <f t="shared" si="2"/>
        <v>0</v>
      </c>
      <c r="N53" s="26">
        <f t="shared" si="3"/>
        <v>0</v>
      </c>
      <c r="O53" s="27">
        <f t="shared" si="4"/>
        <v>0</v>
      </c>
      <c r="P53" s="28">
        <f t="shared" si="5"/>
        <v>0</v>
      </c>
      <c r="Q53" s="29">
        <f t="shared" si="6"/>
        <v>0</v>
      </c>
    </row>
    <row r="54" spans="1:17">
      <c r="A54" s="274">
        <v>37</v>
      </c>
      <c r="B54" s="119"/>
      <c r="C54" s="118" t="s">
        <v>440</v>
      </c>
      <c r="D54" s="120"/>
      <c r="E54" s="119" t="s">
        <v>409</v>
      </c>
      <c r="F54" s="123">
        <v>1</v>
      </c>
      <c r="G54" s="26"/>
      <c r="H54" s="61"/>
      <c r="I54" s="26">
        <f t="shared" si="0"/>
        <v>0</v>
      </c>
      <c r="J54" s="27"/>
      <c r="K54" s="27"/>
      <c r="L54" s="25">
        <f t="shared" si="1"/>
        <v>0</v>
      </c>
      <c r="M54" s="25">
        <f t="shared" si="2"/>
        <v>0</v>
      </c>
      <c r="N54" s="26">
        <f t="shared" si="3"/>
        <v>0</v>
      </c>
      <c r="O54" s="27">
        <f t="shared" si="4"/>
        <v>0</v>
      </c>
      <c r="P54" s="28">
        <f t="shared" si="5"/>
        <v>0</v>
      </c>
      <c r="Q54" s="29">
        <f t="shared" si="6"/>
        <v>0</v>
      </c>
    </row>
    <row r="55" spans="1:17">
      <c r="A55" s="274">
        <v>38</v>
      </c>
      <c r="B55" s="119"/>
      <c r="C55" s="118" t="s">
        <v>441</v>
      </c>
      <c r="D55" s="120" t="s">
        <v>442</v>
      </c>
      <c r="E55" s="119" t="s">
        <v>409</v>
      </c>
      <c r="F55" s="123">
        <v>1</v>
      </c>
      <c r="G55" s="26"/>
      <c r="H55" s="61"/>
      <c r="I55" s="26">
        <f t="shared" si="0"/>
        <v>0</v>
      </c>
      <c r="J55" s="27"/>
      <c r="K55" s="27"/>
      <c r="L55" s="25">
        <f t="shared" si="1"/>
        <v>0</v>
      </c>
      <c r="M55" s="25">
        <f t="shared" si="2"/>
        <v>0</v>
      </c>
      <c r="N55" s="26">
        <f t="shared" si="3"/>
        <v>0</v>
      </c>
      <c r="O55" s="27">
        <f t="shared" si="4"/>
        <v>0</v>
      </c>
      <c r="P55" s="28">
        <f t="shared" si="5"/>
        <v>0</v>
      </c>
      <c r="Q55" s="29">
        <f t="shared" si="6"/>
        <v>0</v>
      </c>
    </row>
    <row r="56" spans="1:17">
      <c r="A56" s="275"/>
      <c r="B56" s="259"/>
      <c r="C56" s="129" t="s">
        <v>443</v>
      </c>
      <c r="D56" s="258"/>
      <c r="E56" s="259"/>
      <c r="F56" s="195"/>
      <c r="G56" s="26"/>
      <c r="H56" s="61"/>
      <c r="I56" s="26">
        <f t="shared" si="0"/>
        <v>0</v>
      </c>
      <c r="J56" s="27"/>
      <c r="K56" s="27"/>
      <c r="L56" s="25">
        <f t="shared" si="1"/>
        <v>0</v>
      </c>
      <c r="M56" s="25">
        <f t="shared" si="2"/>
        <v>0</v>
      </c>
      <c r="N56" s="26">
        <f t="shared" si="3"/>
        <v>0</v>
      </c>
      <c r="O56" s="27">
        <f t="shared" si="4"/>
        <v>0</v>
      </c>
      <c r="P56" s="28">
        <f t="shared" si="5"/>
        <v>0</v>
      </c>
      <c r="Q56" s="29">
        <f t="shared" si="6"/>
        <v>0</v>
      </c>
    </row>
    <row r="57" spans="1:17">
      <c r="A57" s="274">
        <v>39</v>
      </c>
      <c r="B57" s="119"/>
      <c r="C57" s="118" t="s">
        <v>401</v>
      </c>
      <c r="D57" s="120" t="s">
        <v>402</v>
      </c>
      <c r="E57" s="119" t="s">
        <v>173</v>
      </c>
      <c r="F57" s="123">
        <v>29</v>
      </c>
      <c r="G57" s="26"/>
      <c r="H57" s="61"/>
      <c r="I57" s="26">
        <f t="shared" si="0"/>
        <v>0</v>
      </c>
      <c r="J57" s="27"/>
      <c r="K57" s="27"/>
      <c r="L57" s="25">
        <f t="shared" si="1"/>
        <v>0</v>
      </c>
      <c r="M57" s="25">
        <f t="shared" si="2"/>
        <v>0</v>
      </c>
      <c r="N57" s="26">
        <f t="shared" si="3"/>
        <v>0</v>
      </c>
      <c r="O57" s="27">
        <f t="shared" si="4"/>
        <v>0</v>
      </c>
      <c r="P57" s="28">
        <f t="shared" si="5"/>
        <v>0</v>
      </c>
      <c r="Q57" s="29">
        <f t="shared" si="6"/>
        <v>0</v>
      </c>
    </row>
    <row r="58" spans="1:17">
      <c r="A58" s="274">
        <v>40</v>
      </c>
      <c r="B58" s="119"/>
      <c r="C58" s="118" t="s">
        <v>401</v>
      </c>
      <c r="D58" s="120" t="s">
        <v>403</v>
      </c>
      <c r="E58" s="119" t="s">
        <v>173</v>
      </c>
      <c r="F58" s="123">
        <v>13</v>
      </c>
      <c r="G58" s="26"/>
      <c r="H58" s="61"/>
      <c r="I58" s="26">
        <f t="shared" si="0"/>
        <v>0</v>
      </c>
      <c r="J58" s="27"/>
      <c r="K58" s="27"/>
      <c r="L58" s="25">
        <f t="shared" si="1"/>
        <v>0</v>
      </c>
      <c r="M58" s="25">
        <f t="shared" si="2"/>
        <v>0</v>
      </c>
      <c r="N58" s="26">
        <f t="shared" si="3"/>
        <v>0</v>
      </c>
      <c r="O58" s="27">
        <f t="shared" si="4"/>
        <v>0</v>
      </c>
      <c r="P58" s="28">
        <f t="shared" si="5"/>
        <v>0</v>
      </c>
      <c r="Q58" s="29">
        <f t="shared" si="6"/>
        <v>0</v>
      </c>
    </row>
    <row r="59" spans="1:17">
      <c r="A59" s="274">
        <v>41</v>
      </c>
      <c r="B59" s="119"/>
      <c r="C59" s="118" t="s">
        <v>401</v>
      </c>
      <c r="D59" s="120" t="s">
        <v>404</v>
      </c>
      <c r="E59" s="119" t="s">
        <v>173</v>
      </c>
      <c r="F59" s="123">
        <v>15</v>
      </c>
      <c r="G59" s="26"/>
      <c r="H59" s="61"/>
      <c r="I59" s="26">
        <f t="shared" si="0"/>
        <v>0</v>
      </c>
      <c r="J59" s="27"/>
      <c r="K59" s="27"/>
      <c r="L59" s="25">
        <f t="shared" si="1"/>
        <v>0</v>
      </c>
      <c r="M59" s="25">
        <f t="shared" si="2"/>
        <v>0</v>
      </c>
      <c r="N59" s="26">
        <f t="shared" si="3"/>
        <v>0</v>
      </c>
      <c r="O59" s="27">
        <f t="shared" si="4"/>
        <v>0</v>
      </c>
      <c r="P59" s="28">
        <f t="shared" si="5"/>
        <v>0</v>
      </c>
      <c r="Q59" s="29">
        <f t="shared" si="6"/>
        <v>0</v>
      </c>
    </row>
    <row r="60" spans="1:17" ht="23">
      <c r="A60" s="274">
        <v>42</v>
      </c>
      <c r="B60" s="119"/>
      <c r="C60" s="118" t="s">
        <v>444</v>
      </c>
      <c r="D60" s="120" t="s">
        <v>445</v>
      </c>
      <c r="E60" s="119" t="s">
        <v>173</v>
      </c>
      <c r="F60" s="123">
        <v>7</v>
      </c>
      <c r="G60" s="26"/>
      <c r="H60" s="61"/>
      <c r="I60" s="26">
        <f t="shared" si="0"/>
        <v>0</v>
      </c>
      <c r="J60" s="27"/>
      <c r="K60" s="27"/>
      <c r="L60" s="25">
        <f t="shared" si="1"/>
        <v>0</v>
      </c>
      <c r="M60" s="25">
        <f t="shared" si="2"/>
        <v>0</v>
      </c>
      <c r="N60" s="26">
        <f t="shared" si="3"/>
        <v>0</v>
      </c>
      <c r="O60" s="27">
        <f t="shared" si="4"/>
        <v>0</v>
      </c>
      <c r="P60" s="28">
        <f t="shared" si="5"/>
        <v>0</v>
      </c>
      <c r="Q60" s="29">
        <f t="shared" si="6"/>
        <v>0</v>
      </c>
    </row>
    <row r="61" spans="1:17">
      <c r="A61" s="274">
        <v>43</v>
      </c>
      <c r="B61" s="119"/>
      <c r="C61" s="118" t="s">
        <v>408</v>
      </c>
      <c r="D61" s="120" t="s">
        <v>402</v>
      </c>
      <c r="E61" s="119" t="s">
        <v>409</v>
      </c>
      <c r="F61" s="123">
        <v>8</v>
      </c>
      <c r="G61" s="26"/>
      <c r="H61" s="61"/>
      <c r="I61" s="26">
        <f t="shared" si="0"/>
        <v>0</v>
      </c>
      <c r="J61" s="27"/>
      <c r="K61" s="27"/>
      <c r="L61" s="25">
        <f t="shared" si="1"/>
        <v>0</v>
      </c>
      <c r="M61" s="25">
        <f t="shared" si="2"/>
        <v>0</v>
      </c>
      <c r="N61" s="26">
        <f t="shared" si="3"/>
        <v>0</v>
      </c>
      <c r="O61" s="27">
        <f t="shared" si="4"/>
        <v>0</v>
      </c>
      <c r="P61" s="28">
        <f t="shared" si="5"/>
        <v>0</v>
      </c>
      <c r="Q61" s="29">
        <f t="shared" si="6"/>
        <v>0</v>
      </c>
    </row>
    <row r="62" spans="1:17">
      <c r="A62" s="274">
        <v>44</v>
      </c>
      <c r="B62" s="119"/>
      <c r="C62" s="118" t="s">
        <v>408</v>
      </c>
      <c r="D62" s="120" t="s">
        <v>404</v>
      </c>
      <c r="E62" s="119" t="s">
        <v>409</v>
      </c>
      <c r="F62" s="123">
        <v>2</v>
      </c>
      <c r="G62" s="26"/>
      <c r="H62" s="61"/>
      <c r="I62" s="26">
        <f t="shared" si="0"/>
        <v>0</v>
      </c>
      <c r="J62" s="27"/>
      <c r="K62" s="27"/>
      <c r="L62" s="25">
        <f t="shared" si="1"/>
        <v>0</v>
      </c>
      <c r="M62" s="25">
        <f t="shared" si="2"/>
        <v>0</v>
      </c>
      <c r="N62" s="26">
        <f t="shared" si="3"/>
        <v>0</v>
      </c>
      <c r="O62" s="27">
        <f t="shared" si="4"/>
        <v>0</v>
      </c>
      <c r="P62" s="28">
        <f t="shared" si="5"/>
        <v>0</v>
      </c>
      <c r="Q62" s="29">
        <f t="shared" si="6"/>
        <v>0</v>
      </c>
    </row>
    <row r="63" spans="1:17" ht="23">
      <c r="A63" s="274">
        <v>45</v>
      </c>
      <c r="B63" s="119"/>
      <c r="C63" s="118" t="s">
        <v>411</v>
      </c>
      <c r="D63" s="120" t="s">
        <v>446</v>
      </c>
      <c r="E63" s="119" t="s">
        <v>173</v>
      </c>
      <c r="F63" s="123">
        <v>29</v>
      </c>
      <c r="G63" s="26"/>
      <c r="H63" s="61"/>
      <c r="I63" s="26">
        <f t="shared" si="0"/>
        <v>0</v>
      </c>
      <c r="J63" s="27"/>
      <c r="K63" s="27"/>
      <c r="L63" s="25">
        <f t="shared" si="1"/>
        <v>0</v>
      </c>
      <c r="M63" s="25">
        <f t="shared" si="2"/>
        <v>0</v>
      </c>
      <c r="N63" s="26">
        <f t="shared" si="3"/>
        <v>0</v>
      </c>
      <c r="O63" s="27">
        <f t="shared" si="4"/>
        <v>0</v>
      </c>
      <c r="P63" s="28">
        <f t="shared" si="5"/>
        <v>0</v>
      </c>
      <c r="Q63" s="29">
        <f t="shared" si="6"/>
        <v>0</v>
      </c>
    </row>
    <row r="64" spans="1:17" ht="23">
      <c r="A64" s="274">
        <v>46</v>
      </c>
      <c r="B64" s="119"/>
      <c r="C64" s="118" t="s">
        <v>411</v>
      </c>
      <c r="D64" s="120" t="s">
        <v>447</v>
      </c>
      <c r="E64" s="119" t="s">
        <v>173</v>
      </c>
      <c r="F64" s="123">
        <v>13</v>
      </c>
      <c r="G64" s="26"/>
      <c r="H64" s="61"/>
      <c r="I64" s="26">
        <f t="shared" si="0"/>
        <v>0</v>
      </c>
      <c r="J64" s="27"/>
      <c r="K64" s="27"/>
      <c r="L64" s="25">
        <f t="shared" si="1"/>
        <v>0</v>
      </c>
      <c r="M64" s="25">
        <f t="shared" si="2"/>
        <v>0</v>
      </c>
      <c r="N64" s="26">
        <f t="shared" si="3"/>
        <v>0</v>
      </c>
      <c r="O64" s="27">
        <f t="shared" si="4"/>
        <v>0</v>
      </c>
      <c r="P64" s="28">
        <f t="shared" si="5"/>
        <v>0</v>
      </c>
      <c r="Q64" s="29">
        <f t="shared" si="6"/>
        <v>0</v>
      </c>
    </row>
    <row r="65" spans="1:17" ht="23">
      <c r="A65" s="274">
        <v>47</v>
      </c>
      <c r="B65" s="119"/>
      <c r="C65" s="118" t="s">
        <v>411</v>
      </c>
      <c r="D65" s="120" t="s">
        <v>448</v>
      </c>
      <c r="E65" s="119" t="s">
        <v>173</v>
      </c>
      <c r="F65" s="123">
        <v>15</v>
      </c>
      <c r="G65" s="26"/>
      <c r="H65" s="61"/>
      <c r="I65" s="26">
        <f t="shared" si="0"/>
        <v>0</v>
      </c>
      <c r="J65" s="27"/>
      <c r="K65" s="27"/>
      <c r="L65" s="25">
        <f t="shared" si="1"/>
        <v>0</v>
      </c>
      <c r="M65" s="25">
        <f t="shared" si="2"/>
        <v>0</v>
      </c>
      <c r="N65" s="26">
        <f t="shared" si="3"/>
        <v>0</v>
      </c>
      <c r="O65" s="27">
        <f t="shared" si="4"/>
        <v>0</v>
      </c>
      <c r="P65" s="28">
        <f t="shared" si="5"/>
        <v>0</v>
      </c>
      <c r="Q65" s="29">
        <f t="shared" si="6"/>
        <v>0</v>
      </c>
    </row>
    <row r="66" spans="1:17">
      <c r="A66" s="274">
        <v>48</v>
      </c>
      <c r="B66" s="119"/>
      <c r="C66" s="118" t="s">
        <v>449</v>
      </c>
      <c r="D66" s="120"/>
      <c r="E66" s="119" t="s">
        <v>422</v>
      </c>
      <c r="F66" s="123">
        <v>1</v>
      </c>
      <c r="G66" s="26"/>
      <c r="H66" s="61"/>
      <c r="I66" s="26">
        <f t="shared" si="0"/>
        <v>0</v>
      </c>
      <c r="J66" s="27"/>
      <c r="K66" s="27"/>
      <c r="L66" s="25">
        <f t="shared" si="1"/>
        <v>0</v>
      </c>
      <c r="M66" s="25">
        <f t="shared" si="2"/>
        <v>0</v>
      </c>
      <c r="N66" s="26">
        <f t="shared" si="3"/>
        <v>0</v>
      </c>
      <c r="O66" s="27">
        <f t="shared" si="4"/>
        <v>0</v>
      </c>
      <c r="P66" s="28">
        <f t="shared" si="5"/>
        <v>0</v>
      </c>
      <c r="Q66" s="29">
        <f t="shared" si="6"/>
        <v>0</v>
      </c>
    </row>
    <row r="67" spans="1:17">
      <c r="A67" s="274">
        <v>49</v>
      </c>
      <c r="B67" s="119"/>
      <c r="C67" s="312" t="s">
        <v>418</v>
      </c>
      <c r="D67" s="120" t="s">
        <v>419</v>
      </c>
      <c r="E67" s="119" t="s">
        <v>173</v>
      </c>
      <c r="F67" s="123">
        <v>3</v>
      </c>
      <c r="G67" s="26"/>
      <c r="H67" s="61"/>
      <c r="I67" s="26">
        <f t="shared" si="0"/>
        <v>0</v>
      </c>
      <c r="J67" s="27"/>
      <c r="K67" s="27"/>
      <c r="L67" s="25">
        <f t="shared" si="1"/>
        <v>0</v>
      </c>
      <c r="M67" s="25">
        <f t="shared" si="2"/>
        <v>0</v>
      </c>
      <c r="N67" s="26">
        <f t="shared" si="3"/>
        <v>0</v>
      </c>
      <c r="O67" s="27">
        <f t="shared" si="4"/>
        <v>0</v>
      </c>
      <c r="P67" s="28">
        <f t="shared" si="5"/>
        <v>0</v>
      </c>
      <c r="Q67" s="29">
        <f t="shared" si="6"/>
        <v>0</v>
      </c>
    </row>
    <row r="68" spans="1:17" ht="23">
      <c r="A68" s="274">
        <v>50</v>
      </c>
      <c r="B68" s="119"/>
      <c r="C68" s="118" t="s">
        <v>429</v>
      </c>
      <c r="D68" s="120"/>
      <c r="E68" s="119" t="s">
        <v>173</v>
      </c>
      <c r="F68" s="123">
        <v>64</v>
      </c>
      <c r="G68" s="26"/>
      <c r="H68" s="61"/>
      <c r="I68" s="26">
        <f t="shared" si="0"/>
        <v>0</v>
      </c>
      <c r="J68" s="27"/>
      <c r="K68" s="27"/>
      <c r="L68" s="25">
        <f t="shared" si="1"/>
        <v>0</v>
      </c>
      <c r="M68" s="25">
        <f t="shared" si="2"/>
        <v>0</v>
      </c>
      <c r="N68" s="26">
        <f t="shared" si="3"/>
        <v>0</v>
      </c>
      <c r="O68" s="27">
        <f t="shared" si="4"/>
        <v>0</v>
      </c>
      <c r="P68" s="28">
        <f t="shared" si="5"/>
        <v>0</v>
      </c>
      <c r="Q68" s="29">
        <f t="shared" si="6"/>
        <v>0</v>
      </c>
    </row>
    <row r="69" spans="1:17">
      <c r="A69" s="275"/>
      <c r="B69" s="259"/>
      <c r="C69" s="129" t="s">
        <v>450</v>
      </c>
      <c r="D69" s="260"/>
      <c r="E69" s="119"/>
      <c r="F69" s="123"/>
      <c r="G69" s="26"/>
      <c r="H69" s="61"/>
      <c r="I69" s="26">
        <f t="shared" si="0"/>
        <v>0</v>
      </c>
      <c r="J69" s="27"/>
      <c r="K69" s="27"/>
      <c r="L69" s="25">
        <f t="shared" si="1"/>
        <v>0</v>
      </c>
      <c r="M69" s="25">
        <f t="shared" si="2"/>
        <v>0</v>
      </c>
      <c r="N69" s="26">
        <f t="shared" si="3"/>
        <v>0</v>
      </c>
      <c r="O69" s="27">
        <f t="shared" si="4"/>
        <v>0</v>
      </c>
      <c r="P69" s="28">
        <f t="shared" si="5"/>
        <v>0</v>
      </c>
      <c r="Q69" s="29">
        <f t="shared" si="6"/>
        <v>0</v>
      </c>
    </row>
    <row r="70" spans="1:17">
      <c r="A70" s="274">
        <v>51</v>
      </c>
      <c r="B70" s="119"/>
      <c r="C70" s="118" t="s">
        <v>451</v>
      </c>
      <c r="D70" s="120" t="s">
        <v>419</v>
      </c>
      <c r="E70" s="119" t="s">
        <v>173</v>
      </c>
      <c r="F70" s="123">
        <v>17</v>
      </c>
      <c r="G70" s="26"/>
      <c r="H70" s="61"/>
      <c r="I70" s="26">
        <f t="shared" si="0"/>
        <v>0</v>
      </c>
      <c r="J70" s="27"/>
      <c r="K70" s="27"/>
      <c r="L70" s="25">
        <f t="shared" si="1"/>
        <v>0</v>
      </c>
      <c r="M70" s="25">
        <f t="shared" si="2"/>
        <v>0</v>
      </c>
      <c r="N70" s="26">
        <f t="shared" si="3"/>
        <v>0</v>
      </c>
      <c r="O70" s="27">
        <f t="shared" si="4"/>
        <v>0</v>
      </c>
      <c r="P70" s="28">
        <f t="shared" si="5"/>
        <v>0</v>
      </c>
      <c r="Q70" s="29">
        <f t="shared" si="6"/>
        <v>0</v>
      </c>
    </row>
    <row r="71" spans="1:17">
      <c r="A71" s="274">
        <v>52</v>
      </c>
      <c r="B71" s="119"/>
      <c r="C71" s="312" t="s">
        <v>452</v>
      </c>
      <c r="D71" s="120" t="s">
        <v>419</v>
      </c>
      <c r="E71" s="119" t="s">
        <v>409</v>
      </c>
      <c r="F71" s="123">
        <v>1</v>
      </c>
      <c r="G71" s="26"/>
      <c r="H71" s="61"/>
      <c r="I71" s="26">
        <f t="shared" si="0"/>
        <v>0</v>
      </c>
      <c r="J71" s="27"/>
      <c r="K71" s="27"/>
      <c r="L71" s="25">
        <f t="shared" si="1"/>
        <v>0</v>
      </c>
      <c r="M71" s="25">
        <f t="shared" si="2"/>
        <v>0</v>
      </c>
      <c r="N71" s="26">
        <f t="shared" si="3"/>
        <v>0</v>
      </c>
      <c r="O71" s="27">
        <f t="shared" si="4"/>
        <v>0</v>
      </c>
      <c r="P71" s="28">
        <f t="shared" si="5"/>
        <v>0</v>
      </c>
      <c r="Q71" s="29">
        <f t="shared" si="6"/>
        <v>0</v>
      </c>
    </row>
    <row r="72" spans="1:17">
      <c r="A72" s="274">
        <v>53</v>
      </c>
      <c r="B72" s="119"/>
      <c r="C72" s="118" t="s">
        <v>449</v>
      </c>
      <c r="D72" s="120"/>
      <c r="E72" s="119" t="s">
        <v>422</v>
      </c>
      <c r="F72" s="123">
        <v>1</v>
      </c>
      <c r="G72" s="26"/>
      <c r="H72" s="61"/>
      <c r="I72" s="26">
        <f t="shared" si="0"/>
        <v>0</v>
      </c>
      <c r="J72" s="27"/>
      <c r="K72" s="27"/>
      <c r="L72" s="25">
        <f t="shared" si="1"/>
        <v>0</v>
      </c>
      <c r="M72" s="25">
        <f t="shared" si="2"/>
        <v>0</v>
      </c>
      <c r="N72" s="26">
        <f t="shared" si="3"/>
        <v>0</v>
      </c>
      <c r="O72" s="27">
        <f t="shared" si="4"/>
        <v>0</v>
      </c>
      <c r="P72" s="28">
        <f t="shared" si="5"/>
        <v>0</v>
      </c>
      <c r="Q72" s="29">
        <f t="shared" si="6"/>
        <v>0</v>
      </c>
    </row>
    <row r="73" spans="1:17">
      <c r="A73" s="274">
        <v>54</v>
      </c>
      <c r="B73" s="119"/>
      <c r="C73" s="118" t="s">
        <v>453</v>
      </c>
      <c r="D73" s="120" t="s">
        <v>419</v>
      </c>
      <c r="E73" s="119" t="s">
        <v>409</v>
      </c>
      <c r="F73" s="123">
        <v>1</v>
      </c>
      <c r="G73" s="26"/>
      <c r="H73" s="61"/>
      <c r="I73" s="26">
        <f t="shared" si="0"/>
        <v>0</v>
      </c>
      <c r="J73" s="27"/>
      <c r="K73" s="27"/>
      <c r="L73" s="25">
        <f t="shared" si="1"/>
        <v>0</v>
      </c>
      <c r="M73" s="25">
        <f t="shared" si="2"/>
        <v>0</v>
      </c>
      <c r="N73" s="26">
        <f t="shared" si="3"/>
        <v>0</v>
      </c>
      <c r="O73" s="27">
        <f t="shared" si="4"/>
        <v>0</v>
      </c>
      <c r="P73" s="28">
        <f t="shared" si="5"/>
        <v>0</v>
      </c>
      <c r="Q73" s="29">
        <f t="shared" si="6"/>
        <v>0</v>
      </c>
    </row>
    <row r="74" spans="1:17">
      <c r="A74" s="274"/>
      <c r="B74" s="119"/>
      <c r="C74" s="129" t="s">
        <v>454</v>
      </c>
      <c r="D74" s="120"/>
      <c r="E74" s="119"/>
      <c r="F74" s="123"/>
      <c r="G74" s="26"/>
      <c r="H74" s="61"/>
      <c r="I74" s="26">
        <f t="shared" si="0"/>
        <v>0</v>
      </c>
      <c r="J74" s="27"/>
      <c r="K74" s="27"/>
      <c r="L74" s="25">
        <f t="shared" si="1"/>
        <v>0</v>
      </c>
      <c r="M74" s="25">
        <f t="shared" si="2"/>
        <v>0</v>
      </c>
      <c r="N74" s="26">
        <f t="shared" si="3"/>
        <v>0</v>
      </c>
      <c r="O74" s="27">
        <f t="shared" si="4"/>
        <v>0</v>
      </c>
      <c r="P74" s="28">
        <f t="shared" si="5"/>
        <v>0</v>
      </c>
      <c r="Q74" s="29">
        <f t="shared" si="6"/>
        <v>0</v>
      </c>
    </row>
    <row r="75" spans="1:17">
      <c r="A75" s="274">
        <v>55</v>
      </c>
      <c r="B75" s="119"/>
      <c r="C75" s="118" t="s">
        <v>451</v>
      </c>
      <c r="D75" s="120" t="s">
        <v>455</v>
      </c>
      <c r="E75" s="119" t="s">
        <v>173</v>
      </c>
      <c r="F75" s="123">
        <v>2</v>
      </c>
      <c r="G75" s="26"/>
      <c r="H75" s="61"/>
      <c r="I75" s="26">
        <f t="shared" si="0"/>
        <v>0</v>
      </c>
      <c r="J75" s="27"/>
      <c r="K75" s="27"/>
      <c r="L75" s="25">
        <f t="shared" si="1"/>
        <v>0</v>
      </c>
      <c r="M75" s="25">
        <f t="shared" si="2"/>
        <v>0</v>
      </c>
      <c r="N75" s="26">
        <f t="shared" si="3"/>
        <v>0</v>
      </c>
      <c r="O75" s="27">
        <f t="shared" si="4"/>
        <v>0</v>
      </c>
      <c r="P75" s="28">
        <f t="shared" si="5"/>
        <v>0</v>
      </c>
      <c r="Q75" s="29">
        <f t="shared" si="6"/>
        <v>0</v>
      </c>
    </row>
    <row r="76" spans="1:17">
      <c r="A76" s="274">
        <v>56</v>
      </c>
      <c r="B76" s="119"/>
      <c r="C76" s="118" t="s">
        <v>451</v>
      </c>
      <c r="D76" s="120" t="s">
        <v>419</v>
      </c>
      <c r="E76" s="119" t="s">
        <v>173</v>
      </c>
      <c r="F76" s="123">
        <v>2</v>
      </c>
      <c r="G76" s="26"/>
      <c r="H76" s="61"/>
      <c r="I76" s="26">
        <f t="shared" si="0"/>
        <v>0</v>
      </c>
      <c r="J76" s="27"/>
      <c r="K76" s="27"/>
      <c r="L76" s="25">
        <f t="shared" si="1"/>
        <v>0</v>
      </c>
      <c r="M76" s="25">
        <f t="shared" si="2"/>
        <v>0</v>
      </c>
      <c r="N76" s="26">
        <f t="shared" si="3"/>
        <v>0</v>
      </c>
      <c r="O76" s="27">
        <f t="shared" si="4"/>
        <v>0</v>
      </c>
      <c r="P76" s="28">
        <f t="shared" si="5"/>
        <v>0</v>
      </c>
      <c r="Q76" s="29">
        <f t="shared" si="6"/>
        <v>0</v>
      </c>
    </row>
    <row r="77" spans="1:17">
      <c r="A77" s="274">
        <v>57</v>
      </c>
      <c r="B77" s="119"/>
      <c r="C77" s="118" t="s">
        <v>451</v>
      </c>
      <c r="D77" s="120" t="s">
        <v>456</v>
      </c>
      <c r="E77" s="119" t="s">
        <v>173</v>
      </c>
      <c r="F77" s="123">
        <v>52</v>
      </c>
      <c r="G77" s="26"/>
      <c r="H77" s="61"/>
      <c r="I77" s="26">
        <f t="shared" si="0"/>
        <v>0</v>
      </c>
      <c r="J77" s="27"/>
      <c r="K77" s="27"/>
      <c r="L77" s="25">
        <f t="shared" si="1"/>
        <v>0</v>
      </c>
      <c r="M77" s="25">
        <f t="shared" si="2"/>
        <v>0</v>
      </c>
      <c r="N77" s="26">
        <f t="shared" si="3"/>
        <v>0</v>
      </c>
      <c r="O77" s="27">
        <f t="shared" si="4"/>
        <v>0</v>
      </c>
      <c r="P77" s="28">
        <f t="shared" si="5"/>
        <v>0</v>
      </c>
      <c r="Q77" s="29">
        <f t="shared" si="6"/>
        <v>0</v>
      </c>
    </row>
    <row r="78" spans="1:17">
      <c r="A78" s="274">
        <v>58</v>
      </c>
      <c r="B78" s="119"/>
      <c r="C78" s="118" t="s">
        <v>451</v>
      </c>
      <c r="D78" s="120" t="s">
        <v>457</v>
      </c>
      <c r="E78" s="119" t="s">
        <v>173</v>
      </c>
      <c r="F78" s="123">
        <v>52</v>
      </c>
      <c r="G78" s="26"/>
      <c r="H78" s="61"/>
      <c r="I78" s="26">
        <f t="shared" si="0"/>
        <v>0</v>
      </c>
      <c r="J78" s="27"/>
      <c r="K78" s="27"/>
      <c r="L78" s="25">
        <f t="shared" si="1"/>
        <v>0</v>
      </c>
      <c r="M78" s="25">
        <f t="shared" si="2"/>
        <v>0</v>
      </c>
      <c r="N78" s="26">
        <f t="shared" si="3"/>
        <v>0</v>
      </c>
      <c r="O78" s="27">
        <f t="shared" si="4"/>
        <v>0</v>
      </c>
      <c r="P78" s="28">
        <f t="shared" si="5"/>
        <v>0</v>
      </c>
      <c r="Q78" s="29">
        <f t="shared" si="6"/>
        <v>0</v>
      </c>
    </row>
    <row r="79" spans="1:17">
      <c r="A79" s="274">
        <v>59</v>
      </c>
      <c r="B79" s="119"/>
      <c r="C79" s="118" t="s">
        <v>396</v>
      </c>
      <c r="D79" s="120" t="s">
        <v>405</v>
      </c>
      <c r="E79" s="119" t="s">
        <v>173</v>
      </c>
      <c r="F79" s="123">
        <v>6</v>
      </c>
      <c r="G79" s="26"/>
      <c r="H79" s="61"/>
      <c r="I79" s="26">
        <f t="shared" si="0"/>
        <v>0</v>
      </c>
      <c r="J79" s="27"/>
      <c r="K79" s="27"/>
      <c r="L79" s="25">
        <f t="shared" si="1"/>
        <v>0</v>
      </c>
      <c r="M79" s="25">
        <f t="shared" si="2"/>
        <v>0</v>
      </c>
      <c r="N79" s="26">
        <f t="shared" si="3"/>
        <v>0</v>
      </c>
      <c r="O79" s="27">
        <f t="shared" si="4"/>
        <v>0</v>
      </c>
      <c r="P79" s="28">
        <f t="shared" si="5"/>
        <v>0</v>
      </c>
      <c r="Q79" s="29">
        <f t="shared" si="6"/>
        <v>0</v>
      </c>
    </row>
    <row r="80" spans="1:17" ht="20">
      <c r="A80" s="274">
        <v>60</v>
      </c>
      <c r="B80" s="119"/>
      <c r="C80" s="118" t="s">
        <v>458</v>
      </c>
      <c r="D80" s="120" t="s">
        <v>459</v>
      </c>
      <c r="E80" s="119" t="s">
        <v>422</v>
      </c>
      <c r="F80" s="123">
        <v>1</v>
      </c>
      <c r="G80" s="26"/>
      <c r="H80" s="61"/>
      <c r="I80" s="26">
        <f t="shared" si="0"/>
        <v>0</v>
      </c>
      <c r="J80" s="27"/>
      <c r="K80" s="27"/>
      <c r="L80" s="25">
        <f t="shared" si="1"/>
        <v>0</v>
      </c>
      <c r="M80" s="25">
        <f t="shared" si="2"/>
        <v>0</v>
      </c>
      <c r="N80" s="26">
        <f t="shared" si="3"/>
        <v>0</v>
      </c>
      <c r="O80" s="27">
        <f t="shared" si="4"/>
        <v>0</v>
      </c>
      <c r="P80" s="28">
        <f t="shared" si="5"/>
        <v>0</v>
      </c>
      <c r="Q80" s="29">
        <f t="shared" si="6"/>
        <v>0</v>
      </c>
    </row>
    <row r="81" spans="1:50" ht="23">
      <c r="A81" s="274">
        <v>61</v>
      </c>
      <c r="B81" s="119"/>
      <c r="C81" s="312" t="s">
        <v>460</v>
      </c>
      <c r="D81" s="120" t="s">
        <v>461</v>
      </c>
      <c r="E81" s="119" t="s">
        <v>173</v>
      </c>
      <c r="F81" s="123">
        <v>19</v>
      </c>
      <c r="G81" s="26"/>
      <c r="H81" s="61"/>
      <c r="I81" s="26">
        <f t="shared" si="0"/>
        <v>0</v>
      </c>
      <c r="J81" s="27"/>
      <c r="K81" s="27"/>
      <c r="L81" s="25">
        <f t="shared" si="1"/>
        <v>0</v>
      </c>
      <c r="M81" s="25">
        <f t="shared" si="2"/>
        <v>0</v>
      </c>
      <c r="N81" s="26">
        <f t="shared" si="3"/>
        <v>0</v>
      </c>
      <c r="O81" s="27">
        <f t="shared" si="4"/>
        <v>0</v>
      </c>
      <c r="P81" s="28">
        <f t="shared" si="5"/>
        <v>0</v>
      </c>
      <c r="Q81" s="29">
        <f t="shared" si="6"/>
        <v>0</v>
      </c>
    </row>
    <row r="82" spans="1:50" ht="23">
      <c r="A82" s="274">
        <v>62</v>
      </c>
      <c r="B82" s="119"/>
      <c r="C82" s="312" t="s">
        <v>462</v>
      </c>
      <c r="D82" s="120" t="s">
        <v>463</v>
      </c>
      <c r="E82" s="119" t="s">
        <v>173</v>
      </c>
      <c r="F82" s="123">
        <v>9</v>
      </c>
      <c r="G82" s="26"/>
      <c r="H82" s="61"/>
      <c r="I82" s="26">
        <f t="shared" ref="I82:I91" si="7">ROUND(G82*H82,2)</f>
        <v>0</v>
      </c>
      <c r="J82" s="27"/>
      <c r="K82" s="27"/>
      <c r="L82" s="25">
        <f t="shared" ref="L82:L91" si="8">SUM(I82:K82)</f>
        <v>0</v>
      </c>
      <c r="M82" s="25">
        <f t="shared" ref="M82:M91" si="9">ROUND(F82*G82,2)</f>
        <v>0</v>
      </c>
      <c r="N82" s="26">
        <f t="shared" ref="N82:N91" si="10">ROUND(F82*I82,2)</f>
        <v>0</v>
      </c>
      <c r="O82" s="27">
        <f t="shared" ref="O82:O91" si="11">ROUND(F82*J82,2)</f>
        <v>0</v>
      </c>
      <c r="P82" s="28">
        <f t="shared" ref="P82:P91" si="12">ROUND(F82*K82,2)</f>
        <v>0</v>
      </c>
      <c r="Q82" s="29">
        <f t="shared" ref="Q82:Q91" si="13">SUM(N82:P82)</f>
        <v>0</v>
      </c>
    </row>
    <row r="83" spans="1:50">
      <c r="A83" s="274">
        <v>63</v>
      </c>
      <c r="B83" s="119"/>
      <c r="C83" s="118" t="s">
        <v>449</v>
      </c>
      <c r="D83" s="120"/>
      <c r="E83" s="119" t="s">
        <v>422</v>
      </c>
      <c r="F83" s="123">
        <v>1</v>
      </c>
      <c r="G83" s="26"/>
      <c r="H83" s="61"/>
      <c r="I83" s="26">
        <f t="shared" si="7"/>
        <v>0</v>
      </c>
      <c r="J83" s="27"/>
      <c r="K83" s="27"/>
      <c r="L83" s="25">
        <f t="shared" si="8"/>
        <v>0</v>
      </c>
      <c r="M83" s="25">
        <f t="shared" si="9"/>
        <v>0</v>
      </c>
      <c r="N83" s="26">
        <f t="shared" si="10"/>
        <v>0</v>
      </c>
      <c r="O83" s="27">
        <f t="shared" si="11"/>
        <v>0</v>
      </c>
      <c r="P83" s="28">
        <f t="shared" si="12"/>
        <v>0</v>
      </c>
      <c r="Q83" s="29">
        <f t="shared" si="13"/>
        <v>0</v>
      </c>
    </row>
    <row r="84" spans="1:50">
      <c r="A84" s="274">
        <v>64</v>
      </c>
      <c r="B84" s="119"/>
      <c r="C84" s="118" t="s">
        <v>453</v>
      </c>
      <c r="D84" s="120" t="s">
        <v>419</v>
      </c>
      <c r="E84" s="119" t="s">
        <v>409</v>
      </c>
      <c r="F84" s="123">
        <v>1</v>
      </c>
      <c r="G84" s="26"/>
      <c r="H84" s="61"/>
      <c r="I84" s="26">
        <f t="shared" si="7"/>
        <v>0</v>
      </c>
      <c r="J84" s="27"/>
      <c r="K84" s="27"/>
      <c r="L84" s="25">
        <f t="shared" si="8"/>
        <v>0</v>
      </c>
      <c r="M84" s="25">
        <f t="shared" si="9"/>
        <v>0</v>
      </c>
      <c r="N84" s="26">
        <f t="shared" si="10"/>
        <v>0</v>
      </c>
      <c r="O84" s="27">
        <f t="shared" si="11"/>
        <v>0</v>
      </c>
      <c r="P84" s="28">
        <f t="shared" si="12"/>
        <v>0</v>
      </c>
      <c r="Q84" s="29">
        <f t="shared" si="13"/>
        <v>0</v>
      </c>
    </row>
    <row r="85" spans="1:50" ht="20">
      <c r="A85" s="274">
        <v>65</v>
      </c>
      <c r="B85" s="119"/>
      <c r="C85" s="118" t="s">
        <v>464</v>
      </c>
      <c r="D85" s="120" t="s">
        <v>465</v>
      </c>
      <c r="E85" s="119" t="s">
        <v>422</v>
      </c>
      <c r="F85" s="123">
        <v>1</v>
      </c>
      <c r="G85" s="26"/>
      <c r="H85" s="61"/>
      <c r="I85" s="26">
        <f t="shared" si="7"/>
        <v>0</v>
      </c>
      <c r="J85" s="27"/>
      <c r="K85" s="27"/>
      <c r="L85" s="25">
        <f t="shared" si="8"/>
        <v>0</v>
      </c>
      <c r="M85" s="25">
        <f t="shared" si="9"/>
        <v>0</v>
      </c>
      <c r="N85" s="26">
        <f t="shared" si="10"/>
        <v>0</v>
      </c>
      <c r="O85" s="27">
        <f t="shared" si="11"/>
        <v>0</v>
      </c>
      <c r="P85" s="28">
        <f t="shared" si="12"/>
        <v>0</v>
      </c>
      <c r="Q85" s="29">
        <f t="shared" si="13"/>
        <v>0</v>
      </c>
    </row>
    <row r="86" spans="1:50">
      <c r="A86" s="274"/>
      <c r="B86" s="119"/>
      <c r="C86" s="129" t="s">
        <v>466</v>
      </c>
      <c r="D86" s="120"/>
      <c r="E86" s="119"/>
      <c r="F86" s="123"/>
      <c r="G86" s="26"/>
      <c r="H86" s="61"/>
      <c r="I86" s="26">
        <f t="shared" si="7"/>
        <v>0</v>
      </c>
      <c r="J86" s="27"/>
      <c r="K86" s="27"/>
      <c r="L86" s="25">
        <f t="shared" si="8"/>
        <v>0</v>
      </c>
      <c r="M86" s="25">
        <f t="shared" si="9"/>
        <v>0</v>
      </c>
      <c r="N86" s="26">
        <f t="shared" si="10"/>
        <v>0</v>
      </c>
      <c r="O86" s="27">
        <f t="shared" si="11"/>
        <v>0</v>
      </c>
      <c r="P86" s="28">
        <f t="shared" si="12"/>
        <v>0</v>
      </c>
      <c r="Q86" s="29">
        <f t="shared" si="13"/>
        <v>0</v>
      </c>
    </row>
    <row r="87" spans="1:50" ht="23">
      <c r="A87" s="274">
        <v>66</v>
      </c>
      <c r="B87" s="119"/>
      <c r="C87" s="118" t="s">
        <v>467</v>
      </c>
      <c r="D87" s="120"/>
      <c r="E87" s="119" t="s">
        <v>80</v>
      </c>
      <c r="F87" s="123">
        <v>1</v>
      </c>
      <c r="G87" s="26"/>
      <c r="H87" s="61"/>
      <c r="I87" s="26">
        <f t="shared" si="7"/>
        <v>0</v>
      </c>
      <c r="J87" s="27"/>
      <c r="K87" s="27"/>
      <c r="L87" s="25">
        <f t="shared" si="8"/>
        <v>0</v>
      </c>
      <c r="M87" s="25">
        <f t="shared" si="9"/>
        <v>0</v>
      </c>
      <c r="N87" s="26">
        <f t="shared" si="10"/>
        <v>0</v>
      </c>
      <c r="O87" s="27">
        <f t="shared" si="11"/>
        <v>0</v>
      </c>
      <c r="P87" s="28">
        <f t="shared" si="12"/>
        <v>0</v>
      </c>
      <c r="Q87" s="29">
        <f t="shared" si="13"/>
        <v>0</v>
      </c>
    </row>
    <row r="88" spans="1:50">
      <c r="A88" s="274">
        <v>67</v>
      </c>
      <c r="B88" s="119"/>
      <c r="C88" s="118" t="s">
        <v>468</v>
      </c>
      <c r="D88" s="120"/>
      <c r="E88" s="119" t="s">
        <v>80</v>
      </c>
      <c r="F88" s="123">
        <v>4</v>
      </c>
      <c r="G88" s="26"/>
      <c r="H88" s="61"/>
      <c r="I88" s="26">
        <f t="shared" si="7"/>
        <v>0</v>
      </c>
      <c r="J88" s="27"/>
      <c r="K88" s="27"/>
      <c r="L88" s="25">
        <f t="shared" si="8"/>
        <v>0</v>
      </c>
      <c r="M88" s="25">
        <f t="shared" si="9"/>
        <v>0</v>
      </c>
      <c r="N88" s="26">
        <f t="shared" si="10"/>
        <v>0</v>
      </c>
      <c r="O88" s="27">
        <f t="shared" si="11"/>
        <v>0</v>
      </c>
      <c r="P88" s="28">
        <f t="shared" si="12"/>
        <v>0</v>
      </c>
      <c r="Q88" s="29">
        <f t="shared" si="13"/>
        <v>0</v>
      </c>
    </row>
    <row r="89" spans="1:50" ht="23">
      <c r="A89" s="274">
        <v>68</v>
      </c>
      <c r="B89" s="119"/>
      <c r="C89" s="118" t="s">
        <v>469</v>
      </c>
      <c r="D89" s="120"/>
      <c r="E89" s="119" t="s">
        <v>80</v>
      </c>
      <c r="F89" s="123">
        <v>1</v>
      </c>
      <c r="G89" s="26"/>
      <c r="H89" s="61"/>
      <c r="I89" s="26">
        <f t="shared" si="7"/>
        <v>0</v>
      </c>
      <c r="J89" s="27"/>
      <c r="K89" s="27"/>
      <c r="L89" s="25">
        <f t="shared" si="8"/>
        <v>0</v>
      </c>
      <c r="M89" s="25">
        <f t="shared" si="9"/>
        <v>0</v>
      </c>
      <c r="N89" s="26">
        <f t="shared" si="10"/>
        <v>0</v>
      </c>
      <c r="O89" s="27">
        <f t="shared" si="11"/>
        <v>0</v>
      </c>
      <c r="P89" s="28">
        <f t="shared" si="12"/>
        <v>0</v>
      </c>
      <c r="Q89" s="29">
        <f t="shared" si="13"/>
        <v>0</v>
      </c>
    </row>
    <row r="90" spans="1:50">
      <c r="A90" s="274"/>
      <c r="B90" s="119"/>
      <c r="C90" s="129" t="s">
        <v>470</v>
      </c>
      <c r="D90" s="261"/>
      <c r="E90" s="262"/>
      <c r="F90" s="263"/>
      <c r="G90" s="26"/>
      <c r="H90" s="61"/>
      <c r="I90" s="26">
        <f t="shared" si="7"/>
        <v>0</v>
      </c>
      <c r="J90" s="27"/>
      <c r="K90" s="27"/>
      <c r="L90" s="25">
        <f t="shared" si="8"/>
        <v>0</v>
      </c>
      <c r="M90" s="25">
        <f t="shared" si="9"/>
        <v>0</v>
      </c>
      <c r="N90" s="26">
        <f t="shared" si="10"/>
        <v>0</v>
      </c>
      <c r="O90" s="27">
        <f t="shared" si="11"/>
        <v>0</v>
      </c>
      <c r="P90" s="28">
        <f t="shared" si="12"/>
        <v>0</v>
      </c>
      <c r="Q90" s="29">
        <f t="shared" si="13"/>
        <v>0</v>
      </c>
    </row>
    <row r="91" spans="1:50" ht="14.5" thickBot="1">
      <c r="A91" s="276">
        <v>69</v>
      </c>
      <c r="B91" s="132"/>
      <c r="C91" s="125" t="s">
        <v>471</v>
      </c>
      <c r="D91" s="264"/>
      <c r="E91" s="132" t="s">
        <v>422</v>
      </c>
      <c r="F91" s="124">
        <v>1</v>
      </c>
      <c r="G91" s="26">
        <v>0</v>
      </c>
      <c r="H91" s="61">
        <v>0</v>
      </c>
      <c r="I91" s="26">
        <f t="shared" si="7"/>
        <v>0</v>
      </c>
      <c r="J91" s="27"/>
      <c r="K91" s="27"/>
      <c r="L91" s="25">
        <f t="shared" si="8"/>
        <v>0</v>
      </c>
      <c r="M91" s="25">
        <f t="shared" si="9"/>
        <v>0</v>
      </c>
      <c r="N91" s="26">
        <f t="shared" si="10"/>
        <v>0</v>
      </c>
      <c r="O91" s="27">
        <f t="shared" si="11"/>
        <v>0</v>
      </c>
      <c r="P91" s="28">
        <f t="shared" si="12"/>
        <v>0</v>
      </c>
      <c r="Q91" s="29">
        <f t="shared" si="13"/>
        <v>0</v>
      </c>
    </row>
    <row r="92" spans="1:50" ht="15" customHeight="1" thickBot="1">
      <c r="A92" s="3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2" t="s">
        <v>112</v>
      </c>
      <c r="M92" s="33">
        <f>ROUND(SUM(M15:M91),2)</f>
        <v>0</v>
      </c>
      <c r="N92" s="33">
        <f>ROUND(SUM(N15:N91),2)</f>
        <v>0</v>
      </c>
      <c r="O92" s="34">
        <f>ROUND(SUM(O15:O91),2)</f>
        <v>0</v>
      </c>
      <c r="P92" s="35">
        <f>ROUND(SUM(P15:P91),2)</f>
        <v>0</v>
      </c>
      <c r="Q92" s="36">
        <f>ROUND(SUM(Q15:Q91),2)</f>
        <v>0</v>
      </c>
    </row>
    <row r="93" spans="1:50" ht="35" customHeight="1">
      <c r="A93" s="37"/>
      <c r="B93" s="7"/>
      <c r="C93" s="38"/>
      <c r="D93" s="38"/>
      <c r="E93" s="39"/>
      <c r="F93" s="5"/>
      <c r="G93" s="5"/>
      <c r="H93" s="5"/>
      <c r="I93" s="7"/>
      <c r="J93" s="7"/>
      <c r="K93" s="7"/>
      <c r="L93" s="7"/>
      <c r="M93" s="7"/>
      <c r="N93" s="7"/>
      <c r="O93" s="7"/>
      <c r="P93" s="7"/>
      <c r="Q93" s="7"/>
    </row>
    <row r="94" spans="1:50">
      <c r="A94" s="40"/>
      <c r="B94" s="41"/>
      <c r="C94" s="41" t="s">
        <v>14</v>
      </c>
      <c r="D94" s="42"/>
      <c r="E94" s="43"/>
      <c r="F94" s="44"/>
      <c r="G94" s="42"/>
      <c r="H94" s="45">
        <f>Kopsavilkums!C$42</f>
        <v>0</v>
      </c>
      <c r="I94" s="46" t="str">
        <f>Koptāme!$C$28</f>
        <v>datums</v>
      </c>
      <c r="J94" s="46"/>
      <c r="K94" s="41" t="s">
        <v>17</v>
      </c>
      <c r="L94" s="47"/>
      <c r="M94" s="44"/>
      <c r="N94" s="44"/>
      <c r="O94" s="45">
        <f>Kopsavilkums!C$47</f>
        <v>0</v>
      </c>
      <c r="P94" s="46" t="str">
        <f>Kopsavilkums!D$47</f>
        <v>datums</v>
      </c>
      <c r="Q94" s="90"/>
      <c r="W94" s="54"/>
      <c r="X94" s="54"/>
      <c r="Y94" s="54"/>
      <c r="Z94" s="54"/>
      <c r="AA94" s="54"/>
      <c r="AB94" s="54"/>
      <c r="AC94" s="54"/>
      <c r="AR94" s="4"/>
      <c r="AS94" s="4"/>
      <c r="AT94" s="4"/>
      <c r="AU94" s="4"/>
      <c r="AV94" s="4"/>
      <c r="AW94" s="4"/>
      <c r="AX94" s="4"/>
    </row>
    <row r="95" spans="1:50">
      <c r="A95" s="48"/>
      <c r="B95" s="49"/>
      <c r="C95" s="50"/>
      <c r="D95" s="433" t="s">
        <v>15</v>
      </c>
      <c r="E95" s="433"/>
      <c r="F95" s="433"/>
      <c r="G95" s="433"/>
      <c r="H95" s="433"/>
      <c r="I95" s="7"/>
      <c r="J95" s="7"/>
      <c r="K95" s="7"/>
      <c r="L95" s="433" t="s">
        <v>15</v>
      </c>
      <c r="M95" s="433"/>
      <c r="N95" s="433"/>
      <c r="O95" s="433"/>
      <c r="P95" s="7"/>
      <c r="Q95" s="90"/>
      <c r="W95" s="54"/>
      <c r="X95" s="54"/>
      <c r="Y95" s="54"/>
      <c r="Z95" s="54"/>
      <c r="AA95" s="54"/>
      <c r="AB95" s="54"/>
      <c r="AC95" s="54"/>
      <c r="AR95" s="4"/>
      <c r="AS95" s="4"/>
      <c r="AT95" s="4"/>
      <c r="AU95" s="4"/>
      <c r="AV95" s="4"/>
      <c r="AW95" s="4"/>
      <c r="AX95" s="4"/>
    </row>
    <row r="96" spans="1:50">
      <c r="A96" s="37"/>
      <c r="B96" s="7"/>
      <c r="C96" s="38"/>
      <c r="D96" s="5"/>
      <c r="E96" s="5"/>
      <c r="F96" s="5"/>
      <c r="G96" s="5"/>
      <c r="H96" s="7"/>
      <c r="I96" s="7"/>
      <c r="J96" s="7"/>
      <c r="K96" s="7"/>
      <c r="L96" s="7"/>
      <c r="M96" s="7"/>
      <c r="N96" s="7"/>
      <c r="O96" s="7"/>
      <c r="P96" s="7"/>
      <c r="Q96" s="90"/>
      <c r="W96" s="54"/>
      <c r="X96" s="54"/>
      <c r="Y96" s="54"/>
      <c r="Z96" s="54"/>
      <c r="AA96" s="54"/>
      <c r="AB96" s="54"/>
      <c r="AC96" s="54"/>
      <c r="AR96" s="4"/>
      <c r="AS96" s="4"/>
      <c r="AT96" s="4"/>
      <c r="AU96" s="4"/>
      <c r="AV96" s="4"/>
      <c r="AW96" s="4"/>
      <c r="AX96" s="4"/>
    </row>
    <row r="97" spans="1:50">
      <c r="A97" s="51"/>
      <c r="B97" s="46"/>
      <c r="C97" s="52"/>
      <c r="D97" s="52">
        <f>Kopsavilkums!B$45</f>
        <v>0</v>
      </c>
      <c r="E97" s="5"/>
      <c r="F97" s="5"/>
      <c r="G97" s="5"/>
      <c r="H97" s="7"/>
      <c r="I97" s="7"/>
      <c r="J97" s="7"/>
      <c r="K97" s="7"/>
      <c r="L97" s="52" t="str">
        <f>Kopsavilkums!B$50</f>
        <v>Sert.Nr. ________</v>
      </c>
      <c r="M97" s="53"/>
      <c r="N97" s="7"/>
      <c r="O97" s="7"/>
      <c r="P97" s="7"/>
      <c r="Q97" s="90"/>
      <c r="W97" s="54"/>
      <c r="X97" s="54"/>
      <c r="Y97" s="54"/>
      <c r="Z97" s="54"/>
      <c r="AA97" s="54"/>
      <c r="AB97" s="54"/>
      <c r="AC97" s="54"/>
      <c r="AR97" s="4"/>
      <c r="AS97" s="4"/>
      <c r="AT97" s="4"/>
      <c r="AU97" s="4"/>
      <c r="AV97" s="4"/>
      <c r="AW97" s="4"/>
      <c r="AX97" s="4"/>
    </row>
    <row r="98" spans="1:50" s="54" customFormat="1"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</row>
    <row r="99" spans="1:50" s="54" customFormat="1"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</row>
    <row r="100" spans="1:50" s="54" customFormat="1"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</row>
    <row r="101" spans="1:50" s="54" customFormat="1"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</row>
    <row r="102" spans="1:50" s="54" customFormat="1"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</row>
    <row r="103" spans="1:50" s="54" customFormat="1"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</row>
    <row r="104" spans="1:50" s="54" customFormat="1"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</row>
    <row r="105" spans="1:50" s="54" customFormat="1"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</row>
    <row r="106" spans="1:50" s="54" customFormat="1"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</row>
    <row r="107" spans="1:50" s="54" customFormat="1"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</row>
    <row r="108" spans="1:50" s="54" customFormat="1"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</row>
    <row r="109" spans="1:50" s="54" customFormat="1"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</row>
    <row r="110" spans="1:50" s="54" customFormat="1"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</row>
    <row r="111" spans="1:50" s="54" customFormat="1"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</row>
    <row r="112" spans="1:50" s="54" customFormat="1"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</row>
    <row r="113" spans="18:29" s="54" customFormat="1"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</row>
    <row r="114" spans="18:29" s="54" customFormat="1"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</row>
    <row r="115" spans="18:29" s="54" customFormat="1"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</row>
    <row r="116" spans="18:29" s="54" customFormat="1"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</row>
    <row r="117" spans="18:29" s="54" customFormat="1"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</row>
    <row r="118" spans="18:29" s="54" customFormat="1"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</row>
    <row r="119" spans="18:29" s="54" customFormat="1"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</row>
    <row r="120" spans="18:29" s="54" customFormat="1"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</row>
    <row r="121" spans="18:29" s="54" customFormat="1"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</row>
    <row r="122" spans="18:29" s="54" customFormat="1"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</row>
    <row r="123" spans="18:29" s="54" customFormat="1"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</row>
    <row r="124" spans="18:29" s="54" customFormat="1"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</row>
    <row r="125" spans="18:29" s="54" customFormat="1"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</row>
    <row r="126" spans="18:29" s="54" customFormat="1"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</row>
    <row r="127" spans="18:29" s="54" customFormat="1"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</row>
    <row r="128" spans="18:29" s="54" customFormat="1"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</row>
    <row r="129" spans="18:29" s="54" customFormat="1"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</row>
    <row r="130" spans="18:29" s="54" customFormat="1"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</row>
    <row r="131" spans="18:29" s="54" customFormat="1"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</row>
    <row r="132" spans="18:29" s="54" customFormat="1"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</row>
    <row r="133" spans="18:29" s="54" customFormat="1"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</row>
    <row r="134" spans="18:29" s="54" customFormat="1"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</row>
    <row r="135" spans="18:29" s="54" customFormat="1"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</row>
    <row r="136" spans="18:29" s="54" customFormat="1"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</row>
    <row r="137" spans="18:29" s="54" customFormat="1"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</row>
    <row r="138" spans="18:29" s="54" customFormat="1"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</row>
    <row r="139" spans="18:29" s="54" customFormat="1"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</row>
    <row r="140" spans="18:29" s="54" customFormat="1"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</row>
    <row r="141" spans="18:29" s="54" customFormat="1"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</row>
    <row r="142" spans="18:29" s="54" customFormat="1"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</row>
    <row r="143" spans="18:29" s="54" customFormat="1"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</row>
    <row r="144" spans="18:29" s="54" customFormat="1"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</row>
    <row r="145" spans="18:29" s="54" customFormat="1"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</row>
    <row r="146" spans="18:29" s="54" customFormat="1"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</row>
    <row r="147" spans="18:29" s="54" customFormat="1"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</row>
    <row r="148" spans="18:29" s="54" customFormat="1"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</row>
    <row r="149" spans="18:29" s="54" customFormat="1"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</row>
    <row r="150" spans="18:29" s="54" customFormat="1"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</row>
    <row r="151" spans="18:29" s="54" customFormat="1"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</row>
    <row r="152" spans="18:29" s="54" customFormat="1"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</row>
    <row r="153" spans="18:29" s="54" customFormat="1"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</row>
    <row r="154" spans="18:29" s="54" customFormat="1"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</row>
    <row r="155" spans="18:29" s="54" customFormat="1"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</row>
    <row r="156" spans="18:29" s="54" customFormat="1"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</row>
    <row r="157" spans="18:29" s="54" customFormat="1"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</row>
    <row r="158" spans="18:29" s="54" customFormat="1"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</row>
    <row r="159" spans="18:29" s="54" customFormat="1"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</row>
    <row r="160" spans="18:29" s="54" customFormat="1"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</row>
    <row r="161" spans="18:29" s="54" customFormat="1"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</row>
    <row r="162" spans="18:29" s="54" customFormat="1"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</row>
    <row r="163" spans="18:29" s="54" customFormat="1"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</row>
    <row r="164" spans="18:29" s="54" customFormat="1"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</row>
    <row r="165" spans="18:29" s="54" customFormat="1"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</row>
    <row r="166" spans="18:29" s="54" customFormat="1"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</row>
    <row r="167" spans="18:29" s="54" customFormat="1"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</row>
    <row r="168" spans="18:29" s="54" customFormat="1"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</row>
    <row r="169" spans="18:29" s="54" customFormat="1"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</row>
    <row r="170" spans="18:29" s="54" customFormat="1"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</row>
    <row r="171" spans="18:29" s="54" customFormat="1"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</row>
    <row r="172" spans="18:29" s="54" customFormat="1"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</row>
    <row r="173" spans="18:29" s="54" customFormat="1"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</row>
    <row r="174" spans="18:29" s="54" customFormat="1"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</row>
    <row r="175" spans="18:29" s="54" customFormat="1"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</row>
    <row r="176" spans="18:29" s="54" customFormat="1"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</row>
    <row r="177" spans="18:29" s="54" customFormat="1"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</row>
    <row r="178" spans="18:29" s="54" customFormat="1"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</row>
    <row r="179" spans="18:29" s="54" customFormat="1"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</row>
    <row r="180" spans="18:29" s="54" customFormat="1"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</row>
    <row r="181" spans="18:29" s="54" customFormat="1"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</row>
    <row r="182" spans="18:29" s="54" customFormat="1"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</row>
    <row r="183" spans="18:29" s="54" customFormat="1"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</row>
    <row r="184" spans="18:29" s="54" customFormat="1"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</row>
    <row r="185" spans="18:29" s="54" customFormat="1"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</row>
    <row r="186" spans="18:29" s="54" customFormat="1"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</row>
    <row r="187" spans="18:29" s="54" customFormat="1"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</row>
    <row r="188" spans="18:29" s="54" customFormat="1"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</row>
    <row r="189" spans="18:29" s="54" customFormat="1"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</row>
    <row r="190" spans="18:29" s="54" customFormat="1"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</row>
    <row r="191" spans="18:29" s="54" customFormat="1"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</row>
    <row r="192" spans="18:29" s="54" customFormat="1"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</row>
    <row r="193" spans="18:29" s="54" customFormat="1"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</row>
    <row r="194" spans="18:29" s="54" customFormat="1"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</row>
    <row r="195" spans="18:29" s="54" customFormat="1"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</row>
    <row r="196" spans="18:29" s="54" customFormat="1"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</row>
    <row r="197" spans="18:29" s="54" customFormat="1"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</row>
    <row r="198" spans="18:29" s="54" customFormat="1"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</row>
    <row r="199" spans="18:29" s="54" customFormat="1"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</row>
    <row r="200" spans="18:29" s="54" customFormat="1"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</row>
    <row r="201" spans="18:29" s="54" customFormat="1"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</row>
    <row r="202" spans="18:29" s="54" customFormat="1"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</row>
    <row r="203" spans="18:29" s="54" customFormat="1"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</row>
    <row r="204" spans="18:29" s="54" customFormat="1"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</row>
    <row r="205" spans="18:29" s="54" customFormat="1"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</row>
    <row r="206" spans="18:29" s="54" customFormat="1"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</row>
    <row r="207" spans="18:29" s="54" customFormat="1"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</row>
    <row r="208" spans="18:29" s="54" customFormat="1"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</row>
    <row r="209" spans="18:29" s="54" customFormat="1"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</row>
    <row r="210" spans="18:29" s="54" customFormat="1"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</row>
    <row r="211" spans="18:29" s="54" customFormat="1"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</row>
    <row r="212" spans="18:29" s="54" customFormat="1"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</row>
    <row r="213" spans="18:29" s="54" customFormat="1"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</row>
    <row r="214" spans="18:29" s="54" customFormat="1"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</row>
    <row r="215" spans="18:29" s="54" customFormat="1"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</row>
    <row r="216" spans="18:29" s="54" customFormat="1"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</row>
    <row r="217" spans="18:29" s="54" customFormat="1"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</row>
    <row r="218" spans="18:29" s="54" customFormat="1"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</row>
    <row r="219" spans="18:29" s="54" customFormat="1"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</row>
    <row r="220" spans="18:29" s="54" customFormat="1"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</row>
    <row r="221" spans="18:29" s="54" customFormat="1"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</row>
    <row r="222" spans="18:29" s="54" customFormat="1"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</row>
    <row r="223" spans="18:29" s="54" customFormat="1"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</row>
    <row r="224" spans="18:29" s="54" customFormat="1"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</row>
    <row r="225" spans="18:29" s="54" customFormat="1"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</row>
    <row r="226" spans="18:29" s="54" customFormat="1"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</row>
    <row r="227" spans="18:29" s="54" customFormat="1"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</row>
    <row r="228" spans="18:29" s="54" customFormat="1"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</row>
    <row r="229" spans="18:29" s="54" customFormat="1"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</row>
    <row r="230" spans="18:29" s="54" customFormat="1"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</row>
    <row r="231" spans="18:29" s="54" customFormat="1"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</row>
    <row r="232" spans="18:29" s="54" customFormat="1"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</row>
    <row r="233" spans="18:29" s="54" customFormat="1"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</row>
    <row r="234" spans="18:29" s="54" customFormat="1"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</row>
    <row r="235" spans="18:29" s="54" customFormat="1"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</row>
    <row r="236" spans="18:29" s="54" customFormat="1"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</row>
    <row r="237" spans="18:29" s="54" customFormat="1"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</row>
    <row r="238" spans="18:29" s="54" customFormat="1"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</row>
    <row r="239" spans="18:29" s="54" customFormat="1"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</row>
    <row r="240" spans="18:29" s="54" customFormat="1"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</row>
    <row r="241" spans="18:29" s="54" customFormat="1"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</row>
    <row r="242" spans="18:29" s="54" customFormat="1"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</row>
    <row r="243" spans="18:29" s="54" customFormat="1"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</row>
    <row r="244" spans="18:29" s="54" customFormat="1"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</row>
    <row r="245" spans="18:29" s="54" customFormat="1"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</row>
    <row r="246" spans="18:29" s="54" customFormat="1"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</row>
    <row r="247" spans="18:29" s="54" customFormat="1"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</row>
    <row r="248" spans="18:29" s="54" customFormat="1"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</row>
    <row r="249" spans="18:29" s="54" customFormat="1"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</row>
    <row r="250" spans="18:29" s="54" customFormat="1"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</row>
    <row r="251" spans="18:29" s="54" customFormat="1"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</row>
    <row r="252" spans="18:29" s="54" customFormat="1"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</row>
    <row r="253" spans="18:29" s="54" customFormat="1"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</row>
    <row r="254" spans="18:29" s="54" customFormat="1"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</row>
    <row r="255" spans="18:29" s="54" customFormat="1"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</row>
    <row r="256" spans="18:29" s="54" customFormat="1"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</row>
    <row r="257" spans="18:29" s="54" customFormat="1"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</row>
    <row r="258" spans="18:29" s="54" customFormat="1"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</row>
    <row r="259" spans="18:29" s="54" customFormat="1"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</row>
    <row r="260" spans="18:29" s="54" customFormat="1"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</row>
    <row r="261" spans="18:29" s="54" customFormat="1"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</row>
    <row r="262" spans="18:29" s="54" customFormat="1"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</row>
    <row r="263" spans="18:29" s="54" customFormat="1"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</row>
    <row r="264" spans="18:29" s="54" customFormat="1"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</row>
    <row r="265" spans="18:29" s="54" customFormat="1"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</row>
    <row r="266" spans="18:29" s="54" customFormat="1"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</row>
    <row r="267" spans="18:29" s="54" customFormat="1"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</row>
    <row r="268" spans="18:29" s="54" customFormat="1"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</row>
    <row r="269" spans="18:29" s="54" customFormat="1"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</row>
    <row r="270" spans="18:29" s="54" customFormat="1"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</row>
    <row r="271" spans="18:29" s="54" customFormat="1"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</row>
    <row r="272" spans="18:29" s="54" customFormat="1"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</row>
    <row r="273" spans="18:29" s="54" customFormat="1"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</row>
    <row r="274" spans="18:29" s="54" customFormat="1"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</row>
    <row r="275" spans="18:29" s="54" customFormat="1"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</row>
    <row r="276" spans="18:29" s="54" customFormat="1"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</row>
    <row r="277" spans="18:29" s="54" customFormat="1"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</row>
    <row r="278" spans="18:29" s="54" customFormat="1"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</row>
    <row r="279" spans="18:29" s="54" customFormat="1"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</row>
    <row r="280" spans="18:29" s="54" customFormat="1"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</row>
    <row r="281" spans="18:29" s="54" customFormat="1"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</row>
    <row r="282" spans="18:29" s="54" customFormat="1"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</row>
    <row r="283" spans="18:29" s="54" customFormat="1"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</row>
    <row r="284" spans="18:29" s="54" customFormat="1"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</row>
    <row r="285" spans="18:29" s="54" customFormat="1"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</row>
    <row r="286" spans="18:29" s="54" customFormat="1"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</row>
    <row r="287" spans="18:29" s="54" customFormat="1"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</row>
    <row r="288" spans="18:29" s="54" customFormat="1"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</row>
    <row r="289" spans="18:29" s="54" customFormat="1"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</row>
    <row r="290" spans="18:29" s="54" customFormat="1"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</row>
    <row r="291" spans="18:29" s="54" customFormat="1"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</row>
    <row r="292" spans="18:29" s="54" customFormat="1"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</row>
    <row r="293" spans="18:29" s="54" customFormat="1"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</row>
    <row r="294" spans="18:29" s="54" customFormat="1"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</row>
    <row r="295" spans="18:29" s="54" customFormat="1"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</row>
    <row r="296" spans="18:29" s="54" customFormat="1"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</row>
    <row r="297" spans="18:29" s="54" customFormat="1"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</row>
    <row r="298" spans="18:29" s="54" customFormat="1"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</row>
    <row r="299" spans="18:29" s="54" customFormat="1"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</row>
    <row r="300" spans="18:29" s="54" customFormat="1"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</row>
    <row r="301" spans="18:29" s="54" customFormat="1"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</row>
    <row r="302" spans="18:29" s="54" customFormat="1"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</row>
    <row r="303" spans="18:29" s="54" customFormat="1"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</row>
    <row r="304" spans="18:29" s="54" customFormat="1"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</row>
    <row r="305" spans="18:29" s="54" customFormat="1"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</row>
    <row r="306" spans="18:29" s="54" customFormat="1"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</row>
    <row r="307" spans="18:29" s="54" customFormat="1"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</row>
    <row r="308" spans="18:29" s="54" customFormat="1"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</row>
    <row r="309" spans="18:29" s="54" customFormat="1"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</row>
    <row r="310" spans="18:29" s="54" customFormat="1"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</row>
    <row r="311" spans="18:29" s="54" customFormat="1"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</row>
    <row r="312" spans="18:29" s="54" customFormat="1"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</row>
    <row r="313" spans="18:29" s="54" customFormat="1"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</row>
    <row r="314" spans="18:29" s="54" customFormat="1"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</row>
    <row r="315" spans="18:29" s="54" customFormat="1"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</row>
    <row r="316" spans="18:29" s="54" customFormat="1"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</row>
    <row r="317" spans="18:29" s="54" customFormat="1"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</row>
    <row r="318" spans="18:29" s="54" customFormat="1"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</row>
    <row r="319" spans="18:29" s="54" customFormat="1"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</row>
    <row r="320" spans="18:29" s="54" customFormat="1"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</row>
    <row r="321" spans="18:29" s="54" customFormat="1"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</row>
    <row r="322" spans="18:29" s="54" customFormat="1"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</row>
    <row r="323" spans="18:29" s="54" customFormat="1"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</row>
    <row r="324" spans="18:29" s="54" customFormat="1"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</row>
    <row r="325" spans="18:29" s="54" customFormat="1"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</row>
    <row r="326" spans="18:29" s="54" customFormat="1"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</row>
    <row r="327" spans="18:29" s="54" customFormat="1"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</row>
    <row r="328" spans="18:29" s="54" customFormat="1"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</row>
    <row r="329" spans="18:29" s="54" customFormat="1"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</row>
    <row r="330" spans="18:29" s="54" customFormat="1"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</row>
    <row r="331" spans="18:29" s="54" customFormat="1"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</row>
    <row r="332" spans="18:29" s="54" customFormat="1"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</row>
    <row r="333" spans="18:29" s="54" customFormat="1"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</row>
    <row r="334" spans="18:29" s="54" customFormat="1"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</row>
    <row r="335" spans="18:29" s="54" customFormat="1"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</row>
    <row r="336" spans="18:29" s="54" customFormat="1"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</row>
    <row r="337" spans="18:29" s="54" customFormat="1"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</row>
    <row r="338" spans="18:29" s="54" customFormat="1"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</row>
    <row r="339" spans="18:29" s="54" customFormat="1"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</row>
    <row r="340" spans="18:29" s="54" customFormat="1"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</row>
    <row r="341" spans="18:29" s="54" customFormat="1"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</row>
    <row r="342" spans="18:29" s="54" customFormat="1"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</row>
    <row r="343" spans="18:29" s="54" customFormat="1"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</row>
    <row r="344" spans="18:29" s="54" customFormat="1"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</row>
    <row r="345" spans="18:29" s="54" customFormat="1"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</row>
    <row r="346" spans="18:29" s="54" customFormat="1"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</row>
    <row r="347" spans="18:29" s="54" customFormat="1"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</row>
    <row r="348" spans="18:29" s="54" customFormat="1"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</row>
    <row r="349" spans="18:29" s="54" customFormat="1"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</row>
    <row r="350" spans="18:29" s="54" customFormat="1"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</row>
    <row r="351" spans="18:29" s="54" customFormat="1"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C351" s="90"/>
    </row>
    <row r="352" spans="18:29" s="54" customFormat="1"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</row>
    <row r="353" spans="18:29" s="54" customFormat="1"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</row>
    <row r="354" spans="18:29" s="54" customFormat="1"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</row>
    <row r="355" spans="18:29" s="54" customFormat="1"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</row>
    <row r="356" spans="18:29" s="54" customFormat="1"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0"/>
    </row>
    <row r="357" spans="18:29" s="54" customFormat="1"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0"/>
    </row>
    <row r="358" spans="18:29" s="54" customFormat="1"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0"/>
    </row>
    <row r="359" spans="18:29" s="54" customFormat="1">
      <c r="R359" s="90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0"/>
    </row>
    <row r="360" spans="18:29" s="54" customFormat="1"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0"/>
    </row>
    <row r="361" spans="18:29" s="54" customFormat="1"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90"/>
      <c r="AC361" s="90"/>
    </row>
    <row r="362" spans="18:29" s="54" customFormat="1">
      <c r="R362" s="90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0"/>
    </row>
    <row r="363" spans="18:29" s="54" customFormat="1"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0"/>
    </row>
    <row r="364" spans="18:29" s="54" customFormat="1"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0"/>
    </row>
    <row r="365" spans="18:29" s="54" customFormat="1"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0"/>
    </row>
    <row r="366" spans="18:29" s="54" customFormat="1"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0"/>
    </row>
    <row r="367" spans="18:29" s="54" customFormat="1"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0"/>
    </row>
    <row r="368" spans="18:29" s="54" customFormat="1"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  <c r="AC368" s="90"/>
    </row>
    <row r="369" spans="18:29" s="54" customFormat="1"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</row>
    <row r="370" spans="18:29" s="54" customFormat="1"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</row>
    <row r="371" spans="18:29" s="54" customFormat="1"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</row>
    <row r="372" spans="18:29" s="54" customFormat="1"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</row>
    <row r="373" spans="18:29" s="54" customFormat="1"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0"/>
    </row>
    <row r="374" spans="18:29" s="54" customFormat="1"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</row>
    <row r="375" spans="18:29" s="54" customFormat="1"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0"/>
    </row>
    <row r="376" spans="18:29" s="54" customFormat="1"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0"/>
    </row>
    <row r="377" spans="18:29" s="54" customFormat="1"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0"/>
    </row>
    <row r="378" spans="18:29" s="54" customFormat="1"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  <c r="AC378" s="90"/>
    </row>
    <row r="379" spans="18:29" s="54" customFormat="1"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</row>
    <row r="380" spans="18:29" s="54" customFormat="1"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0"/>
    </row>
    <row r="381" spans="18:29" s="54" customFormat="1"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0"/>
    </row>
    <row r="382" spans="18:29" s="54" customFormat="1"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0"/>
    </row>
    <row r="383" spans="18:29" s="54" customFormat="1"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0"/>
    </row>
    <row r="384" spans="18:29" s="54" customFormat="1"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0"/>
    </row>
    <row r="385" spans="18:29" s="54" customFormat="1"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  <c r="AC385" s="90"/>
    </row>
    <row r="386" spans="18:29" s="54" customFormat="1"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90"/>
      <c r="AC386" s="90"/>
    </row>
    <row r="387" spans="18:29" s="54" customFormat="1"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0"/>
    </row>
    <row r="388" spans="18:29" s="54" customFormat="1"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0"/>
    </row>
    <row r="389" spans="18:29" s="54" customFormat="1"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  <c r="AC389" s="90"/>
    </row>
    <row r="390" spans="18:29" s="54" customFormat="1"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0"/>
    </row>
    <row r="391" spans="18:29" s="54" customFormat="1"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0"/>
    </row>
    <row r="392" spans="18:29" s="54" customFormat="1"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  <c r="AC392" s="90"/>
    </row>
    <row r="393" spans="18:29" s="54" customFormat="1"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90"/>
      <c r="AC393" s="90"/>
    </row>
    <row r="394" spans="18:29" s="54" customFormat="1">
      <c r="R394" s="90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0"/>
    </row>
    <row r="395" spans="18:29" s="54" customFormat="1">
      <c r="R395" s="90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0"/>
    </row>
    <row r="396" spans="18:29" s="54" customFormat="1">
      <c r="R396" s="90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0"/>
    </row>
    <row r="397" spans="18:29" s="54" customFormat="1"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0"/>
    </row>
    <row r="398" spans="18:29" s="54" customFormat="1">
      <c r="R398" s="90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0"/>
    </row>
    <row r="399" spans="18:29" s="54" customFormat="1"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  <c r="AC399" s="90"/>
    </row>
    <row r="400" spans="18:29" s="54" customFormat="1"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90"/>
      <c r="AC400" s="90"/>
    </row>
    <row r="401" spans="18:29" s="54" customFormat="1"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90"/>
      <c r="AC401" s="90"/>
    </row>
    <row r="402" spans="18:29" s="54" customFormat="1"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90"/>
      <c r="AC402" s="90"/>
    </row>
    <row r="403" spans="18:29" s="54" customFormat="1"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90"/>
      <c r="AC403" s="90"/>
    </row>
    <row r="404" spans="18:29" s="54" customFormat="1"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  <c r="AC404" s="90"/>
    </row>
    <row r="405" spans="18:29" s="54" customFormat="1">
      <c r="R405" s="90"/>
      <c r="S405" s="90"/>
      <c r="T405" s="90"/>
      <c r="U405" s="90"/>
      <c r="V405" s="90"/>
      <c r="W405" s="90"/>
      <c r="X405" s="90"/>
      <c r="Y405" s="90"/>
      <c r="Z405" s="90"/>
      <c r="AA405" s="90"/>
      <c r="AB405" s="90"/>
      <c r="AC405" s="90"/>
    </row>
    <row r="406" spans="18:29" s="54" customFormat="1"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  <c r="AC406" s="90"/>
    </row>
    <row r="407" spans="18:29" s="54" customFormat="1"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90"/>
      <c r="AC407" s="90"/>
    </row>
    <row r="408" spans="18:29" s="54" customFormat="1">
      <c r="R408" s="90"/>
      <c r="S408" s="90"/>
      <c r="T408" s="90"/>
      <c r="U408" s="90"/>
      <c r="V408" s="90"/>
      <c r="W408" s="90"/>
      <c r="X408" s="90"/>
      <c r="Y408" s="90"/>
      <c r="Z408" s="90"/>
      <c r="AA408" s="90"/>
      <c r="AB408" s="90"/>
      <c r="AC408" s="90"/>
    </row>
    <row r="409" spans="18:29" s="54" customFormat="1"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</row>
    <row r="410" spans="18:29" s="54" customFormat="1"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  <c r="AC410" s="90"/>
    </row>
    <row r="411" spans="18:29" s="54" customFormat="1">
      <c r="R411" s="90"/>
      <c r="S411" s="90"/>
      <c r="T411" s="90"/>
      <c r="U411" s="90"/>
      <c r="V411" s="90"/>
      <c r="W411" s="90"/>
      <c r="X411" s="90"/>
      <c r="Y411" s="90"/>
      <c r="Z411" s="90"/>
      <c r="AA411" s="90"/>
      <c r="AB411" s="90"/>
      <c r="AC411" s="90"/>
    </row>
    <row r="412" spans="18:29" s="54" customFormat="1"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90"/>
      <c r="AC412" s="90"/>
    </row>
    <row r="413" spans="18:29" s="54" customFormat="1">
      <c r="R413" s="90"/>
      <c r="S413" s="90"/>
      <c r="T413" s="90"/>
      <c r="U413" s="90"/>
      <c r="V413" s="90"/>
      <c r="W413" s="90"/>
      <c r="X413" s="90"/>
      <c r="Y413" s="90"/>
      <c r="Z413" s="90"/>
      <c r="AA413" s="90"/>
      <c r="AB413" s="90"/>
      <c r="AC413" s="90"/>
    </row>
    <row r="414" spans="18:29" s="54" customFormat="1">
      <c r="R414" s="90"/>
      <c r="S414" s="90"/>
      <c r="T414" s="90"/>
      <c r="U414" s="90"/>
      <c r="V414" s="90"/>
      <c r="W414" s="90"/>
      <c r="X414" s="90"/>
      <c r="Y414" s="90"/>
      <c r="Z414" s="90"/>
      <c r="AA414" s="90"/>
      <c r="AB414" s="90"/>
      <c r="AC414" s="90"/>
    </row>
    <row r="415" spans="18:29" s="54" customFormat="1"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  <c r="AC415" s="90"/>
    </row>
    <row r="416" spans="18:29" s="54" customFormat="1">
      <c r="R416" s="90"/>
      <c r="S416" s="90"/>
      <c r="T416" s="90"/>
      <c r="U416" s="90"/>
      <c r="V416" s="90"/>
      <c r="W416" s="90"/>
      <c r="X416" s="90"/>
      <c r="Y416" s="90"/>
      <c r="Z416" s="90"/>
      <c r="AA416" s="90"/>
      <c r="AB416" s="90"/>
      <c r="AC416" s="90"/>
    </row>
    <row r="417" spans="18:29" s="54" customFormat="1">
      <c r="R417" s="90"/>
      <c r="S417" s="90"/>
      <c r="T417" s="90"/>
      <c r="U417" s="90"/>
      <c r="V417" s="90"/>
      <c r="W417" s="90"/>
      <c r="X417" s="90"/>
      <c r="Y417" s="90"/>
      <c r="Z417" s="90"/>
      <c r="AA417" s="90"/>
      <c r="AB417" s="90"/>
      <c r="AC417" s="90"/>
    </row>
    <row r="418" spans="18:29" s="54" customFormat="1">
      <c r="R418" s="90"/>
      <c r="S418" s="90"/>
      <c r="T418" s="90"/>
      <c r="U418" s="90"/>
      <c r="V418" s="90"/>
      <c r="W418" s="90"/>
      <c r="X418" s="90"/>
      <c r="Y418" s="90"/>
      <c r="Z418" s="90"/>
      <c r="AA418" s="90"/>
      <c r="AB418" s="90"/>
      <c r="AC418" s="90"/>
    </row>
    <row r="419" spans="18:29" s="54" customFormat="1">
      <c r="R419" s="90"/>
      <c r="S419" s="90"/>
      <c r="T419" s="90"/>
      <c r="U419" s="90"/>
      <c r="V419" s="90"/>
      <c r="W419" s="90"/>
      <c r="X419" s="90"/>
      <c r="Y419" s="90"/>
      <c r="Z419" s="90"/>
      <c r="AA419" s="90"/>
      <c r="AB419" s="90"/>
      <c r="AC419" s="90"/>
    </row>
    <row r="420" spans="18:29" s="54" customFormat="1">
      <c r="R420" s="90"/>
      <c r="S420" s="90"/>
      <c r="T420" s="90"/>
      <c r="U420" s="90"/>
      <c r="V420" s="90"/>
      <c r="W420" s="90"/>
      <c r="X420" s="90"/>
      <c r="Y420" s="90"/>
      <c r="Z420" s="90"/>
      <c r="AA420" s="90"/>
      <c r="AB420" s="90"/>
      <c r="AC420" s="90"/>
    </row>
    <row r="421" spans="18:29" s="54" customFormat="1">
      <c r="R421" s="90"/>
      <c r="S421" s="90"/>
      <c r="T421" s="90"/>
      <c r="U421" s="90"/>
      <c r="V421" s="90"/>
      <c r="W421" s="90"/>
      <c r="X421" s="90"/>
      <c r="Y421" s="90"/>
      <c r="Z421" s="90"/>
      <c r="AA421" s="90"/>
      <c r="AB421" s="90"/>
      <c r="AC421" s="90"/>
    </row>
    <row r="422" spans="18:29" s="54" customFormat="1">
      <c r="R422" s="90"/>
      <c r="S422" s="90"/>
      <c r="T422" s="90"/>
      <c r="U422" s="90"/>
      <c r="V422" s="90"/>
      <c r="W422" s="90"/>
      <c r="X422" s="90"/>
      <c r="Y422" s="90"/>
      <c r="Z422" s="90"/>
      <c r="AA422" s="90"/>
      <c r="AB422" s="90"/>
      <c r="AC422" s="90"/>
    </row>
    <row r="423" spans="18:29" s="54" customFormat="1"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  <c r="AC423" s="90"/>
    </row>
    <row r="424" spans="18:29" s="54" customFormat="1">
      <c r="R424" s="90"/>
      <c r="S424" s="90"/>
      <c r="T424" s="90"/>
      <c r="U424" s="90"/>
      <c r="V424" s="90"/>
      <c r="W424" s="90"/>
      <c r="X424" s="90"/>
      <c r="Y424" s="90"/>
      <c r="Z424" s="90"/>
      <c r="AA424" s="90"/>
      <c r="AB424" s="90"/>
      <c r="AC424" s="90"/>
    </row>
    <row r="425" spans="18:29" s="54" customFormat="1">
      <c r="R425" s="90"/>
      <c r="S425" s="90"/>
      <c r="T425" s="90"/>
      <c r="U425" s="90"/>
      <c r="V425" s="90"/>
      <c r="W425" s="90"/>
      <c r="X425" s="90"/>
      <c r="Y425" s="90"/>
      <c r="Z425" s="90"/>
      <c r="AA425" s="90"/>
      <c r="AB425" s="90"/>
      <c r="AC425" s="90"/>
    </row>
    <row r="426" spans="18:29" s="54" customFormat="1">
      <c r="R426" s="90"/>
      <c r="S426" s="90"/>
      <c r="T426" s="90"/>
      <c r="U426" s="90"/>
      <c r="V426" s="90"/>
      <c r="W426" s="90"/>
      <c r="X426" s="90"/>
      <c r="Y426" s="90"/>
      <c r="Z426" s="90"/>
      <c r="AA426" s="90"/>
      <c r="AB426" s="90"/>
      <c r="AC426" s="90"/>
    </row>
    <row r="427" spans="18:29" s="54" customFormat="1"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  <c r="AC427" s="90"/>
    </row>
    <row r="428" spans="18:29" s="54" customFormat="1">
      <c r="R428" s="90"/>
      <c r="S428" s="90"/>
      <c r="T428" s="90"/>
      <c r="U428" s="90"/>
      <c r="V428" s="90"/>
      <c r="W428" s="90"/>
      <c r="X428" s="90"/>
      <c r="Y428" s="90"/>
      <c r="Z428" s="90"/>
      <c r="AA428" s="90"/>
      <c r="AB428" s="90"/>
      <c r="AC428" s="90"/>
    </row>
    <row r="429" spans="18:29" s="54" customFormat="1">
      <c r="R429" s="90"/>
      <c r="S429" s="90"/>
      <c r="T429" s="90"/>
      <c r="U429" s="90"/>
      <c r="V429" s="90"/>
      <c r="W429" s="90"/>
      <c r="X429" s="90"/>
      <c r="Y429" s="90"/>
      <c r="Z429" s="90"/>
      <c r="AA429" s="90"/>
      <c r="AB429" s="90"/>
      <c r="AC429" s="90"/>
    </row>
    <row r="430" spans="18:29" s="54" customFormat="1"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  <c r="AC430" s="90"/>
    </row>
    <row r="431" spans="18:29" s="54" customFormat="1"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  <c r="AC431" s="90"/>
    </row>
    <row r="432" spans="18:29" s="54" customFormat="1">
      <c r="R432" s="90"/>
      <c r="S432" s="90"/>
      <c r="T432" s="90"/>
      <c r="U432" s="90"/>
      <c r="V432" s="90"/>
      <c r="W432" s="90"/>
      <c r="X432" s="90"/>
      <c r="Y432" s="90"/>
      <c r="Z432" s="90"/>
      <c r="AA432" s="90"/>
      <c r="AB432" s="90"/>
      <c r="AC432" s="90"/>
    </row>
    <row r="433" spans="18:29" s="54" customFormat="1">
      <c r="R433" s="90"/>
      <c r="S433" s="90"/>
      <c r="T433" s="90"/>
      <c r="U433" s="90"/>
      <c r="V433" s="90"/>
      <c r="W433" s="90"/>
      <c r="X433" s="90"/>
      <c r="Y433" s="90"/>
      <c r="Z433" s="90"/>
      <c r="AA433" s="90"/>
      <c r="AB433" s="90"/>
      <c r="AC433" s="90"/>
    </row>
    <row r="434" spans="18:29" s="54" customFormat="1">
      <c r="R434" s="90"/>
      <c r="S434" s="90"/>
      <c r="T434" s="90"/>
      <c r="U434" s="90"/>
      <c r="V434" s="90"/>
      <c r="W434" s="90"/>
      <c r="X434" s="90"/>
      <c r="Y434" s="90"/>
      <c r="Z434" s="90"/>
      <c r="AA434" s="90"/>
      <c r="AB434" s="90"/>
      <c r="AC434" s="90"/>
    </row>
    <row r="435" spans="18:29" s="54" customFormat="1">
      <c r="R435" s="90"/>
      <c r="S435" s="90"/>
      <c r="T435" s="90"/>
      <c r="U435" s="90"/>
      <c r="V435" s="90"/>
      <c r="W435" s="90"/>
      <c r="X435" s="90"/>
      <c r="Y435" s="90"/>
      <c r="Z435" s="90"/>
      <c r="AA435" s="90"/>
      <c r="AB435" s="90"/>
      <c r="AC435" s="90"/>
    </row>
    <row r="436" spans="18:29" s="54" customFormat="1">
      <c r="R436" s="90"/>
      <c r="S436" s="90"/>
      <c r="T436" s="90"/>
      <c r="U436" s="90"/>
      <c r="V436" s="90"/>
      <c r="W436" s="90"/>
      <c r="X436" s="90"/>
      <c r="Y436" s="90"/>
      <c r="Z436" s="90"/>
      <c r="AA436" s="90"/>
      <c r="AB436" s="90"/>
      <c r="AC436" s="90"/>
    </row>
    <row r="437" spans="18:29" s="54" customFormat="1">
      <c r="R437" s="90"/>
      <c r="S437" s="90"/>
      <c r="T437" s="90"/>
      <c r="U437" s="90"/>
      <c r="V437" s="90"/>
      <c r="W437" s="90"/>
      <c r="X437" s="90"/>
      <c r="Y437" s="90"/>
      <c r="Z437" s="90"/>
      <c r="AA437" s="90"/>
      <c r="AB437" s="90"/>
      <c r="AC437" s="90"/>
    </row>
    <row r="438" spans="18:29" s="54" customFormat="1">
      <c r="R438" s="90"/>
      <c r="S438" s="90"/>
      <c r="T438" s="90"/>
      <c r="U438" s="90"/>
      <c r="V438" s="90"/>
      <c r="W438" s="90"/>
      <c r="X438" s="90"/>
      <c r="Y438" s="90"/>
      <c r="Z438" s="90"/>
      <c r="AA438" s="90"/>
      <c r="AB438" s="90"/>
      <c r="AC438" s="90"/>
    </row>
    <row r="439" spans="18:29" s="54" customFormat="1">
      <c r="R439" s="90"/>
      <c r="S439" s="90"/>
      <c r="T439" s="90"/>
      <c r="U439" s="90"/>
      <c r="V439" s="90"/>
      <c r="W439" s="90"/>
      <c r="X439" s="90"/>
      <c r="Y439" s="90"/>
      <c r="Z439" s="90"/>
      <c r="AA439" s="90"/>
      <c r="AB439" s="90"/>
      <c r="AC439" s="90"/>
    </row>
    <row r="440" spans="18:29" s="54" customFormat="1"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  <c r="AC440" s="90"/>
    </row>
    <row r="441" spans="18:29" s="54" customFormat="1">
      <c r="R441" s="90"/>
      <c r="S441" s="90"/>
      <c r="T441" s="90"/>
      <c r="U441" s="90"/>
      <c r="V441" s="90"/>
      <c r="W441" s="90"/>
      <c r="X441" s="90"/>
      <c r="Y441" s="90"/>
      <c r="Z441" s="90"/>
      <c r="AA441" s="90"/>
      <c r="AB441" s="90"/>
      <c r="AC441" s="90"/>
    </row>
    <row r="442" spans="18:29" s="54" customFormat="1">
      <c r="R442" s="90"/>
      <c r="S442" s="90"/>
      <c r="T442" s="90"/>
      <c r="U442" s="90"/>
      <c r="V442" s="90"/>
      <c r="W442" s="90"/>
      <c r="X442" s="90"/>
      <c r="Y442" s="90"/>
      <c r="Z442" s="90"/>
      <c r="AA442" s="90"/>
      <c r="AB442" s="90"/>
      <c r="AC442" s="90"/>
    </row>
    <row r="443" spans="18:29" s="54" customFormat="1">
      <c r="R443" s="90"/>
      <c r="S443" s="90"/>
      <c r="T443" s="90"/>
      <c r="U443" s="90"/>
      <c r="V443" s="90"/>
      <c r="W443" s="90"/>
      <c r="X443" s="90"/>
      <c r="Y443" s="90"/>
      <c r="Z443" s="90"/>
      <c r="AA443" s="90"/>
      <c r="AB443" s="90"/>
      <c r="AC443" s="90"/>
    </row>
    <row r="444" spans="18:29" s="54" customFormat="1">
      <c r="R444" s="90"/>
      <c r="S444" s="90"/>
      <c r="T444" s="90"/>
      <c r="U444" s="90"/>
      <c r="V444" s="90"/>
      <c r="W444" s="90"/>
      <c r="X444" s="90"/>
      <c r="Y444" s="90"/>
      <c r="Z444" s="90"/>
      <c r="AA444" s="90"/>
      <c r="AB444" s="90"/>
      <c r="AC444" s="90"/>
    </row>
    <row r="445" spans="18:29" s="54" customFormat="1">
      <c r="R445" s="90"/>
      <c r="S445" s="90"/>
      <c r="T445" s="90"/>
      <c r="U445" s="90"/>
      <c r="V445" s="90"/>
      <c r="W445" s="90"/>
      <c r="X445" s="90"/>
      <c r="Y445" s="90"/>
      <c r="Z445" s="90"/>
      <c r="AA445" s="90"/>
      <c r="AB445" s="90"/>
      <c r="AC445" s="90"/>
    </row>
    <row r="446" spans="18:29" s="54" customFormat="1">
      <c r="R446" s="90"/>
      <c r="S446" s="90"/>
      <c r="T446" s="90"/>
      <c r="U446" s="90"/>
      <c r="V446" s="90"/>
      <c r="W446" s="90"/>
      <c r="X446" s="90"/>
      <c r="Y446" s="90"/>
      <c r="Z446" s="90"/>
      <c r="AA446" s="90"/>
      <c r="AB446" s="90"/>
      <c r="AC446" s="90"/>
    </row>
    <row r="447" spans="18:29" s="54" customFormat="1">
      <c r="R447" s="90"/>
      <c r="S447" s="90"/>
      <c r="T447" s="90"/>
      <c r="U447" s="90"/>
      <c r="V447" s="90"/>
      <c r="W447" s="90"/>
      <c r="X447" s="90"/>
      <c r="Y447" s="90"/>
      <c r="Z447" s="90"/>
      <c r="AA447" s="90"/>
      <c r="AB447" s="90"/>
      <c r="AC447" s="90"/>
    </row>
    <row r="448" spans="18:29" s="54" customFormat="1">
      <c r="R448" s="90"/>
      <c r="S448" s="90"/>
      <c r="T448" s="90"/>
      <c r="U448" s="90"/>
      <c r="V448" s="90"/>
      <c r="W448" s="90"/>
      <c r="X448" s="90"/>
      <c r="Y448" s="90"/>
      <c r="Z448" s="90"/>
      <c r="AA448" s="90"/>
      <c r="AB448" s="90"/>
      <c r="AC448" s="90"/>
    </row>
    <row r="449" spans="18:29" s="54" customFormat="1">
      <c r="R449" s="90"/>
      <c r="S449" s="90"/>
      <c r="T449" s="90"/>
      <c r="U449" s="90"/>
      <c r="V449" s="90"/>
      <c r="W449" s="90"/>
      <c r="X449" s="90"/>
      <c r="Y449" s="90"/>
      <c r="Z449" s="90"/>
      <c r="AA449" s="90"/>
      <c r="AB449" s="90"/>
      <c r="AC449" s="90"/>
    </row>
    <row r="450" spans="18:29" s="54" customFormat="1">
      <c r="R450" s="90"/>
      <c r="S450" s="90"/>
      <c r="T450" s="90"/>
      <c r="U450" s="90"/>
      <c r="V450" s="90"/>
      <c r="W450" s="90"/>
      <c r="X450" s="90"/>
      <c r="Y450" s="90"/>
      <c r="Z450" s="90"/>
      <c r="AA450" s="90"/>
      <c r="AB450" s="90"/>
      <c r="AC450" s="90"/>
    </row>
    <row r="451" spans="18:29" s="54" customFormat="1">
      <c r="R451" s="90"/>
      <c r="S451" s="90"/>
      <c r="T451" s="90"/>
      <c r="U451" s="90"/>
      <c r="V451" s="90"/>
      <c r="W451" s="90"/>
      <c r="X451" s="90"/>
      <c r="Y451" s="90"/>
      <c r="Z451" s="90"/>
      <c r="AA451" s="90"/>
      <c r="AB451" s="90"/>
      <c r="AC451" s="90"/>
    </row>
    <row r="452" spans="18:29" s="54" customFormat="1">
      <c r="R452" s="90"/>
      <c r="S452" s="90"/>
      <c r="T452" s="90"/>
      <c r="U452" s="90"/>
      <c r="V452" s="90"/>
      <c r="W452" s="90"/>
      <c r="X452" s="90"/>
      <c r="Y452" s="90"/>
      <c r="Z452" s="90"/>
      <c r="AA452" s="90"/>
      <c r="AB452" s="90"/>
      <c r="AC452" s="90"/>
    </row>
    <row r="453" spans="18:29" s="54" customFormat="1">
      <c r="R453" s="90"/>
      <c r="S453" s="90"/>
      <c r="T453" s="90"/>
      <c r="U453" s="90"/>
      <c r="V453" s="90"/>
      <c r="W453" s="90"/>
      <c r="X453" s="90"/>
      <c r="Y453" s="90"/>
      <c r="Z453" s="90"/>
      <c r="AA453" s="90"/>
      <c r="AB453" s="90"/>
      <c r="AC453" s="90"/>
    </row>
    <row r="454" spans="18:29" s="54" customFormat="1">
      <c r="R454" s="90"/>
      <c r="S454" s="90"/>
      <c r="T454" s="90"/>
      <c r="U454" s="90"/>
      <c r="V454" s="90"/>
      <c r="W454" s="90"/>
      <c r="X454" s="90"/>
      <c r="Y454" s="90"/>
      <c r="Z454" s="90"/>
      <c r="AA454" s="90"/>
      <c r="AB454" s="90"/>
      <c r="AC454" s="90"/>
    </row>
    <row r="455" spans="18:29" s="54" customFormat="1">
      <c r="R455" s="90"/>
      <c r="S455" s="90"/>
      <c r="T455" s="90"/>
      <c r="U455" s="90"/>
      <c r="V455" s="90"/>
      <c r="W455" s="90"/>
      <c r="X455" s="90"/>
      <c r="Y455" s="90"/>
      <c r="Z455" s="90"/>
      <c r="AA455" s="90"/>
      <c r="AB455" s="90"/>
      <c r="AC455" s="90"/>
    </row>
    <row r="456" spans="18:29" s="54" customFormat="1">
      <c r="R456" s="90"/>
      <c r="S456" s="90"/>
      <c r="T456" s="90"/>
      <c r="U456" s="90"/>
      <c r="V456" s="90"/>
      <c r="W456" s="90"/>
      <c r="X456" s="90"/>
      <c r="Y456" s="90"/>
      <c r="Z456" s="90"/>
      <c r="AA456" s="90"/>
      <c r="AB456" s="90"/>
      <c r="AC456" s="90"/>
    </row>
    <row r="457" spans="18:29" s="54" customFormat="1">
      <c r="R457" s="90"/>
      <c r="S457" s="90"/>
      <c r="T457" s="90"/>
      <c r="U457" s="90"/>
      <c r="V457" s="90"/>
      <c r="W457" s="90"/>
      <c r="X457" s="90"/>
      <c r="Y457" s="90"/>
      <c r="Z457" s="90"/>
      <c r="AA457" s="90"/>
      <c r="AB457" s="90"/>
      <c r="AC457" s="90"/>
    </row>
    <row r="458" spans="18:29" s="54" customFormat="1">
      <c r="R458" s="90"/>
      <c r="S458" s="90"/>
      <c r="T458" s="90"/>
      <c r="U458" s="90"/>
      <c r="V458" s="90"/>
      <c r="W458" s="90"/>
      <c r="X458" s="90"/>
      <c r="Y458" s="90"/>
      <c r="Z458" s="90"/>
      <c r="AA458" s="90"/>
      <c r="AB458" s="90"/>
      <c r="AC458" s="90"/>
    </row>
    <row r="459" spans="18:29" s="54" customFormat="1">
      <c r="R459" s="90"/>
      <c r="S459" s="90"/>
      <c r="T459" s="90"/>
      <c r="U459" s="90"/>
      <c r="V459" s="90"/>
      <c r="W459" s="90"/>
      <c r="X459" s="90"/>
      <c r="Y459" s="90"/>
      <c r="Z459" s="90"/>
      <c r="AA459" s="90"/>
      <c r="AB459" s="90"/>
      <c r="AC459" s="90"/>
    </row>
    <row r="460" spans="18:29" s="54" customFormat="1">
      <c r="R460" s="90"/>
      <c r="S460" s="90"/>
      <c r="T460" s="90"/>
      <c r="U460" s="90"/>
      <c r="V460" s="90"/>
      <c r="W460" s="90"/>
      <c r="X460" s="90"/>
      <c r="Y460" s="90"/>
      <c r="Z460" s="90"/>
      <c r="AA460" s="90"/>
      <c r="AB460" s="90"/>
      <c r="AC460" s="90"/>
    </row>
    <row r="461" spans="18:29" s="54" customFormat="1">
      <c r="R461" s="90"/>
      <c r="S461" s="90"/>
      <c r="T461" s="90"/>
      <c r="U461" s="90"/>
      <c r="V461" s="90"/>
      <c r="W461" s="90"/>
      <c r="X461" s="90"/>
      <c r="Y461" s="90"/>
      <c r="Z461" s="90"/>
      <c r="AA461" s="90"/>
      <c r="AB461" s="90"/>
      <c r="AC461" s="90"/>
    </row>
    <row r="462" spans="18:29" s="54" customFormat="1">
      <c r="R462" s="90"/>
      <c r="S462" s="90"/>
      <c r="T462" s="90"/>
      <c r="U462" s="90"/>
      <c r="V462" s="90"/>
      <c r="W462" s="90"/>
      <c r="X462" s="90"/>
      <c r="Y462" s="90"/>
      <c r="Z462" s="90"/>
      <c r="AA462" s="90"/>
      <c r="AB462" s="90"/>
      <c r="AC462" s="90"/>
    </row>
    <row r="463" spans="18:29" s="54" customFormat="1">
      <c r="R463" s="90"/>
      <c r="S463" s="90"/>
      <c r="T463" s="90"/>
      <c r="U463" s="90"/>
      <c r="V463" s="90"/>
      <c r="W463" s="90"/>
      <c r="X463" s="90"/>
      <c r="Y463" s="90"/>
      <c r="Z463" s="90"/>
      <c r="AA463" s="90"/>
      <c r="AB463" s="90"/>
      <c r="AC463" s="90"/>
    </row>
    <row r="464" spans="18:29" s="54" customFormat="1">
      <c r="R464" s="90"/>
      <c r="S464" s="90"/>
      <c r="T464" s="90"/>
      <c r="U464" s="90"/>
      <c r="V464" s="90"/>
      <c r="W464" s="90"/>
      <c r="X464" s="90"/>
      <c r="Y464" s="90"/>
      <c r="Z464" s="90"/>
      <c r="AA464" s="90"/>
      <c r="AB464" s="90"/>
      <c r="AC464" s="90"/>
    </row>
    <row r="465" spans="18:29" s="54" customFormat="1">
      <c r="R465" s="90"/>
      <c r="S465" s="90"/>
      <c r="T465" s="90"/>
      <c r="U465" s="90"/>
      <c r="V465" s="90"/>
      <c r="W465" s="90"/>
      <c r="X465" s="90"/>
      <c r="Y465" s="90"/>
      <c r="Z465" s="90"/>
      <c r="AA465" s="90"/>
      <c r="AB465" s="90"/>
      <c r="AC465" s="90"/>
    </row>
    <row r="466" spans="18:29" s="54" customFormat="1">
      <c r="R466" s="90"/>
      <c r="S466" s="90"/>
      <c r="T466" s="90"/>
      <c r="U466" s="90"/>
      <c r="V466" s="90"/>
      <c r="W466" s="90"/>
      <c r="X466" s="90"/>
      <c r="Y466" s="90"/>
      <c r="Z466" s="90"/>
      <c r="AA466" s="90"/>
      <c r="AB466" s="90"/>
      <c r="AC466" s="90"/>
    </row>
    <row r="467" spans="18:29" s="54" customFormat="1">
      <c r="R467" s="90"/>
      <c r="S467" s="90"/>
      <c r="T467" s="90"/>
      <c r="U467" s="90"/>
      <c r="V467" s="90"/>
      <c r="W467" s="90"/>
      <c r="X467" s="90"/>
      <c r="Y467" s="90"/>
      <c r="Z467" s="90"/>
      <c r="AA467" s="90"/>
      <c r="AB467" s="90"/>
      <c r="AC467" s="90"/>
    </row>
    <row r="468" spans="18:29" s="54" customFormat="1">
      <c r="R468" s="90"/>
      <c r="S468" s="90"/>
      <c r="T468" s="90"/>
      <c r="U468" s="90"/>
      <c r="V468" s="90"/>
      <c r="W468" s="90"/>
      <c r="X468" s="90"/>
      <c r="Y468" s="90"/>
      <c r="Z468" s="90"/>
      <c r="AA468" s="90"/>
      <c r="AB468" s="90"/>
      <c r="AC468" s="90"/>
    </row>
    <row r="469" spans="18:29" s="54" customFormat="1">
      <c r="R469" s="90"/>
      <c r="S469" s="90"/>
      <c r="T469" s="90"/>
      <c r="U469" s="90"/>
      <c r="V469" s="90"/>
      <c r="W469" s="90"/>
      <c r="X469" s="90"/>
      <c r="Y469" s="90"/>
      <c r="Z469" s="90"/>
      <c r="AA469" s="90"/>
      <c r="AB469" s="90"/>
      <c r="AC469" s="90"/>
    </row>
    <row r="470" spans="18:29" s="54" customFormat="1">
      <c r="R470" s="90"/>
      <c r="S470" s="90"/>
      <c r="T470" s="90"/>
      <c r="U470" s="90"/>
      <c r="V470" s="90"/>
      <c r="W470" s="90"/>
      <c r="X470" s="90"/>
      <c r="Y470" s="90"/>
      <c r="Z470" s="90"/>
      <c r="AA470" s="90"/>
      <c r="AB470" s="90"/>
      <c r="AC470" s="90"/>
    </row>
    <row r="471" spans="18:29" s="54" customFormat="1">
      <c r="R471" s="90"/>
      <c r="S471" s="90"/>
      <c r="T471" s="90"/>
      <c r="U471" s="90"/>
      <c r="V471" s="90"/>
      <c r="W471" s="90"/>
      <c r="X471" s="90"/>
      <c r="Y471" s="90"/>
      <c r="Z471" s="90"/>
      <c r="AA471" s="90"/>
      <c r="AB471" s="90"/>
      <c r="AC471" s="90"/>
    </row>
    <row r="472" spans="18:29" s="54" customFormat="1">
      <c r="R472" s="90"/>
      <c r="S472" s="90"/>
      <c r="T472" s="90"/>
      <c r="U472" s="90"/>
      <c r="V472" s="90"/>
      <c r="W472" s="90"/>
      <c r="X472" s="90"/>
      <c r="Y472" s="90"/>
      <c r="Z472" s="90"/>
      <c r="AA472" s="90"/>
      <c r="AB472" s="90"/>
      <c r="AC472" s="90"/>
    </row>
    <row r="473" spans="18:29" s="54" customFormat="1">
      <c r="R473" s="90"/>
      <c r="S473" s="90"/>
      <c r="T473" s="90"/>
      <c r="U473" s="90"/>
      <c r="V473" s="90"/>
      <c r="W473" s="90"/>
      <c r="X473" s="90"/>
      <c r="Y473" s="90"/>
      <c r="Z473" s="90"/>
      <c r="AA473" s="90"/>
      <c r="AB473" s="90"/>
      <c r="AC473" s="90"/>
    </row>
    <row r="474" spans="18:29" s="54" customFormat="1">
      <c r="R474" s="90"/>
      <c r="S474" s="90"/>
      <c r="T474" s="90"/>
      <c r="U474" s="90"/>
      <c r="V474" s="90"/>
      <c r="W474" s="90"/>
      <c r="X474" s="90"/>
      <c r="Y474" s="90"/>
      <c r="Z474" s="90"/>
      <c r="AA474" s="90"/>
      <c r="AB474" s="90"/>
      <c r="AC474" s="90"/>
    </row>
    <row r="475" spans="18:29" s="54" customFormat="1">
      <c r="R475" s="90"/>
      <c r="S475" s="90"/>
      <c r="T475" s="90"/>
      <c r="U475" s="90"/>
      <c r="V475" s="90"/>
      <c r="W475" s="90"/>
      <c r="X475" s="90"/>
      <c r="Y475" s="90"/>
      <c r="Z475" s="90"/>
      <c r="AA475" s="90"/>
      <c r="AB475" s="90"/>
      <c r="AC475" s="90"/>
    </row>
    <row r="476" spans="18:29" s="54" customFormat="1">
      <c r="R476" s="90"/>
      <c r="S476" s="90"/>
      <c r="T476" s="90"/>
      <c r="U476" s="90"/>
      <c r="V476" s="90"/>
      <c r="W476" s="90"/>
      <c r="X476" s="90"/>
      <c r="Y476" s="90"/>
      <c r="Z476" s="90"/>
      <c r="AA476" s="90"/>
      <c r="AB476" s="90"/>
      <c r="AC476" s="90"/>
    </row>
    <row r="477" spans="18:29" s="54" customFormat="1">
      <c r="R477" s="90"/>
      <c r="S477" s="90"/>
      <c r="T477" s="90"/>
      <c r="U477" s="90"/>
      <c r="V477" s="90"/>
      <c r="W477" s="90"/>
      <c r="X477" s="90"/>
      <c r="Y477" s="90"/>
      <c r="Z477" s="90"/>
      <c r="AA477" s="90"/>
      <c r="AB477" s="90"/>
      <c r="AC477" s="90"/>
    </row>
    <row r="478" spans="18:29" s="54" customFormat="1">
      <c r="R478" s="90"/>
      <c r="S478" s="90"/>
      <c r="T478" s="90"/>
      <c r="U478" s="90"/>
      <c r="V478" s="90"/>
      <c r="W478" s="90"/>
      <c r="X478" s="90"/>
      <c r="Y478" s="90"/>
      <c r="Z478" s="90"/>
      <c r="AA478" s="90"/>
      <c r="AB478" s="90"/>
      <c r="AC478" s="90"/>
    </row>
    <row r="479" spans="18:29" s="54" customFormat="1">
      <c r="R479" s="90"/>
      <c r="S479" s="90"/>
      <c r="T479" s="90"/>
      <c r="U479" s="90"/>
      <c r="V479" s="90"/>
      <c r="W479" s="90"/>
      <c r="X479" s="90"/>
      <c r="Y479" s="90"/>
      <c r="Z479" s="90"/>
      <c r="AA479" s="90"/>
      <c r="AB479" s="90"/>
      <c r="AC479" s="90"/>
    </row>
    <row r="480" spans="18:29" s="54" customFormat="1">
      <c r="R480" s="90"/>
      <c r="S480" s="90"/>
      <c r="T480" s="90"/>
      <c r="U480" s="90"/>
      <c r="V480" s="90"/>
      <c r="W480" s="90"/>
      <c r="X480" s="90"/>
      <c r="Y480" s="90"/>
      <c r="Z480" s="90"/>
      <c r="AA480" s="90"/>
      <c r="AB480" s="90"/>
      <c r="AC480" s="90"/>
    </row>
    <row r="481" spans="18:29" s="54" customFormat="1">
      <c r="R481" s="90"/>
      <c r="S481" s="90"/>
      <c r="T481" s="90"/>
      <c r="U481" s="90"/>
      <c r="V481" s="90"/>
      <c r="W481" s="90"/>
      <c r="X481" s="90"/>
      <c r="Y481" s="90"/>
      <c r="Z481" s="90"/>
      <c r="AA481" s="90"/>
      <c r="AB481" s="90"/>
      <c r="AC481" s="90"/>
    </row>
    <row r="482" spans="18:29" s="54" customFormat="1">
      <c r="R482" s="90"/>
      <c r="S482" s="90"/>
      <c r="T482" s="90"/>
      <c r="U482" s="90"/>
      <c r="V482" s="90"/>
      <c r="W482" s="90"/>
      <c r="X482" s="90"/>
      <c r="Y482" s="90"/>
      <c r="Z482" s="90"/>
      <c r="AA482" s="90"/>
      <c r="AB482" s="90"/>
      <c r="AC482" s="90"/>
    </row>
    <row r="483" spans="18:29" s="54" customFormat="1">
      <c r="R483" s="90"/>
      <c r="S483" s="90"/>
      <c r="T483" s="90"/>
      <c r="U483" s="90"/>
      <c r="V483" s="90"/>
      <c r="W483" s="90"/>
      <c r="X483" s="90"/>
      <c r="Y483" s="90"/>
      <c r="Z483" s="90"/>
      <c r="AA483" s="90"/>
      <c r="AB483" s="90"/>
      <c r="AC483" s="90"/>
    </row>
    <row r="484" spans="18:29" s="54" customFormat="1">
      <c r="R484" s="90"/>
      <c r="S484" s="90"/>
      <c r="T484" s="90"/>
      <c r="U484" s="90"/>
      <c r="V484" s="90"/>
      <c r="W484" s="90"/>
      <c r="X484" s="90"/>
      <c r="Y484" s="90"/>
      <c r="Z484" s="90"/>
      <c r="AA484" s="90"/>
      <c r="AB484" s="90"/>
      <c r="AC484" s="90"/>
    </row>
    <row r="485" spans="18:29" s="54" customFormat="1">
      <c r="R485" s="90"/>
      <c r="S485" s="90"/>
      <c r="T485" s="90"/>
      <c r="U485" s="90"/>
      <c r="V485" s="90"/>
      <c r="W485" s="90"/>
      <c r="X485" s="90"/>
      <c r="Y485" s="90"/>
      <c r="Z485" s="90"/>
      <c r="AA485" s="90"/>
      <c r="AB485" s="90"/>
      <c r="AC485" s="90"/>
    </row>
    <row r="486" spans="18:29" s="54" customFormat="1">
      <c r="R486" s="90"/>
      <c r="S486" s="90"/>
      <c r="T486" s="90"/>
      <c r="U486" s="90"/>
      <c r="V486" s="90"/>
      <c r="W486" s="90"/>
      <c r="X486" s="90"/>
      <c r="Y486" s="90"/>
      <c r="Z486" s="90"/>
      <c r="AA486" s="90"/>
      <c r="AB486" s="90"/>
      <c r="AC486" s="90"/>
    </row>
    <row r="487" spans="18:29" s="54" customFormat="1">
      <c r="R487" s="90"/>
      <c r="S487" s="90"/>
      <c r="T487" s="90"/>
      <c r="U487" s="90"/>
      <c r="V487" s="90"/>
      <c r="W487" s="90"/>
      <c r="X487" s="90"/>
      <c r="Y487" s="90"/>
      <c r="Z487" s="90"/>
      <c r="AA487" s="90"/>
      <c r="AB487" s="90"/>
      <c r="AC487" s="90"/>
    </row>
    <row r="488" spans="18:29" s="54" customFormat="1">
      <c r="R488" s="90"/>
      <c r="S488" s="90"/>
      <c r="T488" s="90"/>
      <c r="U488" s="90"/>
      <c r="V488" s="90"/>
      <c r="W488" s="90"/>
      <c r="X488" s="90"/>
      <c r="Y488" s="90"/>
      <c r="Z488" s="90"/>
      <c r="AA488" s="90"/>
      <c r="AB488" s="90"/>
      <c r="AC488" s="90"/>
    </row>
    <row r="489" spans="18:29" s="54" customFormat="1">
      <c r="R489" s="90"/>
      <c r="S489" s="90"/>
      <c r="T489" s="90"/>
      <c r="U489" s="90"/>
      <c r="V489" s="90"/>
      <c r="W489" s="90"/>
      <c r="X489" s="90"/>
      <c r="Y489" s="90"/>
      <c r="Z489" s="90"/>
      <c r="AA489" s="90"/>
      <c r="AB489" s="90"/>
      <c r="AC489" s="90"/>
    </row>
    <row r="490" spans="18:29" s="54" customFormat="1">
      <c r="R490" s="90"/>
      <c r="S490" s="90"/>
      <c r="T490" s="90"/>
      <c r="U490" s="90"/>
      <c r="V490" s="90"/>
      <c r="W490" s="90"/>
      <c r="X490" s="90"/>
      <c r="Y490" s="90"/>
      <c r="Z490" s="90"/>
      <c r="AA490" s="90"/>
      <c r="AB490" s="90"/>
      <c r="AC490" s="90"/>
    </row>
    <row r="491" spans="18:29" s="54" customFormat="1">
      <c r="R491" s="90"/>
      <c r="S491" s="90"/>
      <c r="T491" s="90"/>
      <c r="U491" s="90"/>
      <c r="V491" s="90"/>
      <c r="W491" s="90"/>
      <c r="X491" s="90"/>
      <c r="Y491" s="90"/>
      <c r="Z491" s="90"/>
      <c r="AA491" s="90"/>
      <c r="AB491" s="90"/>
      <c r="AC491" s="90"/>
    </row>
    <row r="492" spans="18:29" s="54" customFormat="1">
      <c r="R492" s="90"/>
      <c r="S492" s="90"/>
      <c r="T492" s="90"/>
      <c r="U492" s="90"/>
      <c r="V492" s="90"/>
      <c r="W492" s="90"/>
      <c r="X492" s="90"/>
      <c r="Y492" s="90"/>
      <c r="Z492" s="90"/>
      <c r="AA492" s="90"/>
      <c r="AB492" s="90"/>
      <c r="AC492" s="90"/>
    </row>
    <row r="493" spans="18:29" s="54" customFormat="1">
      <c r="R493" s="90"/>
      <c r="S493" s="90"/>
      <c r="T493" s="90"/>
      <c r="U493" s="90"/>
      <c r="V493" s="90"/>
      <c r="W493" s="90"/>
      <c r="X493" s="90"/>
      <c r="Y493" s="90"/>
      <c r="Z493" s="90"/>
      <c r="AA493" s="90"/>
      <c r="AB493" s="90"/>
      <c r="AC493" s="90"/>
    </row>
    <row r="494" spans="18:29" s="54" customFormat="1">
      <c r="R494" s="90"/>
      <c r="S494" s="90"/>
      <c r="T494" s="90"/>
      <c r="U494" s="90"/>
      <c r="V494" s="90"/>
      <c r="W494" s="90"/>
      <c r="X494" s="90"/>
      <c r="Y494" s="90"/>
      <c r="Z494" s="90"/>
      <c r="AA494" s="90"/>
      <c r="AB494" s="90"/>
      <c r="AC494" s="90"/>
    </row>
    <row r="495" spans="18:29" s="54" customFormat="1">
      <c r="R495" s="90"/>
      <c r="S495" s="90"/>
      <c r="T495" s="90"/>
      <c r="U495" s="90"/>
      <c r="V495" s="90"/>
      <c r="W495" s="90"/>
      <c r="X495" s="90"/>
      <c r="Y495" s="90"/>
      <c r="Z495" s="90"/>
      <c r="AA495" s="90"/>
      <c r="AB495" s="90"/>
      <c r="AC495" s="90"/>
    </row>
    <row r="496" spans="18:29" s="54" customFormat="1">
      <c r="R496" s="90"/>
      <c r="S496" s="90"/>
      <c r="T496" s="90"/>
      <c r="U496" s="90"/>
      <c r="V496" s="90"/>
      <c r="W496" s="90"/>
      <c r="X496" s="90"/>
      <c r="Y496" s="90"/>
      <c r="Z496" s="90"/>
      <c r="AA496" s="90"/>
      <c r="AB496" s="90"/>
      <c r="AC496" s="90"/>
    </row>
    <row r="497" spans="18:29" s="54" customFormat="1">
      <c r="R497" s="90"/>
      <c r="S497" s="90"/>
      <c r="T497" s="90"/>
      <c r="U497" s="90"/>
      <c r="V497" s="90"/>
      <c r="W497" s="90"/>
      <c r="X497" s="90"/>
      <c r="Y497" s="90"/>
      <c r="Z497" s="90"/>
      <c r="AA497" s="90"/>
      <c r="AB497" s="90"/>
      <c r="AC497" s="90"/>
    </row>
    <row r="498" spans="18:29" s="54" customFormat="1">
      <c r="R498" s="90"/>
      <c r="S498" s="90"/>
      <c r="T498" s="90"/>
      <c r="U498" s="90"/>
      <c r="V498" s="90"/>
      <c r="W498" s="90"/>
      <c r="X498" s="90"/>
      <c r="Y498" s="90"/>
      <c r="Z498" s="90"/>
      <c r="AA498" s="90"/>
      <c r="AB498" s="90"/>
      <c r="AC498" s="90"/>
    </row>
  </sheetData>
  <autoFilter ref="A14:AX92" xr:uid="{00000000-0009-0000-0000-000010000000}"/>
  <mergeCells count="15">
    <mergeCell ref="L95:O95"/>
    <mergeCell ref="A1:Q1"/>
    <mergeCell ref="A3:Q3"/>
    <mergeCell ref="A4:Q4"/>
    <mergeCell ref="A13:A14"/>
    <mergeCell ref="B13:B14"/>
    <mergeCell ref="C13:C14"/>
    <mergeCell ref="E13:E14"/>
    <mergeCell ref="F13:F14"/>
    <mergeCell ref="G13:G14"/>
    <mergeCell ref="H13:H14"/>
    <mergeCell ref="D13:D14"/>
    <mergeCell ref="I13:L13"/>
    <mergeCell ref="M13:Q13"/>
    <mergeCell ref="D95:H95"/>
  </mergeCells>
  <conditionalFormatting sqref="C15:D16">
    <cfRule type="expression" priority="3" stopIfTrue="1">
      <formula>#REF!</formula>
    </cfRule>
  </conditionalFormatting>
  <conditionalFormatting sqref="C35:D36">
    <cfRule type="expression" priority="2" stopIfTrue="1">
      <formula>#REF!</formula>
    </cfRule>
  </conditionalFormatting>
  <conditionalFormatting sqref="C40:D41">
    <cfRule type="expression" priority="4" stopIfTrue="1">
      <formula>#REF!</formula>
    </cfRule>
  </conditionalFormatting>
  <conditionalFormatting sqref="C75:D75">
    <cfRule type="expression" priority="8" stopIfTrue="1">
      <formula>#REF!</formula>
    </cfRule>
  </conditionalFormatting>
  <conditionalFormatting sqref="C78:D80">
    <cfRule type="expression" priority="7" stopIfTrue="1">
      <formula>#REF!</formula>
    </cfRule>
  </conditionalFormatting>
  <conditionalFormatting sqref="C87:D87">
    <cfRule type="expression" priority="1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A443"/>
  <sheetViews>
    <sheetView showZeros="0" topLeftCell="A15" zoomScale="85" zoomScaleNormal="85" workbookViewId="0">
      <selection activeCell="V26" sqref="V26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4" width="10.81640625" style="4" customWidth="1"/>
    <col min="5" max="8" width="8.1796875" style="4" customWidth="1"/>
    <col min="9" max="16" width="10.81640625" style="4" customWidth="1"/>
    <col min="17" max="17" width="13.1796875" style="4" customWidth="1"/>
    <col min="18" max="30" width="10.81640625" style="90" customWidth="1"/>
    <col min="31" max="32" width="8.81640625" style="90"/>
    <col min="33" max="53" width="8.81640625" style="54"/>
    <col min="54" max="16384" width="8.81640625" style="4"/>
  </cols>
  <sheetData>
    <row r="1" spans="1:17" ht="15">
      <c r="A1" s="434" t="s">
        <v>472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</row>
    <row r="2" spans="1:17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>
      <c r="A3" s="435" t="str">
        <f>Kopsavilkums!C31</f>
        <v>Elektroapgāde (ārējā) - ELT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</row>
    <row r="4" spans="1:17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17">
      <c r="A5" s="5"/>
      <c r="B5" s="5"/>
      <c r="C5" s="5"/>
      <c r="D5" s="6"/>
      <c r="E5" s="6"/>
      <c r="F5" s="6"/>
      <c r="G5" s="6"/>
      <c r="H5" s="6"/>
      <c r="I5" s="7"/>
      <c r="J5" s="7"/>
      <c r="K5" s="7"/>
      <c r="L5" s="7"/>
      <c r="M5" s="7"/>
      <c r="N5" s="7"/>
      <c r="O5" s="7"/>
      <c r="P5" s="7"/>
      <c r="Q5" s="7"/>
    </row>
    <row r="6" spans="1:17">
      <c r="A6" s="1" t="s">
        <v>57</v>
      </c>
      <c r="B6" s="8"/>
      <c r="C6" s="9"/>
      <c r="D6" s="10"/>
      <c r="E6" s="10"/>
      <c r="F6" s="5"/>
      <c r="G6" s="10"/>
      <c r="H6" s="10"/>
      <c r="I6" s="11"/>
      <c r="J6" s="11"/>
      <c r="K6" s="11"/>
      <c r="L6" s="11"/>
      <c r="M6" s="11"/>
      <c r="N6" s="11"/>
      <c r="O6" s="11"/>
      <c r="P6" s="11"/>
      <c r="Q6" s="11"/>
    </row>
    <row r="7" spans="1:17">
      <c r="A7" s="1" t="s">
        <v>58</v>
      </c>
      <c r="B7" s="8"/>
      <c r="C7" s="12"/>
      <c r="D7" s="10"/>
      <c r="E7" s="10"/>
      <c r="F7" s="5"/>
      <c r="G7" s="10"/>
      <c r="H7" s="10"/>
      <c r="I7" s="11"/>
      <c r="J7" s="13"/>
      <c r="K7" s="11"/>
      <c r="L7" s="11"/>
      <c r="M7" s="11"/>
      <c r="N7" s="11"/>
      <c r="O7" s="11"/>
      <c r="P7" s="11"/>
      <c r="Q7" s="11"/>
    </row>
    <row r="8" spans="1:17">
      <c r="A8" s="2" t="s">
        <v>59</v>
      </c>
      <c r="B8" s="8"/>
      <c r="C8" s="12"/>
      <c r="D8" s="10"/>
      <c r="E8" s="10"/>
      <c r="F8" s="5"/>
      <c r="G8" s="10"/>
      <c r="H8" s="10"/>
      <c r="I8" s="11"/>
      <c r="J8" s="13"/>
      <c r="K8" s="11"/>
      <c r="L8" s="11"/>
      <c r="M8" s="11"/>
      <c r="N8" s="11"/>
      <c r="O8" s="11"/>
      <c r="P8" s="11"/>
      <c r="Q8" s="11"/>
    </row>
    <row r="9" spans="1:17">
      <c r="A9" s="1" t="s">
        <v>60</v>
      </c>
      <c r="B9" s="8"/>
      <c r="C9" s="8"/>
      <c r="D9" s="10"/>
      <c r="E9" s="10"/>
      <c r="F9" s="14"/>
      <c r="G9" s="10"/>
      <c r="H9" s="10"/>
      <c r="I9" s="5"/>
      <c r="J9" s="15"/>
      <c r="K9" s="5"/>
      <c r="L9" s="16"/>
      <c r="M9" s="11"/>
      <c r="N9" s="11"/>
      <c r="O9" s="11"/>
      <c r="P9" s="17" t="s">
        <v>61</v>
      </c>
      <c r="Q9" s="18">
        <f>Q37</f>
        <v>0</v>
      </c>
    </row>
    <row r="10" spans="1:17" ht="5" customHeight="1">
      <c r="A10" s="8"/>
      <c r="B10" s="8"/>
      <c r="C10" s="8"/>
      <c r="D10" s="10"/>
      <c r="E10" s="10"/>
      <c r="F10" s="10"/>
      <c r="G10" s="10"/>
      <c r="H10" s="10"/>
      <c r="I10" s="5"/>
      <c r="J10" s="15"/>
      <c r="K10" s="5"/>
      <c r="L10" s="19"/>
      <c r="M10" s="11"/>
      <c r="N10" s="11"/>
      <c r="O10" s="11"/>
      <c r="P10" s="11"/>
      <c r="Q10" s="11"/>
    </row>
    <row r="11" spans="1:17">
      <c r="A11" s="105" t="s">
        <v>62</v>
      </c>
      <c r="B11" s="20"/>
      <c r="C11" s="21"/>
      <c r="D11" s="10"/>
      <c r="E11" s="10"/>
      <c r="F11" s="10"/>
      <c r="G11" s="10"/>
      <c r="H11" s="10"/>
      <c r="I11" s="11"/>
      <c r="J11" s="11"/>
      <c r="K11" s="11"/>
      <c r="L11" s="11"/>
      <c r="M11" s="11"/>
      <c r="N11" s="11"/>
      <c r="O11" s="11"/>
      <c r="P11" s="11"/>
      <c r="Q11" s="22" t="str">
        <f>Kopsavilkums!H$9</f>
        <v>Tāme sastādīta: ______.gada__._____________</v>
      </c>
    </row>
    <row r="12" spans="1:17" ht="5" customHeight="1" thickBot="1">
      <c r="A12" s="23"/>
      <c r="B12" s="23"/>
      <c r="C12" s="23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15" customHeight="1" thickBot="1">
      <c r="A13" s="438" t="s">
        <v>5</v>
      </c>
      <c r="B13" s="440" t="s">
        <v>63</v>
      </c>
      <c r="C13" s="440" t="s">
        <v>64</v>
      </c>
      <c r="D13" s="442" t="s">
        <v>313</v>
      </c>
      <c r="E13" s="442" t="s">
        <v>65</v>
      </c>
      <c r="F13" s="444" t="s">
        <v>66</v>
      </c>
      <c r="G13" s="438" t="s">
        <v>67</v>
      </c>
      <c r="H13" s="446" t="s">
        <v>68</v>
      </c>
      <c r="I13" s="448" t="s">
        <v>69</v>
      </c>
      <c r="J13" s="449"/>
      <c r="K13" s="449"/>
      <c r="L13" s="450"/>
      <c r="M13" s="449" t="s">
        <v>70</v>
      </c>
      <c r="N13" s="449"/>
      <c r="O13" s="449"/>
      <c r="P13" s="449"/>
      <c r="Q13" s="450"/>
    </row>
    <row r="14" spans="1:17" ht="35" customHeight="1" thickBot="1">
      <c r="A14" s="451"/>
      <c r="B14" s="452"/>
      <c r="C14" s="452"/>
      <c r="D14" s="453"/>
      <c r="E14" s="453"/>
      <c r="F14" s="454"/>
      <c r="G14" s="439"/>
      <c r="H14" s="447"/>
      <c r="I14" s="56" t="s">
        <v>28</v>
      </c>
      <c r="J14" s="60" t="s">
        <v>29</v>
      </c>
      <c r="K14" s="57" t="s">
        <v>30</v>
      </c>
      <c r="L14" s="58" t="s">
        <v>71</v>
      </c>
      <c r="M14" s="58" t="s">
        <v>27</v>
      </c>
      <c r="N14" s="56" t="s">
        <v>28</v>
      </c>
      <c r="O14" s="60" t="s">
        <v>29</v>
      </c>
      <c r="P14" s="57" t="s">
        <v>30</v>
      </c>
      <c r="Q14" s="59" t="s">
        <v>72</v>
      </c>
    </row>
    <row r="15" spans="1:17">
      <c r="A15" s="273"/>
      <c r="B15" s="190"/>
      <c r="C15" s="191" t="str">
        <f>A3</f>
        <v>Elektroapgāde (ārējā) - ELT</v>
      </c>
      <c r="D15" s="192"/>
      <c r="E15" s="193"/>
      <c r="F15" s="194"/>
      <c r="G15" s="117"/>
      <c r="H15" s="61"/>
      <c r="I15" s="26"/>
      <c r="J15" s="27"/>
      <c r="K15" s="27"/>
      <c r="L15" s="25"/>
      <c r="M15" s="25"/>
      <c r="N15" s="26"/>
      <c r="O15" s="27"/>
      <c r="P15" s="28"/>
      <c r="Q15" s="29"/>
    </row>
    <row r="16" spans="1:17">
      <c r="A16" s="274">
        <v>1</v>
      </c>
      <c r="B16" s="119"/>
      <c r="C16" s="118" t="s">
        <v>473</v>
      </c>
      <c r="D16" s="248"/>
      <c r="E16" s="119" t="s">
        <v>173</v>
      </c>
      <c r="F16" s="123">
        <v>95</v>
      </c>
      <c r="G16" s="26"/>
      <c r="H16" s="61"/>
      <c r="I16" s="26">
        <f>ROUND(G16*H16,2)</f>
        <v>0</v>
      </c>
      <c r="J16" s="27"/>
      <c r="K16" s="27"/>
      <c r="L16" s="25">
        <f>SUM(I16:K16)</f>
        <v>0</v>
      </c>
      <c r="M16" s="25">
        <f>ROUND(F16*G16,2)</f>
        <v>0</v>
      </c>
      <c r="N16" s="26">
        <f>ROUND(F16*I16,2)</f>
        <v>0</v>
      </c>
      <c r="O16" s="27">
        <f>ROUND(F16*J16,2)</f>
        <v>0</v>
      </c>
      <c r="P16" s="28">
        <f>ROUND(F16*K16,2)</f>
        <v>0</v>
      </c>
      <c r="Q16" s="29">
        <f>SUM(N16:P16)</f>
        <v>0</v>
      </c>
    </row>
    <row r="17" spans="1:17">
      <c r="A17" s="274">
        <v>2</v>
      </c>
      <c r="B17" s="119"/>
      <c r="C17" s="248" t="s">
        <v>474</v>
      </c>
      <c r="D17" s="119"/>
      <c r="E17" s="119" t="s">
        <v>173</v>
      </c>
      <c r="F17" s="249">
        <v>38</v>
      </c>
      <c r="G17" s="26"/>
      <c r="H17" s="61"/>
      <c r="I17" s="26">
        <f t="shared" ref="I17:I36" si="0">ROUND(G17*H17,2)</f>
        <v>0</v>
      </c>
      <c r="J17" s="27"/>
      <c r="K17" s="27"/>
      <c r="L17" s="25">
        <f t="shared" ref="L17:L36" si="1">SUM(I17:K17)</f>
        <v>0</v>
      </c>
      <c r="M17" s="25">
        <f t="shared" ref="M17:M36" si="2">ROUND(F17*G17,2)</f>
        <v>0</v>
      </c>
      <c r="N17" s="26">
        <f t="shared" ref="N17:N36" si="3">ROUND(F17*I17,2)</f>
        <v>0</v>
      </c>
      <c r="O17" s="27">
        <f t="shared" ref="O17:O36" si="4">ROUND(F17*J17,2)</f>
        <v>0</v>
      </c>
      <c r="P17" s="28">
        <f t="shared" ref="P17:P36" si="5">ROUND(F17*K17,2)</f>
        <v>0</v>
      </c>
      <c r="Q17" s="29">
        <f t="shared" ref="Q17:Q36" si="6">SUM(N17:P17)</f>
        <v>0</v>
      </c>
    </row>
    <row r="18" spans="1:17">
      <c r="A18" s="274">
        <v>3</v>
      </c>
      <c r="B18" s="119"/>
      <c r="C18" s="248" t="s">
        <v>475</v>
      </c>
      <c r="D18" s="248"/>
      <c r="E18" s="119" t="s">
        <v>173</v>
      </c>
      <c r="F18" s="249">
        <v>87</v>
      </c>
      <c r="G18" s="26"/>
      <c r="H18" s="61"/>
      <c r="I18" s="26">
        <f t="shared" si="0"/>
        <v>0</v>
      </c>
      <c r="J18" s="27"/>
      <c r="K18" s="27"/>
      <c r="L18" s="25">
        <f t="shared" si="1"/>
        <v>0</v>
      </c>
      <c r="M18" s="25">
        <f t="shared" si="2"/>
        <v>0</v>
      </c>
      <c r="N18" s="26">
        <f t="shared" si="3"/>
        <v>0</v>
      </c>
      <c r="O18" s="27">
        <f t="shared" si="4"/>
        <v>0</v>
      </c>
      <c r="P18" s="28">
        <f t="shared" si="5"/>
        <v>0</v>
      </c>
      <c r="Q18" s="29">
        <f t="shared" si="6"/>
        <v>0</v>
      </c>
    </row>
    <row r="19" spans="1:17">
      <c r="A19" s="274">
        <v>4</v>
      </c>
      <c r="B19" s="119"/>
      <c r="C19" s="248" t="s">
        <v>476</v>
      </c>
      <c r="D19" s="248"/>
      <c r="E19" s="119" t="s">
        <v>121</v>
      </c>
      <c r="F19" s="123">
        <v>3.9150000000000005</v>
      </c>
      <c r="G19" s="26"/>
      <c r="H19" s="61"/>
      <c r="I19" s="26">
        <f t="shared" si="0"/>
        <v>0</v>
      </c>
      <c r="J19" s="27"/>
      <c r="K19" s="27"/>
      <c r="L19" s="25">
        <f t="shared" si="1"/>
        <v>0</v>
      </c>
      <c r="M19" s="25">
        <f t="shared" si="2"/>
        <v>0</v>
      </c>
      <c r="N19" s="26">
        <f t="shared" si="3"/>
        <v>0</v>
      </c>
      <c r="O19" s="27">
        <f t="shared" si="4"/>
        <v>0</v>
      </c>
      <c r="P19" s="28">
        <f t="shared" si="5"/>
        <v>0</v>
      </c>
      <c r="Q19" s="29">
        <f t="shared" si="6"/>
        <v>0</v>
      </c>
    </row>
    <row r="20" spans="1:17">
      <c r="A20" s="274">
        <v>5</v>
      </c>
      <c r="B20" s="119"/>
      <c r="C20" s="118" t="s">
        <v>477</v>
      </c>
      <c r="D20" s="248"/>
      <c r="E20" s="119" t="s">
        <v>121</v>
      </c>
      <c r="F20" s="123">
        <v>3.9150000000000005</v>
      </c>
      <c r="G20" s="26"/>
      <c r="H20" s="61"/>
      <c r="I20" s="26">
        <f t="shared" si="0"/>
        <v>0</v>
      </c>
      <c r="J20" s="27"/>
      <c r="K20" s="27"/>
      <c r="L20" s="25">
        <f t="shared" si="1"/>
        <v>0</v>
      </c>
      <c r="M20" s="25">
        <f t="shared" si="2"/>
        <v>0</v>
      </c>
      <c r="N20" s="26">
        <f t="shared" si="3"/>
        <v>0</v>
      </c>
      <c r="O20" s="27">
        <f t="shared" si="4"/>
        <v>0</v>
      </c>
      <c r="P20" s="28">
        <f t="shared" si="5"/>
        <v>0</v>
      </c>
      <c r="Q20" s="29">
        <f t="shared" si="6"/>
        <v>0</v>
      </c>
    </row>
    <row r="21" spans="1:17">
      <c r="A21" s="274">
        <v>6</v>
      </c>
      <c r="B21" s="119"/>
      <c r="C21" s="118" t="s">
        <v>323</v>
      </c>
      <c r="D21" s="119"/>
      <c r="E21" s="119" t="s">
        <v>316</v>
      </c>
      <c r="F21" s="123">
        <v>1</v>
      </c>
      <c r="G21" s="26"/>
      <c r="H21" s="61"/>
      <c r="I21" s="26">
        <f t="shared" si="0"/>
        <v>0</v>
      </c>
      <c r="J21" s="27"/>
      <c r="K21" s="27"/>
      <c r="L21" s="25">
        <f t="shared" si="1"/>
        <v>0</v>
      </c>
      <c r="M21" s="25">
        <f t="shared" si="2"/>
        <v>0</v>
      </c>
      <c r="N21" s="26">
        <f t="shared" si="3"/>
        <v>0</v>
      </c>
      <c r="O21" s="27">
        <f t="shared" si="4"/>
        <v>0</v>
      </c>
      <c r="P21" s="28">
        <f t="shared" si="5"/>
        <v>0</v>
      </c>
      <c r="Q21" s="29">
        <f t="shared" si="6"/>
        <v>0</v>
      </c>
    </row>
    <row r="22" spans="1:17">
      <c r="A22" s="274"/>
      <c r="B22" s="119"/>
      <c r="C22" s="129" t="s">
        <v>478</v>
      </c>
      <c r="D22" s="248"/>
      <c r="E22" s="119"/>
      <c r="F22" s="123"/>
      <c r="G22" s="26"/>
      <c r="H22" s="61"/>
      <c r="I22" s="26">
        <f t="shared" si="0"/>
        <v>0</v>
      </c>
      <c r="J22" s="27"/>
      <c r="K22" s="27"/>
      <c r="L22" s="25">
        <f t="shared" si="1"/>
        <v>0</v>
      </c>
      <c r="M22" s="25">
        <f t="shared" si="2"/>
        <v>0</v>
      </c>
      <c r="N22" s="26">
        <f t="shared" si="3"/>
        <v>0</v>
      </c>
      <c r="O22" s="27">
        <f t="shared" si="4"/>
        <v>0</v>
      </c>
      <c r="P22" s="28">
        <f t="shared" si="5"/>
        <v>0</v>
      </c>
      <c r="Q22" s="29">
        <f t="shared" si="6"/>
        <v>0</v>
      </c>
    </row>
    <row r="23" spans="1:17">
      <c r="A23" s="274">
        <v>7</v>
      </c>
      <c r="B23" s="119"/>
      <c r="C23" s="248" t="s">
        <v>479</v>
      </c>
      <c r="D23" s="248"/>
      <c r="E23" s="119" t="s">
        <v>480</v>
      </c>
      <c r="F23" s="123">
        <v>1</v>
      </c>
      <c r="G23" s="26"/>
      <c r="H23" s="61"/>
      <c r="I23" s="26">
        <f t="shared" si="0"/>
        <v>0</v>
      </c>
      <c r="J23" s="27"/>
      <c r="K23" s="27"/>
      <c r="L23" s="25">
        <f t="shared" si="1"/>
        <v>0</v>
      </c>
      <c r="M23" s="25">
        <f t="shared" si="2"/>
        <v>0</v>
      </c>
      <c r="N23" s="26">
        <f t="shared" si="3"/>
        <v>0</v>
      </c>
      <c r="O23" s="27">
        <f t="shared" si="4"/>
        <v>0</v>
      </c>
      <c r="P23" s="28">
        <f t="shared" si="5"/>
        <v>0</v>
      </c>
      <c r="Q23" s="29">
        <f t="shared" si="6"/>
        <v>0</v>
      </c>
    </row>
    <row r="24" spans="1:17">
      <c r="A24" s="274">
        <v>8</v>
      </c>
      <c r="B24" s="119"/>
      <c r="C24" s="248" t="s">
        <v>481</v>
      </c>
      <c r="D24" s="248"/>
      <c r="E24" s="119" t="s">
        <v>480</v>
      </c>
      <c r="F24" s="123">
        <v>1</v>
      </c>
      <c r="G24" s="26"/>
      <c r="H24" s="61"/>
      <c r="I24" s="26">
        <f t="shared" si="0"/>
        <v>0</v>
      </c>
      <c r="J24" s="27"/>
      <c r="K24" s="27"/>
      <c r="L24" s="25">
        <f t="shared" si="1"/>
        <v>0</v>
      </c>
      <c r="M24" s="25">
        <f t="shared" si="2"/>
        <v>0</v>
      </c>
      <c r="N24" s="26">
        <f t="shared" si="3"/>
        <v>0</v>
      </c>
      <c r="O24" s="27">
        <f t="shared" si="4"/>
        <v>0</v>
      </c>
      <c r="P24" s="28">
        <f t="shared" si="5"/>
        <v>0</v>
      </c>
      <c r="Q24" s="29">
        <f t="shared" si="6"/>
        <v>0</v>
      </c>
    </row>
    <row r="25" spans="1:17">
      <c r="A25" s="274">
        <v>9</v>
      </c>
      <c r="B25" s="119"/>
      <c r="C25" s="248" t="s">
        <v>482</v>
      </c>
      <c r="D25" s="248"/>
      <c r="E25" s="119" t="s">
        <v>480</v>
      </c>
      <c r="F25" s="123">
        <v>1</v>
      </c>
      <c r="G25" s="26"/>
      <c r="H25" s="61"/>
      <c r="I25" s="26">
        <f t="shared" si="0"/>
        <v>0</v>
      </c>
      <c r="J25" s="27"/>
      <c r="K25" s="27"/>
      <c r="L25" s="25">
        <f t="shared" si="1"/>
        <v>0</v>
      </c>
      <c r="M25" s="25">
        <f t="shared" si="2"/>
        <v>0</v>
      </c>
      <c r="N25" s="26">
        <f t="shared" si="3"/>
        <v>0</v>
      </c>
      <c r="O25" s="27">
        <f t="shared" si="4"/>
        <v>0</v>
      </c>
      <c r="P25" s="28">
        <f t="shared" si="5"/>
        <v>0</v>
      </c>
      <c r="Q25" s="29">
        <f t="shared" si="6"/>
        <v>0</v>
      </c>
    </row>
    <row r="26" spans="1:17" ht="23">
      <c r="A26" s="274">
        <v>10</v>
      </c>
      <c r="B26" s="119"/>
      <c r="C26" s="248" t="s">
        <v>483</v>
      </c>
      <c r="D26" s="248"/>
      <c r="E26" s="119" t="s">
        <v>173</v>
      </c>
      <c r="F26" s="123">
        <v>87</v>
      </c>
      <c r="G26" s="26"/>
      <c r="H26" s="61"/>
      <c r="I26" s="26">
        <f t="shared" si="0"/>
        <v>0</v>
      </c>
      <c r="J26" s="27"/>
      <c r="K26" s="27"/>
      <c r="L26" s="25">
        <f t="shared" si="1"/>
        <v>0</v>
      </c>
      <c r="M26" s="25">
        <f t="shared" si="2"/>
        <v>0</v>
      </c>
      <c r="N26" s="26">
        <f t="shared" si="3"/>
        <v>0</v>
      </c>
      <c r="O26" s="27">
        <f t="shared" si="4"/>
        <v>0</v>
      </c>
      <c r="P26" s="28">
        <f t="shared" si="5"/>
        <v>0</v>
      </c>
      <c r="Q26" s="29">
        <f t="shared" si="6"/>
        <v>0</v>
      </c>
    </row>
    <row r="27" spans="1:17" ht="23">
      <c r="A27" s="274">
        <v>11</v>
      </c>
      <c r="B27" s="119"/>
      <c r="C27" s="248" t="s">
        <v>484</v>
      </c>
      <c r="D27" s="248"/>
      <c r="E27" s="119" t="s">
        <v>173</v>
      </c>
      <c r="F27" s="123">
        <v>200</v>
      </c>
      <c r="G27" s="26"/>
      <c r="H27" s="61"/>
      <c r="I27" s="26">
        <f t="shared" si="0"/>
        <v>0</v>
      </c>
      <c r="J27" s="27"/>
      <c r="K27" s="27"/>
      <c r="L27" s="25">
        <f t="shared" si="1"/>
        <v>0</v>
      </c>
      <c r="M27" s="25">
        <f t="shared" si="2"/>
        <v>0</v>
      </c>
      <c r="N27" s="26">
        <f t="shared" si="3"/>
        <v>0</v>
      </c>
      <c r="O27" s="27">
        <f t="shared" si="4"/>
        <v>0</v>
      </c>
      <c r="P27" s="28">
        <f t="shared" si="5"/>
        <v>0</v>
      </c>
      <c r="Q27" s="29">
        <f t="shared" si="6"/>
        <v>0</v>
      </c>
    </row>
    <row r="28" spans="1:17" ht="23">
      <c r="A28" s="274">
        <v>12</v>
      </c>
      <c r="B28" s="119"/>
      <c r="C28" s="248" t="s">
        <v>485</v>
      </c>
      <c r="D28" s="248"/>
      <c r="E28" s="119" t="s">
        <v>173</v>
      </c>
      <c r="F28" s="123">
        <v>38</v>
      </c>
      <c r="G28" s="26"/>
      <c r="H28" s="61"/>
      <c r="I28" s="26">
        <f t="shared" si="0"/>
        <v>0</v>
      </c>
      <c r="J28" s="27"/>
      <c r="K28" s="27"/>
      <c r="L28" s="25">
        <f t="shared" si="1"/>
        <v>0</v>
      </c>
      <c r="M28" s="25">
        <f t="shared" si="2"/>
        <v>0</v>
      </c>
      <c r="N28" s="26">
        <f t="shared" si="3"/>
        <v>0</v>
      </c>
      <c r="O28" s="27">
        <f t="shared" si="4"/>
        <v>0</v>
      </c>
      <c r="P28" s="28">
        <f t="shared" si="5"/>
        <v>0</v>
      </c>
      <c r="Q28" s="29">
        <f t="shared" si="6"/>
        <v>0</v>
      </c>
    </row>
    <row r="29" spans="1:17">
      <c r="A29" s="274">
        <v>13</v>
      </c>
      <c r="B29" s="119"/>
      <c r="C29" s="248" t="s">
        <v>486</v>
      </c>
      <c r="D29" s="248"/>
      <c r="E29" s="119" t="s">
        <v>173</v>
      </c>
      <c r="F29" s="123">
        <v>87</v>
      </c>
      <c r="G29" s="26"/>
      <c r="H29" s="61"/>
      <c r="I29" s="26">
        <f t="shared" si="0"/>
        <v>0</v>
      </c>
      <c r="J29" s="27"/>
      <c r="K29" s="27"/>
      <c r="L29" s="25">
        <f t="shared" si="1"/>
        <v>0</v>
      </c>
      <c r="M29" s="25">
        <f t="shared" si="2"/>
        <v>0</v>
      </c>
      <c r="N29" s="26">
        <f t="shared" si="3"/>
        <v>0</v>
      </c>
      <c r="O29" s="27">
        <f t="shared" si="4"/>
        <v>0</v>
      </c>
      <c r="P29" s="28">
        <f t="shared" si="5"/>
        <v>0</v>
      </c>
      <c r="Q29" s="29">
        <f t="shared" si="6"/>
        <v>0</v>
      </c>
    </row>
    <row r="30" spans="1:17">
      <c r="A30" s="274">
        <v>14</v>
      </c>
      <c r="B30" s="119"/>
      <c r="C30" s="248" t="s">
        <v>487</v>
      </c>
      <c r="D30" s="248"/>
      <c r="E30" s="119" t="s">
        <v>173</v>
      </c>
      <c r="F30" s="123">
        <v>38</v>
      </c>
      <c r="G30" s="26"/>
      <c r="H30" s="61"/>
      <c r="I30" s="26">
        <f t="shared" si="0"/>
        <v>0</v>
      </c>
      <c r="J30" s="27"/>
      <c r="K30" s="27"/>
      <c r="L30" s="25">
        <f t="shared" si="1"/>
        <v>0</v>
      </c>
      <c r="M30" s="25">
        <f t="shared" si="2"/>
        <v>0</v>
      </c>
      <c r="N30" s="26">
        <f t="shared" si="3"/>
        <v>0</v>
      </c>
      <c r="O30" s="27">
        <f t="shared" si="4"/>
        <v>0</v>
      </c>
      <c r="P30" s="28">
        <f t="shared" si="5"/>
        <v>0</v>
      </c>
      <c r="Q30" s="29">
        <f t="shared" si="6"/>
        <v>0</v>
      </c>
    </row>
    <row r="31" spans="1:17">
      <c r="A31" s="274">
        <v>15</v>
      </c>
      <c r="B31" s="119"/>
      <c r="C31" s="248" t="s">
        <v>488</v>
      </c>
      <c r="D31" s="248"/>
      <c r="E31" s="119" t="s">
        <v>489</v>
      </c>
      <c r="F31" s="123">
        <v>1</v>
      </c>
      <c r="G31" s="26"/>
      <c r="H31" s="61"/>
      <c r="I31" s="26">
        <f t="shared" si="0"/>
        <v>0</v>
      </c>
      <c r="J31" s="27"/>
      <c r="K31" s="27"/>
      <c r="L31" s="25">
        <f t="shared" si="1"/>
        <v>0</v>
      </c>
      <c r="M31" s="25">
        <f t="shared" si="2"/>
        <v>0</v>
      </c>
      <c r="N31" s="26">
        <f t="shared" si="3"/>
        <v>0</v>
      </c>
      <c r="O31" s="27">
        <f t="shared" si="4"/>
        <v>0</v>
      </c>
      <c r="P31" s="28">
        <f t="shared" si="5"/>
        <v>0</v>
      </c>
      <c r="Q31" s="29">
        <f t="shared" si="6"/>
        <v>0</v>
      </c>
    </row>
    <row r="32" spans="1:17" ht="23">
      <c r="A32" s="274">
        <v>16</v>
      </c>
      <c r="B32" s="119"/>
      <c r="C32" s="248" t="s">
        <v>490</v>
      </c>
      <c r="D32" s="248"/>
      <c r="E32" s="119" t="s">
        <v>489</v>
      </c>
      <c r="F32" s="123">
        <v>1</v>
      </c>
      <c r="G32" s="26"/>
      <c r="H32" s="61"/>
      <c r="I32" s="26">
        <f t="shared" si="0"/>
        <v>0</v>
      </c>
      <c r="J32" s="27"/>
      <c r="K32" s="27"/>
      <c r="L32" s="25">
        <f t="shared" si="1"/>
        <v>0</v>
      </c>
      <c r="M32" s="25">
        <f t="shared" si="2"/>
        <v>0</v>
      </c>
      <c r="N32" s="26">
        <f t="shared" si="3"/>
        <v>0</v>
      </c>
      <c r="O32" s="27">
        <f t="shared" si="4"/>
        <v>0</v>
      </c>
      <c r="P32" s="28">
        <f t="shared" si="5"/>
        <v>0</v>
      </c>
      <c r="Q32" s="29">
        <f t="shared" si="6"/>
        <v>0</v>
      </c>
    </row>
    <row r="33" spans="1:53">
      <c r="A33" s="274">
        <v>17</v>
      </c>
      <c r="B33" s="119"/>
      <c r="C33" s="248" t="s">
        <v>491</v>
      </c>
      <c r="D33" s="248"/>
      <c r="E33" s="119" t="s">
        <v>489</v>
      </c>
      <c r="F33" s="123">
        <v>1</v>
      </c>
      <c r="G33" s="26"/>
      <c r="H33" s="61"/>
      <c r="I33" s="26">
        <f t="shared" si="0"/>
        <v>0</v>
      </c>
      <c r="J33" s="27"/>
      <c r="K33" s="27"/>
      <c r="L33" s="25">
        <f t="shared" si="1"/>
        <v>0</v>
      </c>
      <c r="M33" s="25">
        <f t="shared" si="2"/>
        <v>0</v>
      </c>
      <c r="N33" s="26">
        <f t="shared" si="3"/>
        <v>0</v>
      </c>
      <c r="O33" s="27">
        <f t="shared" si="4"/>
        <v>0</v>
      </c>
      <c r="P33" s="28">
        <f t="shared" si="5"/>
        <v>0</v>
      </c>
      <c r="Q33" s="29">
        <f t="shared" si="6"/>
        <v>0</v>
      </c>
    </row>
    <row r="34" spans="1:53">
      <c r="A34" s="274">
        <v>18</v>
      </c>
      <c r="B34" s="119"/>
      <c r="C34" s="248" t="s">
        <v>492</v>
      </c>
      <c r="D34" s="248"/>
      <c r="E34" s="119" t="s">
        <v>489</v>
      </c>
      <c r="F34" s="123">
        <v>1</v>
      </c>
      <c r="G34" s="26"/>
      <c r="H34" s="61"/>
      <c r="I34" s="26">
        <f t="shared" si="0"/>
        <v>0</v>
      </c>
      <c r="J34" s="27"/>
      <c r="K34" s="27"/>
      <c r="L34" s="25">
        <f t="shared" si="1"/>
        <v>0</v>
      </c>
      <c r="M34" s="25">
        <f t="shared" si="2"/>
        <v>0</v>
      </c>
      <c r="N34" s="26">
        <f t="shared" si="3"/>
        <v>0</v>
      </c>
      <c r="O34" s="27">
        <f t="shared" si="4"/>
        <v>0</v>
      </c>
      <c r="P34" s="28">
        <f t="shared" si="5"/>
        <v>0</v>
      </c>
      <c r="Q34" s="29">
        <f t="shared" si="6"/>
        <v>0</v>
      </c>
    </row>
    <row r="35" spans="1:53" ht="23">
      <c r="A35" s="274">
        <v>19</v>
      </c>
      <c r="B35" s="119"/>
      <c r="C35" s="118" t="s">
        <v>493</v>
      </c>
      <c r="D35" s="118"/>
      <c r="E35" s="119" t="s">
        <v>489</v>
      </c>
      <c r="F35" s="123">
        <v>1</v>
      </c>
      <c r="G35" s="26"/>
      <c r="H35" s="61"/>
      <c r="I35" s="26">
        <f t="shared" si="0"/>
        <v>0</v>
      </c>
      <c r="J35" s="27"/>
      <c r="K35" s="27"/>
      <c r="L35" s="25">
        <f t="shared" si="1"/>
        <v>0</v>
      </c>
      <c r="M35" s="25">
        <f t="shared" si="2"/>
        <v>0</v>
      </c>
      <c r="N35" s="26">
        <f t="shared" si="3"/>
        <v>0</v>
      </c>
      <c r="O35" s="27">
        <f t="shared" si="4"/>
        <v>0</v>
      </c>
      <c r="P35" s="28">
        <f t="shared" si="5"/>
        <v>0</v>
      </c>
      <c r="Q35" s="29">
        <f t="shared" si="6"/>
        <v>0</v>
      </c>
    </row>
    <row r="36" spans="1:53" ht="14.5" thickBot="1">
      <c r="A36" s="277">
        <v>20</v>
      </c>
      <c r="B36" s="250"/>
      <c r="C36" s="251" t="s">
        <v>323</v>
      </c>
      <c r="D36" s="250"/>
      <c r="E36" s="250" t="s">
        <v>316</v>
      </c>
      <c r="F36" s="252">
        <v>1</v>
      </c>
      <c r="G36" s="26"/>
      <c r="H36" s="61"/>
      <c r="I36" s="26">
        <f t="shared" si="0"/>
        <v>0</v>
      </c>
      <c r="J36" s="27"/>
      <c r="K36" s="27"/>
      <c r="L36" s="25">
        <f t="shared" si="1"/>
        <v>0</v>
      </c>
      <c r="M36" s="25">
        <f t="shared" si="2"/>
        <v>0</v>
      </c>
      <c r="N36" s="26">
        <f t="shared" si="3"/>
        <v>0</v>
      </c>
      <c r="O36" s="27">
        <f t="shared" si="4"/>
        <v>0</v>
      </c>
      <c r="P36" s="28">
        <f t="shared" si="5"/>
        <v>0</v>
      </c>
      <c r="Q36" s="29">
        <f t="shared" si="6"/>
        <v>0</v>
      </c>
    </row>
    <row r="37" spans="1:53" ht="15" customHeight="1" thickBot="1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2" t="s">
        <v>112</v>
      </c>
      <c r="M37" s="33">
        <f>ROUND(SUM(M15:M36),2)</f>
        <v>0</v>
      </c>
      <c r="N37" s="33">
        <f>ROUND(SUM(N15:N36),2)</f>
        <v>0</v>
      </c>
      <c r="O37" s="34">
        <f>ROUND(SUM(O15:O36),2)</f>
        <v>0</v>
      </c>
      <c r="P37" s="35">
        <f>ROUND(SUM(P15:P36),2)</f>
        <v>0</v>
      </c>
      <c r="Q37" s="36">
        <f>ROUND(SUM(Q15:Q36),2)</f>
        <v>0</v>
      </c>
    </row>
    <row r="38" spans="1:53" ht="35" customHeight="1">
      <c r="A38" s="37"/>
      <c r="B38" s="7"/>
      <c r="C38" s="38"/>
      <c r="D38" s="39"/>
      <c r="E38" s="39"/>
      <c r="F38" s="5"/>
      <c r="G38" s="5"/>
      <c r="H38" s="5"/>
      <c r="I38" s="7"/>
      <c r="J38" s="7"/>
      <c r="K38" s="7"/>
      <c r="L38" s="7"/>
      <c r="M38" s="7"/>
      <c r="N38" s="7"/>
      <c r="O38" s="7"/>
      <c r="P38" s="7"/>
      <c r="Q38" s="7"/>
    </row>
    <row r="39" spans="1:53">
      <c r="A39" s="40"/>
      <c r="B39" s="41"/>
      <c r="C39" s="41" t="s">
        <v>14</v>
      </c>
      <c r="D39" s="42"/>
      <c r="E39" s="43"/>
      <c r="F39" s="44"/>
      <c r="G39" s="42"/>
      <c r="H39" s="45">
        <f>Kopsavilkums!C$42</f>
        <v>0</v>
      </c>
      <c r="I39" s="46" t="str">
        <f>Koptāme!$C$28</f>
        <v>datums</v>
      </c>
      <c r="J39" s="46"/>
      <c r="K39" s="41" t="s">
        <v>17</v>
      </c>
      <c r="L39" s="47"/>
      <c r="M39" s="44"/>
      <c r="N39" s="44"/>
      <c r="O39" s="45">
        <f>Kopsavilkums!C$47</f>
        <v>0</v>
      </c>
      <c r="P39" s="46" t="str">
        <f>Kopsavilkums!D$47</f>
        <v>datums</v>
      </c>
      <c r="Q39" s="90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>
      <c r="A40" s="48"/>
      <c r="B40" s="49"/>
      <c r="C40" s="50"/>
      <c r="D40" s="433" t="s">
        <v>15</v>
      </c>
      <c r="E40" s="433"/>
      <c r="F40" s="433"/>
      <c r="G40" s="433"/>
      <c r="H40" s="433"/>
      <c r="I40" s="7"/>
      <c r="J40" s="7"/>
      <c r="K40" s="7"/>
      <c r="L40" s="433" t="s">
        <v>15</v>
      </c>
      <c r="M40" s="433"/>
      <c r="N40" s="433"/>
      <c r="O40" s="433"/>
      <c r="P40" s="7"/>
      <c r="Q40" s="90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>
      <c r="A41" s="37"/>
      <c r="B41" s="7"/>
      <c r="C41" s="38"/>
      <c r="D41" s="5"/>
      <c r="E41" s="5"/>
      <c r="F41" s="5"/>
      <c r="G41" s="5"/>
      <c r="H41" s="7"/>
      <c r="I41" s="7"/>
      <c r="J41" s="7"/>
      <c r="K41" s="7"/>
      <c r="L41" s="7"/>
      <c r="M41" s="7"/>
      <c r="N41" s="7"/>
      <c r="O41" s="7"/>
      <c r="P41" s="7"/>
      <c r="Q41" s="90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>
      <c r="A42" s="51"/>
      <c r="B42" s="46"/>
      <c r="C42" s="52"/>
      <c r="D42" s="52">
        <f>Kopsavilkums!B$45</f>
        <v>0</v>
      </c>
      <c r="E42" s="5"/>
      <c r="F42" s="5"/>
      <c r="G42" s="5"/>
      <c r="H42" s="7"/>
      <c r="I42" s="7"/>
      <c r="J42" s="7"/>
      <c r="K42" s="7"/>
      <c r="L42" s="52" t="str">
        <f>Kopsavilkums!B$50</f>
        <v>Sert.Nr. ________</v>
      </c>
      <c r="M42" s="53"/>
      <c r="N42" s="7"/>
      <c r="O42" s="7"/>
      <c r="P42" s="7"/>
      <c r="Q42" s="90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s="54" customFormat="1"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</row>
    <row r="44" spans="1:53" s="54" customFormat="1"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</row>
    <row r="45" spans="1:53" s="54" customFormat="1"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</row>
    <row r="46" spans="1:53" s="54" customFormat="1"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</row>
    <row r="47" spans="1:53" s="54" customFormat="1"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</row>
    <row r="48" spans="1:53" s="54" customFormat="1"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</row>
    <row r="49" spans="18:32" s="54" customFormat="1"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</row>
    <row r="50" spans="18:32" s="54" customFormat="1"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</row>
    <row r="51" spans="18:32" s="54" customFormat="1"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</row>
    <row r="52" spans="18:32" s="54" customFormat="1"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</row>
    <row r="53" spans="18:32" s="54" customFormat="1"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</row>
    <row r="54" spans="18:32" s="54" customFormat="1"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</row>
    <row r="55" spans="18:32" s="54" customFormat="1"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</row>
    <row r="56" spans="18:32" s="54" customFormat="1"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</row>
    <row r="57" spans="18:32" s="54" customFormat="1"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</row>
    <row r="58" spans="18:32" s="54" customFormat="1"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</row>
    <row r="59" spans="18:32" s="54" customFormat="1"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</row>
    <row r="60" spans="18:32" s="54" customFormat="1"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</row>
    <row r="61" spans="18:32" s="54" customFormat="1"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</row>
    <row r="62" spans="18:32" s="54" customFormat="1"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</row>
    <row r="63" spans="18:32" s="54" customFormat="1"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</row>
    <row r="64" spans="18:32" s="54" customFormat="1"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</row>
    <row r="65" spans="18:32" s="54" customFormat="1"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</row>
    <row r="66" spans="18:32" s="54" customFormat="1"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</row>
    <row r="67" spans="18:32" s="54" customFormat="1"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</row>
    <row r="68" spans="18:32" s="54" customFormat="1"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</row>
    <row r="69" spans="18:32" s="54" customFormat="1"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</row>
    <row r="70" spans="18:32" s="54" customFormat="1"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</row>
    <row r="71" spans="18:32" s="54" customFormat="1"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</row>
    <row r="72" spans="18:32" s="54" customFormat="1"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</row>
    <row r="73" spans="18:32" s="54" customFormat="1"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</row>
    <row r="74" spans="18:32" s="54" customFormat="1"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</row>
    <row r="75" spans="18:32" s="54" customFormat="1"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</row>
    <row r="76" spans="18:32" s="54" customFormat="1"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</row>
    <row r="77" spans="18:32" s="54" customFormat="1"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</row>
    <row r="78" spans="18:32" s="54" customFormat="1"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</row>
    <row r="79" spans="18:32" s="54" customFormat="1"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</row>
    <row r="80" spans="18:32" s="54" customFormat="1"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</row>
    <row r="81" spans="18:32" s="54" customFormat="1"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</row>
    <row r="82" spans="18:32" s="54" customFormat="1"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</row>
    <row r="83" spans="18:32" s="54" customFormat="1"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</row>
    <row r="84" spans="18:32" s="54" customFormat="1"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</row>
    <row r="85" spans="18:32" s="54" customFormat="1"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</row>
    <row r="86" spans="18:32" s="54" customFormat="1"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</row>
    <row r="87" spans="18:32" s="54" customFormat="1"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</row>
    <row r="88" spans="18:32" s="54" customFormat="1"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</row>
    <row r="89" spans="18:32" s="54" customFormat="1"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</row>
    <row r="90" spans="18:32" s="54" customFormat="1"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</row>
    <row r="91" spans="18:32" s="54" customFormat="1"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</row>
    <row r="92" spans="18:32" s="54" customFormat="1"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</row>
    <row r="93" spans="18:32" s="54" customFormat="1"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</row>
    <row r="94" spans="18:32" s="54" customFormat="1"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</row>
    <row r="95" spans="18:32" s="54" customFormat="1"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</row>
    <row r="96" spans="18:32" s="54" customFormat="1"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</row>
    <row r="97" spans="18:32" s="54" customFormat="1"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</row>
    <row r="98" spans="18:32" s="54" customFormat="1"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</row>
    <row r="99" spans="18:32" s="54" customFormat="1"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</row>
    <row r="100" spans="18:32" s="54" customFormat="1"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</row>
    <row r="101" spans="18:32" s="54" customFormat="1"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</row>
    <row r="102" spans="18:32" s="54" customFormat="1"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</row>
    <row r="103" spans="18:32" s="54" customFormat="1"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</row>
    <row r="104" spans="18:32" s="54" customFormat="1"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</row>
    <row r="105" spans="18:32" s="54" customFormat="1"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</row>
    <row r="106" spans="18:32" s="54" customFormat="1"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</row>
    <row r="107" spans="18:32" s="54" customFormat="1"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</row>
    <row r="108" spans="18:32" s="54" customFormat="1"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</row>
    <row r="109" spans="18:32" s="54" customFormat="1"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</row>
    <row r="110" spans="18:32" s="54" customFormat="1"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</row>
    <row r="111" spans="18:32" s="54" customFormat="1"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</row>
    <row r="112" spans="18:32" s="54" customFormat="1"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</row>
    <row r="113" spans="18:32" s="54" customFormat="1"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</row>
    <row r="114" spans="18:32" s="54" customFormat="1"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</row>
    <row r="115" spans="18:32" s="54" customFormat="1"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</row>
    <row r="116" spans="18:32" s="54" customFormat="1"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</row>
    <row r="117" spans="18:32" s="54" customFormat="1"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</row>
    <row r="118" spans="18:32" s="54" customFormat="1"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</row>
    <row r="119" spans="18:32" s="54" customFormat="1"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</row>
    <row r="120" spans="18:32" s="54" customFormat="1"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</row>
    <row r="121" spans="18:32" s="54" customFormat="1"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</row>
    <row r="122" spans="18:32" s="54" customFormat="1"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</row>
    <row r="123" spans="18:32" s="54" customFormat="1"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</row>
    <row r="124" spans="18:32" s="54" customFormat="1"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</row>
    <row r="125" spans="18:32" s="54" customFormat="1"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</row>
    <row r="126" spans="18:32" s="54" customFormat="1"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</row>
    <row r="127" spans="18:32" s="54" customFormat="1"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</row>
    <row r="128" spans="18:32" s="54" customFormat="1"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</row>
    <row r="129" spans="18:32" s="54" customFormat="1"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</row>
    <row r="130" spans="18:32" s="54" customFormat="1"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</row>
    <row r="131" spans="18:32" s="54" customFormat="1"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</row>
    <row r="132" spans="18:32" s="54" customFormat="1"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</row>
    <row r="133" spans="18:32" s="54" customFormat="1"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</row>
    <row r="134" spans="18:32" s="54" customFormat="1"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</row>
    <row r="135" spans="18:32" s="54" customFormat="1"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</row>
    <row r="136" spans="18:32" s="54" customFormat="1"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</row>
    <row r="137" spans="18:32" s="54" customFormat="1"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</row>
    <row r="138" spans="18:32" s="54" customFormat="1"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</row>
    <row r="139" spans="18:32" s="54" customFormat="1"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</row>
    <row r="140" spans="18:32" s="54" customFormat="1"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</row>
    <row r="141" spans="18:32" s="54" customFormat="1"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</row>
    <row r="142" spans="18:32" s="54" customFormat="1"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</row>
    <row r="143" spans="18:32" s="54" customFormat="1"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</row>
    <row r="144" spans="18:32" s="54" customFormat="1"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</row>
    <row r="145" spans="18:32" s="54" customFormat="1"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</row>
    <row r="146" spans="18:32" s="54" customFormat="1"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</row>
    <row r="147" spans="18:32" s="54" customFormat="1"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</row>
    <row r="148" spans="18:32" s="54" customFormat="1"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</row>
    <row r="149" spans="18:32" s="54" customFormat="1"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</row>
    <row r="150" spans="18:32" s="54" customFormat="1"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</row>
    <row r="151" spans="18:32" s="54" customFormat="1"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</row>
    <row r="152" spans="18:32" s="54" customFormat="1"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</row>
    <row r="153" spans="18:32" s="54" customFormat="1"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</row>
    <row r="154" spans="18:32" s="54" customFormat="1"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</row>
    <row r="155" spans="18:32" s="54" customFormat="1"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</row>
    <row r="156" spans="18:32" s="54" customFormat="1"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</row>
    <row r="157" spans="18:32" s="54" customFormat="1"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</row>
    <row r="158" spans="18:32" s="54" customFormat="1"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</row>
    <row r="159" spans="18:32" s="54" customFormat="1"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</row>
    <row r="160" spans="18:32" s="54" customFormat="1"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</row>
    <row r="161" spans="18:32" s="54" customFormat="1"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</row>
    <row r="162" spans="18:32" s="54" customFormat="1"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</row>
    <row r="163" spans="18:32" s="54" customFormat="1"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</row>
    <row r="164" spans="18:32" s="54" customFormat="1"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</row>
    <row r="165" spans="18:32" s="54" customFormat="1"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</row>
    <row r="166" spans="18:32" s="54" customFormat="1"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</row>
    <row r="167" spans="18:32" s="54" customFormat="1"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</row>
    <row r="168" spans="18:32" s="54" customFormat="1"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</row>
    <row r="169" spans="18:32" s="54" customFormat="1"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</row>
    <row r="170" spans="18:32" s="54" customFormat="1"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</row>
    <row r="171" spans="18:32" s="54" customFormat="1"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</row>
    <row r="172" spans="18:32" s="54" customFormat="1"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</row>
    <row r="173" spans="18:32" s="54" customFormat="1"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</row>
    <row r="174" spans="18:32" s="54" customFormat="1"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</row>
    <row r="175" spans="18:32" s="54" customFormat="1"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</row>
    <row r="176" spans="18:32" s="54" customFormat="1"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</row>
    <row r="177" spans="18:32" s="54" customFormat="1"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</row>
    <row r="178" spans="18:32" s="54" customFormat="1"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</row>
    <row r="179" spans="18:32" s="54" customFormat="1"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</row>
    <row r="180" spans="18:32" s="54" customFormat="1"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</row>
    <row r="181" spans="18:32" s="54" customFormat="1"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</row>
    <row r="182" spans="18:32" s="54" customFormat="1"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</row>
    <row r="183" spans="18:32" s="54" customFormat="1"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</row>
    <row r="184" spans="18:32" s="54" customFormat="1"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</row>
    <row r="185" spans="18:32" s="54" customFormat="1"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</row>
    <row r="186" spans="18:32" s="54" customFormat="1"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</row>
    <row r="187" spans="18:32" s="54" customFormat="1"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</row>
    <row r="188" spans="18:32" s="54" customFormat="1"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</row>
    <row r="189" spans="18:32" s="54" customFormat="1"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</row>
    <row r="190" spans="18:32" s="54" customFormat="1"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</row>
    <row r="191" spans="18:32" s="54" customFormat="1"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</row>
    <row r="192" spans="18:32" s="54" customFormat="1"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</row>
    <row r="193" spans="18:32" s="54" customFormat="1"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</row>
    <row r="194" spans="18:32" s="54" customFormat="1"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</row>
    <row r="195" spans="18:32" s="54" customFormat="1"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</row>
    <row r="196" spans="18:32" s="54" customFormat="1"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</row>
    <row r="197" spans="18:32" s="54" customFormat="1"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</row>
    <row r="198" spans="18:32" s="54" customFormat="1"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</row>
    <row r="199" spans="18:32" s="54" customFormat="1"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</row>
    <row r="200" spans="18:32" s="54" customFormat="1"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</row>
    <row r="201" spans="18:32" s="54" customFormat="1"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</row>
    <row r="202" spans="18:32" s="54" customFormat="1"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</row>
    <row r="203" spans="18:32" s="54" customFormat="1"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</row>
    <row r="204" spans="18:32" s="54" customFormat="1"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</row>
    <row r="205" spans="18:32" s="54" customFormat="1"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</row>
    <row r="206" spans="18:32" s="54" customFormat="1"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</row>
    <row r="207" spans="18:32" s="54" customFormat="1"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</row>
    <row r="208" spans="18:32" s="54" customFormat="1"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</row>
    <row r="209" spans="18:32" s="54" customFormat="1"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</row>
    <row r="210" spans="18:32" s="54" customFormat="1"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</row>
    <row r="211" spans="18:32" s="54" customFormat="1"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</row>
    <row r="212" spans="18:32" s="54" customFormat="1"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</row>
    <row r="213" spans="18:32" s="54" customFormat="1"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</row>
    <row r="214" spans="18:32" s="54" customFormat="1"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</row>
    <row r="215" spans="18:32" s="54" customFormat="1"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</row>
    <row r="216" spans="18:32" s="54" customFormat="1"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</row>
    <row r="217" spans="18:32" s="54" customFormat="1"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</row>
    <row r="218" spans="18:32" s="54" customFormat="1"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</row>
    <row r="219" spans="18:32" s="54" customFormat="1"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</row>
    <row r="220" spans="18:32" s="54" customFormat="1"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</row>
    <row r="221" spans="18:32" s="54" customFormat="1"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</row>
    <row r="222" spans="18:32" s="54" customFormat="1"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</row>
    <row r="223" spans="18:32" s="54" customFormat="1"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</row>
    <row r="224" spans="18:32" s="54" customFormat="1"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</row>
    <row r="225" spans="18:32" s="54" customFormat="1"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</row>
    <row r="226" spans="18:32" s="54" customFormat="1"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</row>
    <row r="227" spans="18:32" s="54" customFormat="1"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</row>
    <row r="228" spans="18:32" s="54" customFormat="1"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</row>
    <row r="229" spans="18:32" s="54" customFormat="1"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</row>
    <row r="230" spans="18:32" s="54" customFormat="1"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</row>
    <row r="231" spans="18:32" s="54" customFormat="1"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</row>
    <row r="232" spans="18:32" s="54" customFormat="1"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</row>
    <row r="233" spans="18:32" s="54" customFormat="1"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</row>
    <row r="234" spans="18:32" s="54" customFormat="1"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</row>
    <row r="235" spans="18:32" s="54" customFormat="1"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</row>
    <row r="236" spans="18:32" s="54" customFormat="1"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</row>
    <row r="237" spans="18:32" s="54" customFormat="1"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</row>
    <row r="238" spans="18:32" s="54" customFormat="1"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</row>
    <row r="239" spans="18:32" s="54" customFormat="1"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</row>
    <row r="240" spans="18:32" s="54" customFormat="1"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</row>
    <row r="241" spans="18:32" s="54" customFormat="1"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</row>
    <row r="242" spans="18:32" s="54" customFormat="1"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</row>
    <row r="243" spans="18:32" s="54" customFormat="1"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</row>
    <row r="244" spans="18:32" s="54" customFormat="1"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</row>
    <row r="245" spans="18:32" s="54" customFormat="1"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</row>
    <row r="246" spans="18:32" s="54" customFormat="1"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</row>
    <row r="247" spans="18:32" s="54" customFormat="1"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</row>
    <row r="248" spans="18:32" s="54" customFormat="1"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</row>
    <row r="249" spans="18:32" s="54" customFormat="1"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</row>
    <row r="250" spans="18:32" s="54" customFormat="1"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</row>
    <row r="251" spans="18:32" s="54" customFormat="1"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</row>
    <row r="252" spans="18:32" s="54" customFormat="1"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</row>
    <row r="253" spans="18:32" s="54" customFormat="1"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</row>
    <row r="254" spans="18:32" s="54" customFormat="1"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</row>
    <row r="255" spans="18:32" s="54" customFormat="1"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90"/>
      <c r="AE255" s="90"/>
      <c r="AF255" s="90"/>
    </row>
    <row r="256" spans="18:32" s="54" customFormat="1"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  <c r="AE256" s="90"/>
      <c r="AF256" s="90"/>
    </row>
    <row r="257" spans="18:32" s="54" customFormat="1"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0"/>
      <c r="AE257" s="90"/>
      <c r="AF257" s="90"/>
    </row>
    <row r="258" spans="18:32" s="54" customFormat="1"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  <c r="AE258" s="90"/>
      <c r="AF258" s="90"/>
    </row>
    <row r="259" spans="18:32" s="54" customFormat="1"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0"/>
      <c r="AE259" s="90"/>
      <c r="AF259" s="90"/>
    </row>
    <row r="260" spans="18:32" s="54" customFormat="1"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</row>
    <row r="261" spans="18:32" s="54" customFormat="1"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</row>
    <row r="262" spans="18:32" s="54" customFormat="1"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</row>
    <row r="263" spans="18:32" s="54" customFormat="1"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</row>
    <row r="264" spans="18:32" s="54" customFormat="1"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  <c r="AE264" s="90"/>
      <c r="AF264" s="90"/>
    </row>
    <row r="265" spans="18:32" s="54" customFormat="1"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  <c r="AE265" s="90"/>
      <c r="AF265" s="90"/>
    </row>
    <row r="266" spans="18:32" s="54" customFormat="1"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</row>
    <row r="267" spans="18:32" s="54" customFormat="1"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90"/>
      <c r="AE267" s="90"/>
      <c r="AF267" s="90"/>
    </row>
    <row r="268" spans="18:32" s="54" customFormat="1"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</row>
    <row r="269" spans="18:32" s="54" customFormat="1"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/>
    </row>
    <row r="270" spans="18:32" s="54" customFormat="1"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</row>
    <row r="271" spans="18:32" s="54" customFormat="1"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  <c r="AE271" s="90"/>
      <c r="AF271" s="90"/>
    </row>
    <row r="272" spans="18:32" s="54" customFormat="1"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</row>
    <row r="273" spans="18:32" s="54" customFormat="1"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  <c r="AD273" s="90"/>
      <c r="AE273" s="90"/>
      <c r="AF273" s="90"/>
    </row>
    <row r="274" spans="18:32" s="54" customFormat="1"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/>
    </row>
    <row r="275" spans="18:32" s="54" customFormat="1"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90"/>
      <c r="AE275" s="90"/>
      <c r="AF275" s="90"/>
    </row>
    <row r="276" spans="18:32" s="54" customFormat="1"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90"/>
      <c r="AE276" s="90"/>
      <c r="AF276" s="90"/>
    </row>
    <row r="277" spans="18:32" s="54" customFormat="1"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</row>
    <row r="278" spans="18:32" s="54" customFormat="1"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90"/>
      <c r="AE278" s="90"/>
      <c r="AF278" s="90"/>
    </row>
    <row r="279" spans="18:32" s="54" customFormat="1"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90"/>
      <c r="AE279" s="90"/>
      <c r="AF279" s="90"/>
    </row>
    <row r="280" spans="18:32" s="54" customFormat="1"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90"/>
      <c r="AE280" s="90"/>
      <c r="AF280" s="90"/>
    </row>
    <row r="281" spans="18:32" s="54" customFormat="1"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  <c r="AD281" s="90"/>
      <c r="AE281" s="90"/>
      <c r="AF281" s="90"/>
    </row>
    <row r="282" spans="18:32" s="54" customFormat="1"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  <c r="AD282" s="90"/>
      <c r="AE282" s="90"/>
      <c r="AF282" s="90"/>
    </row>
    <row r="283" spans="18:32" s="54" customFormat="1"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90"/>
      <c r="AE283" s="90"/>
      <c r="AF283" s="90"/>
    </row>
    <row r="284" spans="18:32" s="54" customFormat="1"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90"/>
      <c r="AE284" s="90"/>
      <c r="AF284" s="90"/>
    </row>
    <row r="285" spans="18:32" s="54" customFormat="1"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</row>
    <row r="286" spans="18:32" s="54" customFormat="1"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</row>
    <row r="287" spans="18:32" s="54" customFormat="1"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</row>
    <row r="288" spans="18:32" s="54" customFormat="1"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</row>
    <row r="289" spans="18:32" s="54" customFormat="1"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</row>
    <row r="290" spans="18:32" s="54" customFormat="1"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</row>
    <row r="291" spans="18:32" s="54" customFormat="1"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</row>
    <row r="292" spans="18:32" s="54" customFormat="1"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</row>
    <row r="293" spans="18:32" s="54" customFormat="1"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</row>
    <row r="294" spans="18:32" s="54" customFormat="1"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</row>
    <row r="295" spans="18:32" s="54" customFormat="1"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</row>
    <row r="296" spans="18:32" s="54" customFormat="1"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</row>
    <row r="297" spans="18:32" s="54" customFormat="1"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</row>
    <row r="298" spans="18:32" s="54" customFormat="1"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</row>
    <row r="299" spans="18:32" s="54" customFormat="1"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</row>
    <row r="300" spans="18:32" s="54" customFormat="1"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</row>
    <row r="301" spans="18:32" s="54" customFormat="1"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</row>
    <row r="302" spans="18:32" s="54" customFormat="1"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</row>
    <row r="303" spans="18:32" s="54" customFormat="1"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</row>
    <row r="304" spans="18:32" s="54" customFormat="1"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</row>
    <row r="305" spans="18:32" s="54" customFormat="1"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</row>
    <row r="306" spans="18:32" s="54" customFormat="1"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</row>
    <row r="307" spans="18:32" s="54" customFormat="1"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</row>
    <row r="308" spans="18:32" s="54" customFormat="1"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</row>
    <row r="309" spans="18:32" s="54" customFormat="1"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</row>
    <row r="310" spans="18:32" s="54" customFormat="1"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</row>
    <row r="311" spans="18:32" s="54" customFormat="1"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</row>
    <row r="312" spans="18:32" s="54" customFormat="1"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90"/>
      <c r="AE312" s="90"/>
      <c r="AF312" s="90"/>
    </row>
    <row r="313" spans="18:32" s="54" customFormat="1"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/>
    </row>
    <row r="314" spans="18:32" s="54" customFormat="1"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90"/>
      <c r="AE314" s="90"/>
      <c r="AF314" s="90"/>
    </row>
    <row r="315" spans="18:32" s="54" customFormat="1"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</row>
    <row r="316" spans="18:32" s="54" customFormat="1"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</row>
    <row r="317" spans="18:32" s="54" customFormat="1"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</row>
    <row r="318" spans="18:32" s="54" customFormat="1"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90"/>
      <c r="AE318" s="90"/>
      <c r="AF318" s="90"/>
    </row>
    <row r="319" spans="18:32" s="54" customFormat="1"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</row>
    <row r="320" spans="18:32" s="54" customFormat="1"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</row>
    <row r="321" spans="18:32" s="54" customFormat="1"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</row>
    <row r="322" spans="18:32" s="54" customFormat="1"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</row>
    <row r="323" spans="18:32" s="54" customFormat="1"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90"/>
      <c r="AE323" s="90"/>
      <c r="AF323" s="90"/>
    </row>
    <row r="324" spans="18:32" s="54" customFormat="1"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</row>
    <row r="325" spans="18:32" s="54" customFormat="1"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</row>
    <row r="326" spans="18:32" s="54" customFormat="1"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</row>
    <row r="327" spans="18:32" s="54" customFormat="1"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90"/>
      <c r="AE327" s="90"/>
      <c r="AF327" s="90"/>
    </row>
    <row r="328" spans="18:32" s="54" customFormat="1"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</row>
    <row r="329" spans="18:32" s="54" customFormat="1"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</row>
    <row r="330" spans="18:32" s="54" customFormat="1"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</row>
    <row r="331" spans="18:32" s="54" customFormat="1"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</row>
    <row r="332" spans="18:32" s="54" customFormat="1"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</row>
    <row r="333" spans="18:32" s="54" customFormat="1"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</row>
    <row r="334" spans="18:32" s="54" customFormat="1"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</row>
    <row r="335" spans="18:32" s="54" customFormat="1"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</row>
    <row r="336" spans="18:32" s="54" customFormat="1"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</row>
    <row r="337" spans="18:32" s="54" customFormat="1"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</row>
    <row r="338" spans="18:32" s="54" customFormat="1"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</row>
    <row r="339" spans="18:32" s="54" customFormat="1"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</row>
    <row r="340" spans="18:32" s="54" customFormat="1"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</row>
    <row r="341" spans="18:32" s="54" customFormat="1"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</row>
    <row r="342" spans="18:32" s="54" customFormat="1"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</row>
    <row r="343" spans="18:32" s="54" customFormat="1"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</row>
    <row r="344" spans="18:32" s="54" customFormat="1"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</row>
    <row r="345" spans="18:32" s="54" customFormat="1"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</row>
    <row r="346" spans="18:32" s="54" customFormat="1"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</row>
    <row r="347" spans="18:32" s="54" customFormat="1"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</row>
    <row r="348" spans="18:32" s="54" customFormat="1"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</row>
    <row r="349" spans="18:32" s="54" customFormat="1"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</row>
    <row r="350" spans="18:32" s="54" customFormat="1"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</row>
    <row r="351" spans="18:32" s="54" customFormat="1"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</row>
    <row r="352" spans="18:32" s="54" customFormat="1"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</row>
    <row r="353" spans="18:32" s="54" customFormat="1"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</row>
    <row r="354" spans="18:32" s="54" customFormat="1"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  <c r="AD354" s="90"/>
      <c r="AE354" s="90"/>
      <c r="AF354" s="90"/>
    </row>
    <row r="355" spans="18:32" s="54" customFormat="1"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  <c r="AD355" s="90"/>
      <c r="AE355" s="90"/>
      <c r="AF355" s="90"/>
    </row>
    <row r="356" spans="18:32" s="54" customFormat="1"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0"/>
      <c r="AD356" s="90"/>
      <c r="AE356" s="90"/>
      <c r="AF356" s="90"/>
    </row>
    <row r="357" spans="18:32" s="54" customFormat="1"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0"/>
      <c r="AD357" s="90"/>
      <c r="AE357" s="90"/>
      <c r="AF357" s="90"/>
    </row>
    <row r="358" spans="18:32" s="54" customFormat="1"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0"/>
      <c r="AD358" s="90"/>
      <c r="AE358" s="90"/>
      <c r="AF358" s="90"/>
    </row>
    <row r="359" spans="18:32" s="54" customFormat="1">
      <c r="R359" s="90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0"/>
      <c r="AD359" s="90"/>
      <c r="AE359" s="90"/>
      <c r="AF359" s="90"/>
    </row>
    <row r="360" spans="18:32" s="54" customFormat="1"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0"/>
      <c r="AD360" s="90"/>
      <c r="AE360" s="90"/>
      <c r="AF360" s="90"/>
    </row>
    <row r="361" spans="18:32" s="54" customFormat="1"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90"/>
      <c r="AC361" s="90"/>
      <c r="AD361" s="90"/>
      <c r="AE361" s="90"/>
      <c r="AF361" s="90"/>
    </row>
    <row r="362" spans="18:32" s="54" customFormat="1">
      <c r="R362" s="90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0"/>
      <c r="AD362" s="90"/>
      <c r="AE362" s="90"/>
      <c r="AF362" s="90"/>
    </row>
    <row r="363" spans="18:32" s="54" customFormat="1"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0"/>
      <c r="AD363" s="90"/>
      <c r="AE363" s="90"/>
      <c r="AF363" s="90"/>
    </row>
    <row r="364" spans="18:32" s="54" customFormat="1"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0"/>
      <c r="AD364" s="90"/>
      <c r="AE364" s="90"/>
      <c r="AF364" s="90"/>
    </row>
    <row r="365" spans="18:32" s="54" customFormat="1"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0"/>
      <c r="AD365" s="90"/>
      <c r="AE365" s="90"/>
      <c r="AF365" s="90"/>
    </row>
    <row r="366" spans="18:32" s="54" customFormat="1"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0"/>
      <c r="AD366" s="90"/>
      <c r="AE366" s="90"/>
      <c r="AF366" s="90"/>
    </row>
    <row r="367" spans="18:32" s="54" customFormat="1"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0"/>
      <c r="AD367" s="90"/>
      <c r="AE367" s="90"/>
      <c r="AF367" s="90"/>
    </row>
    <row r="368" spans="18:32" s="54" customFormat="1"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  <c r="AC368" s="90"/>
      <c r="AD368" s="90"/>
      <c r="AE368" s="90"/>
      <c r="AF368" s="90"/>
    </row>
    <row r="369" spans="18:32" s="54" customFormat="1"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  <c r="AD369" s="90"/>
      <c r="AE369" s="90"/>
      <c r="AF369" s="90"/>
    </row>
    <row r="370" spans="18:32" s="54" customFormat="1"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  <c r="AD370" s="90"/>
      <c r="AE370" s="90"/>
      <c r="AF370" s="90"/>
    </row>
    <row r="371" spans="18:32" s="54" customFormat="1"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  <c r="AD371" s="90"/>
      <c r="AE371" s="90"/>
      <c r="AF371" s="90"/>
    </row>
    <row r="372" spans="18:32" s="54" customFormat="1"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90"/>
      <c r="AE372" s="90"/>
      <c r="AF372" s="90"/>
    </row>
    <row r="373" spans="18:32" s="54" customFormat="1"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0"/>
      <c r="AD373" s="90"/>
      <c r="AE373" s="90"/>
      <c r="AF373" s="90"/>
    </row>
    <row r="374" spans="18:32" s="54" customFormat="1"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  <c r="AD374" s="90"/>
      <c r="AE374" s="90"/>
      <c r="AF374" s="90"/>
    </row>
    <row r="375" spans="18:32" s="54" customFormat="1"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0"/>
      <c r="AD375" s="90"/>
      <c r="AE375" s="90"/>
      <c r="AF375" s="90"/>
    </row>
    <row r="376" spans="18:32" s="54" customFormat="1"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0"/>
      <c r="AD376" s="90"/>
      <c r="AE376" s="90"/>
      <c r="AF376" s="90"/>
    </row>
    <row r="377" spans="18:32" s="54" customFormat="1"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0"/>
      <c r="AD377" s="90"/>
      <c r="AE377" s="90"/>
      <c r="AF377" s="90"/>
    </row>
    <row r="378" spans="18:32" s="54" customFormat="1"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  <c r="AC378" s="90"/>
      <c r="AD378" s="90"/>
      <c r="AE378" s="90"/>
      <c r="AF378" s="90"/>
    </row>
    <row r="379" spans="18:32" s="54" customFormat="1"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90"/>
    </row>
    <row r="380" spans="18:32" s="54" customFormat="1"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0"/>
      <c r="AD380" s="90"/>
      <c r="AE380" s="90"/>
      <c r="AF380" s="90"/>
    </row>
    <row r="381" spans="18:32" s="54" customFormat="1"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0"/>
      <c r="AD381" s="90"/>
      <c r="AE381" s="90"/>
      <c r="AF381" s="90"/>
    </row>
    <row r="382" spans="18:32" s="54" customFormat="1"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0"/>
      <c r="AD382" s="90"/>
      <c r="AE382" s="90"/>
      <c r="AF382" s="90"/>
    </row>
    <row r="383" spans="18:32" s="54" customFormat="1"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0"/>
      <c r="AD383" s="90"/>
      <c r="AE383" s="90"/>
      <c r="AF383" s="90"/>
    </row>
    <row r="384" spans="18:32" s="54" customFormat="1"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0"/>
      <c r="AD384" s="90"/>
      <c r="AE384" s="90"/>
      <c r="AF384" s="90"/>
    </row>
    <row r="385" spans="18:32" s="54" customFormat="1"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  <c r="AC385" s="90"/>
      <c r="AD385" s="90"/>
      <c r="AE385" s="90"/>
      <c r="AF385" s="90"/>
    </row>
    <row r="386" spans="18:32" s="54" customFormat="1"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90"/>
      <c r="AC386" s="90"/>
      <c r="AD386" s="90"/>
      <c r="AE386" s="90"/>
      <c r="AF386" s="90"/>
    </row>
    <row r="387" spans="18:32" s="54" customFormat="1"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0"/>
      <c r="AD387" s="90"/>
      <c r="AE387" s="90"/>
      <c r="AF387" s="90"/>
    </row>
    <row r="388" spans="18:32" s="54" customFormat="1"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0"/>
      <c r="AD388" s="90"/>
      <c r="AE388" s="90"/>
      <c r="AF388" s="90"/>
    </row>
    <row r="389" spans="18:32" s="54" customFormat="1"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  <c r="AC389" s="90"/>
      <c r="AD389" s="90"/>
      <c r="AE389" s="90"/>
      <c r="AF389" s="90"/>
    </row>
    <row r="390" spans="18:32" s="54" customFormat="1"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0"/>
      <c r="AD390" s="90"/>
      <c r="AE390" s="90"/>
      <c r="AF390" s="90"/>
    </row>
    <row r="391" spans="18:32" s="54" customFormat="1"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0"/>
      <c r="AD391" s="90"/>
      <c r="AE391" s="90"/>
      <c r="AF391" s="90"/>
    </row>
    <row r="392" spans="18:32" s="54" customFormat="1"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  <c r="AC392" s="90"/>
      <c r="AD392" s="90"/>
      <c r="AE392" s="90"/>
      <c r="AF392" s="90"/>
    </row>
    <row r="393" spans="18:32" s="54" customFormat="1"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90"/>
      <c r="AC393" s="90"/>
      <c r="AD393" s="90"/>
      <c r="AE393" s="90"/>
      <c r="AF393" s="90"/>
    </row>
    <row r="394" spans="18:32" s="54" customFormat="1">
      <c r="R394" s="90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0"/>
      <c r="AD394" s="90"/>
      <c r="AE394" s="90"/>
      <c r="AF394" s="90"/>
    </row>
    <row r="395" spans="18:32" s="54" customFormat="1">
      <c r="R395" s="90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0"/>
      <c r="AD395" s="90"/>
      <c r="AE395" s="90"/>
      <c r="AF395" s="90"/>
    </row>
    <row r="396" spans="18:32" s="54" customFormat="1">
      <c r="R396" s="90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0"/>
      <c r="AD396" s="90"/>
      <c r="AE396" s="90"/>
      <c r="AF396" s="90"/>
    </row>
    <row r="397" spans="18:32" s="54" customFormat="1"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0"/>
      <c r="AD397" s="90"/>
      <c r="AE397" s="90"/>
      <c r="AF397" s="90"/>
    </row>
    <row r="398" spans="18:32" s="54" customFormat="1">
      <c r="R398" s="90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0"/>
      <c r="AD398" s="90"/>
      <c r="AE398" s="90"/>
      <c r="AF398" s="90"/>
    </row>
    <row r="399" spans="18:32" s="54" customFormat="1"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  <c r="AC399" s="90"/>
      <c r="AD399" s="90"/>
      <c r="AE399" s="90"/>
      <c r="AF399" s="90"/>
    </row>
    <row r="400" spans="18:32" s="54" customFormat="1"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90"/>
      <c r="AC400" s="90"/>
      <c r="AD400" s="90"/>
      <c r="AE400" s="90"/>
      <c r="AF400" s="90"/>
    </row>
    <row r="401" spans="18:32" s="54" customFormat="1"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90"/>
      <c r="AC401" s="90"/>
      <c r="AD401" s="90"/>
      <c r="AE401" s="90"/>
      <c r="AF401" s="90"/>
    </row>
    <row r="402" spans="18:32" s="54" customFormat="1"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90"/>
      <c r="AC402" s="90"/>
      <c r="AD402" s="90"/>
      <c r="AE402" s="90"/>
      <c r="AF402" s="90"/>
    </row>
    <row r="403" spans="18:32" s="54" customFormat="1"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90"/>
      <c r="AC403" s="90"/>
      <c r="AD403" s="90"/>
      <c r="AE403" s="90"/>
      <c r="AF403" s="90"/>
    </row>
    <row r="404" spans="18:32" s="54" customFormat="1"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  <c r="AC404" s="90"/>
      <c r="AD404" s="90"/>
      <c r="AE404" s="90"/>
      <c r="AF404" s="90"/>
    </row>
    <row r="405" spans="18:32" s="54" customFormat="1">
      <c r="R405" s="90"/>
      <c r="S405" s="90"/>
      <c r="T405" s="90"/>
      <c r="U405" s="90"/>
      <c r="V405" s="90"/>
      <c r="W405" s="90"/>
      <c r="X405" s="90"/>
      <c r="Y405" s="90"/>
      <c r="Z405" s="90"/>
      <c r="AA405" s="90"/>
      <c r="AB405" s="90"/>
      <c r="AC405" s="90"/>
      <c r="AD405" s="90"/>
      <c r="AE405" s="90"/>
      <c r="AF405" s="90"/>
    </row>
    <row r="406" spans="18:32" s="54" customFormat="1"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  <c r="AC406" s="90"/>
      <c r="AD406" s="90"/>
      <c r="AE406" s="90"/>
      <c r="AF406" s="90"/>
    </row>
    <row r="407" spans="18:32" s="54" customFormat="1"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90"/>
      <c r="AC407" s="90"/>
      <c r="AD407" s="90"/>
      <c r="AE407" s="90"/>
      <c r="AF407" s="90"/>
    </row>
    <row r="408" spans="18:32" s="54" customFormat="1">
      <c r="R408" s="90"/>
      <c r="S408" s="90"/>
      <c r="T408" s="90"/>
      <c r="U408" s="90"/>
      <c r="V408" s="90"/>
      <c r="W408" s="90"/>
      <c r="X408" s="90"/>
      <c r="Y408" s="90"/>
      <c r="Z408" s="90"/>
      <c r="AA408" s="90"/>
      <c r="AB408" s="90"/>
      <c r="AC408" s="90"/>
      <c r="AD408" s="90"/>
      <c r="AE408" s="90"/>
      <c r="AF408" s="90"/>
    </row>
    <row r="409" spans="18:32" s="54" customFormat="1"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  <c r="AD409" s="90"/>
      <c r="AE409" s="90"/>
      <c r="AF409" s="90"/>
    </row>
    <row r="410" spans="18:32" s="54" customFormat="1"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  <c r="AC410" s="90"/>
      <c r="AD410" s="90"/>
      <c r="AE410" s="90"/>
      <c r="AF410" s="90"/>
    </row>
    <row r="411" spans="18:32" s="54" customFormat="1">
      <c r="R411" s="90"/>
      <c r="S411" s="90"/>
      <c r="T411" s="90"/>
      <c r="U411" s="90"/>
      <c r="V411" s="90"/>
      <c r="W411" s="90"/>
      <c r="X411" s="90"/>
      <c r="Y411" s="90"/>
      <c r="Z411" s="90"/>
      <c r="AA411" s="90"/>
      <c r="AB411" s="90"/>
      <c r="AC411" s="90"/>
      <c r="AD411" s="90"/>
      <c r="AE411" s="90"/>
      <c r="AF411" s="90"/>
    </row>
    <row r="412" spans="18:32" s="54" customFormat="1"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90"/>
      <c r="AC412" s="90"/>
      <c r="AD412" s="90"/>
      <c r="AE412" s="90"/>
      <c r="AF412" s="90"/>
    </row>
    <row r="413" spans="18:32" s="54" customFormat="1">
      <c r="R413" s="90"/>
      <c r="S413" s="90"/>
      <c r="T413" s="90"/>
      <c r="U413" s="90"/>
      <c r="V413" s="90"/>
      <c r="W413" s="90"/>
      <c r="X413" s="90"/>
      <c r="Y413" s="90"/>
      <c r="Z413" s="90"/>
      <c r="AA413" s="90"/>
      <c r="AB413" s="90"/>
      <c r="AC413" s="90"/>
      <c r="AD413" s="90"/>
      <c r="AE413" s="90"/>
      <c r="AF413" s="90"/>
    </row>
    <row r="414" spans="18:32" s="54" customFormat="1">
      <c r="R414" s="90"/>
      <c r="S414" s="90"/>
      <c r="T414" s="90"/>
      <c r="U414" s="90"/>
      <c r="V414" s="90"/>
      <c r="W414" s="90"/>
      <c r="X414" s="90"/>
      <c r="Y414" s="90"/>
      <c r="Z414" s="90"/>
      <c r="AA414" s="90"/>
      <c r="AB414" s="90"/>
      <c r="AC414" s="90"/>
      <c r="AD414" s="90"/>
      <c r="AE414" s="90"/>
      <c r="AF414" s="90"/>
    </row>
    <row r="415" spans="18:32" s="54" customFormat="1"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  <c r="AC415" s="90"/>
      <c r="AD415" s="90"/>
      <c r="AE415" s="90"/>
      <c r="AF415" s="90"/>
    </row>
    <row r="416" spans="18:32" s="54" customFormat="1">
      <c r="R416" s="90"/>
      <c r="S416" s="90"/>
      <c r="T416" s="90"/>
      <c r="U416" s="90"/>
      <c r="V416" s="90"/>
      <c r="W416" s="90"/>
      <c r="X416" s="90"/>
      <c r="Y416" s="90"/>
      <c r="Z416" s="90"/>
      <c r="AA416" s="90"/>
      <c r="AB416" s="90"/>
      <c r="AC416" s="90"/>
      <c r="AD416" s="90"/>
      <c r="AE416" s="90"/>
      <c r="AF416" s="90"/>
    </row>
    <row r="417" spans="18:32" s="54" customFormat="1">
      <c r="R417" s="90"/>
      <c r="S417" s="90"/>
      <c r="T417" s="90"/>
      <c r="U417" s="90"/>
      <c r="V417" s="90"/>
      <c r="W417" s="90"/>
      <c r="X417" s="90"/>
      <c r="Y417" s="90"/>
      <c r="Z417" s="90"/>
      <c r="AA417" s="90"/>
      <c r="AB417" s="90"/>
      <c r="AC417" s="90"/>
      <c r="AD417" s="90"/>
      <c r="AE417" s="90"/>
      <c r="AF417" s="90"/>
    </row>
    <row r="418" spans="18:32" s="54" customFormat="1">
      <c r="R418" s="90"/>
      <c r="S418" s="90"/>
      <c r="T418" s="90"/>
      <c r="U418" s="90"/>
      <c r="V418" s="90"/>
      <c r="W418" s="90"/>
      <c r="X418" s="90"/>
      <c r="Y418" s="90"/>
      <c r="Z418" s="90"/>
      <c r="AA418" s="90"/>
      <c r="AB418" s="90"/>
      <c r="AC418" s="90"/>
      <c r="AD418" s="90"/>
      <c r="AE418" s="90"/>
      <c r="AF418" s="90"/>
    </row>
    <row r="419" spans="18:32" s="54" customFormat="1">
      <c r="R419" s="90"/>
      <c r="S419" s="90"/>
      <c r="T419" s="90"/>
      <c r="U419" s="90"/>
      <c r="V419" s="90"/>
      <c r="W419" s="90"/>
      <c r="X419" s="90"/>
      <c r="Y419" s="90"/>
      <c r="Z419" s="90"/>
      <c r="AA419" s="90"/>
      <c r="AB419" s="90"/>
      <c r="AC419" s="90"/>
      <c r="AD419" s="90"/>
      <c r="AE419" s="90"/>
      <c r="AF419" s="90"/>
    </row>
    <row r="420" spans="18:32" s="54" customFormat="1">
      <c r="R420" s="90"/>
      <c r="S420" s="90"/>
      <c r="T420" s="90"/>
      <c r="U420" s="90"/>
      <c r="V420" s="90"/>
      <c r="W420" s="90"/>
      <c r="X420" s="90"/>
      <c r="Y420" s="90"/>
      <c r="Z420" s="90"/>
      <c r="AA420" s="90"/>
      <c r="AB420" s="90"/>
      <c r="AC420" s="90"/>
      <c r="AD420" s="90"/>
      <c r="AE420" s="90"/>
      <c r="AF420" s="90"/>
    </row>
    <row r="421" spans="18:32" s="54" customFormat="1">
      <c r="R421" s="90"/>
      <c r="S421" s="90"/>
      <c r="T421" s="90"/>
      <c r="U421" s="90"/>
      <c r="V421" s="90"/>
      <c r="W421" s="90"/>
      <c r="X421" s="90"/>
      <c r="Y421" s="90"/>
      <c r="Z421" s="90"/>
      <c r="AA421" s="90"/>
      <c r="AB421" s="90"/>
      <c r="AC421" s="90"/>
      <c r="AD421" s="90"/>
      <c r="AE421" s="90"/>
      <c r="AF421" s="90"/>
    </row>
    <row r="422" spans="18:32" s="54" customFormat="1">
      <c r="R422" s="90"/>
      <c r="S422" s="90"/>
      <c r="T422" s="90"/>
      <c r="U422" s="90"/>
      <c r="V422" s="90"/>
      <c r="W422" s="90"/>
      <c r="X422" s="90"/>
      <c r="Y422" s="90"/>
      <c r="Z422" s="90"/>
      <c r="AA422" s="90"/>
      <c r="AB422" s="90"/>
      <c r="AC422" s="90"/>
      <c r="AD422" s="90"/>
      <c r="AE422" s="90"/>
      <c r="AF422" s="90"/>
    </row>
    <row r="423" spans="18:32" s="54" customFormat="1"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  <c r="AC423" s="90"/>
      <c r="AD423" s="90"/>
      <c r="AE423" s="90"/>
      <c r="AF423" s="90"/>
    </row>
    <row r="424" spans="18:32" s="54" customFormat="1">
      <c r="R424" s="90"/>
      <c r="S424" s="90"/>
      <c r="T424" s="90"/>
      <c r="U424" s="90"/>
      <c r="V424" s="90"/>
      <c r="W424" s="90"/>
      <c r="X424" s="90"/>
      <c r="Y424" s="90"/>
      <c r="Z424" s="90"/>
      <c r="AA424" s="90"/>
      <c r="AB424" s="90"/>
      <c r="AC424" s="90"/>
      <c r="AD424" s="90"/>
      <c r="AE424" s="90"/>
      <c r="AF424" s="90"/>
    </row>
    <row r="425" spans="18:32" s="54" customFormat="1">
      <c r="R425" s="90"/>
      <c r="S425" s="90"/>
      <c r="T425" s="90"/>
      <c r="U425" s="90"/>
      <c r="V425" s="90"/>
      <c r="W425" s="90"/>
      <c r="X425" s="90"/>
      <c r="Y425" s="90"/>
      <c r="Z425" s="90"/>
      <c r="AA425" s="90"/>
      <c r="AB425" s="90"/>
      <c r="AC425" s="90"/>
      <c r="AD425" s="90"/>
      <c r="AE425" s="90"/>
      <c r="AF425" s="90"/>
    </row>
    <row r="426" spans="18:32" s="54" customFormat="1">
      <c r="R426" s="90"/>
      <c r="S426" s="90"/>
      <c r="T426" s="90"/>
      <c r="U426" s="90"/>
      <c r="V426" s="90"/>
      <c r="W426" s="90"/>
      <c r="X426" s="90"/>
      <c r="Y426" s="90"/>
      <c r="Z426" s="90"/>
      <c r="AA426" s="90"/>
      <c r="AB426" s="90"/>
      <c r="AC426" s="90"/>
      <c r="AD426" s="90"/>
      <c r="AE426" s="90"/>
      <c r="AF426" s="90"/>
    </row>
    <row r="427" spans="18:32" s="54" customFormat="1"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  <c r="AC427" s="90"/>
      <c r="AD427" s="90"/>
      <c r="AE427" s="90"/>
      <c r="AF427" s="90"/>
    </row>
    <row r="428" spans="18:32" s="54" customFormat="1">
      <c r="R428" s="90"/>
      <c r="S428" s="90"/>
      <c r="T428" s="90"/>
      <c r="U428" s="90"/>
      <c r="V428" s="90"/>
      <c r="W428" s="90"/>
      <c r="X428" s="90"/>
      <c r="Y428" s="90"/>
      <c r="Z428" s="90"/>
      <c r="AA428" s="90"/>
      <c r="AB428" s="90"/>
      <c r="AC428" s="90"/>
      <c r="AD428" s="90"/>
      <c r="AE428" s="90"/>
      <c r="AF428" s="90"/>
    </row>
    <row r="429" spans="18:32" s="54" customFormat="1">
      <c r="R429" s="90"/>
      <c r="S429" s="90"/>
      <c r="T429" s="90"/>
      <c r="U429" s="90"/>
      <c r="V429" s="90"/>
      <c r="W429" s="90"/>
      <c r="X429" s="90"/>
      <c r="Y429" s="90"/>
      <c r="Z429" s="90"/>
      <c r="AA429" s="90"/>
      <c r="AB429" s="90"/>
      <c r="AC429" s="90"/>
      <c r="AD429" s="90"/>
      <c r="AE429" s="90"/>
      <c r="AF429" s="90"/>
    </row>
    <row r="430" spans="18:32" s="54" customFormat="1"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  <c r="AC430" s="90"/>
      <c r="AD430" s="90"/>
      <c r="AE430" s="90"/>
      <c r="AF430" s="90"/>
    </row>
    <row r="431" spans="18:32" s="54" customFormat="1"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  <c r="AC431" s="90"/>
      <c r="AD431" s="90"/>
      <c r="AE431" s="90"/>
      <c r="AF431" s="90"/>
    </row>
    <row r="432" spans="18:32" s="54" customFormat="1">
      <c r="R432" s="90"/>
      <c r="S432" s="90"/>
      <c r="T432" s="90"/>
      <c r="U432" s="90"/>
      <c r="V432" s="90"/>
      <c r="W432" s="90"/>
      <c r="X432" s="90"/>
      <c r="Y432" s="90"/>
      <c r="Z432" s="90"/>
      <c r="AA432" s="90"/>
      <c r="AB432" s="90"/>
      <c r="AC432" s="90"/>
      <c r="AD432" s="90"/>
      <c r="AE432" s="90"/>
      <c r="AF432" s="90"/>
    </row>
    <row r="433" spans="18:32" s="54" customFormat="1">
      <c r="R433" s="90"/>
      <c r="S433" s="90"/>
      <c r="T433" s="90"/>
      <c r="U433" s="90"/>
      <c r="V433" s="90"/>
      <c r="W433" s="90"/>
      <c r="X433" s="90"/>
      <c r="Y433" s="90"/>
      <c r="Z433" s="90"/>
      <c r="AA433" s="90"/>
      <c r="AB433" s="90"/>
      <c r="AC433" s="90"/>
      <c r="AD433" s="90"/>
      <c r="AE433" s="90"/>
      <c r="AF433" s="90"/>
    </row>
    <row r="434" spans="18:32" s="54" customFormat="1">
      <c r="R434" s="90"/>
      <c r="S434" s="90"/>
      <c r="T434" s="90"/>
      <c r="U434" s="90"/>
      <c r="V434" s="90"/>
      <c r="W434" s="90"/>
      <c r="X434" s="90"/>
      <c r="Y434" s="90"/>
      <c r="Z434" s="90"/>
      <c r="AA434" s="90"/>
      <c r="AB434" s="90"/>
      <c r="AC434" s="90"/>
      <c r="AD434" s="90"/>
      <c r="AE434" s="90"/>
      <c r="AF434" s="90"/>
    </row>
    <row r="435" spans="18:32" s="54" customFormat="1">
      <c r="R435" s="90"/>
      <c r="S435" s="90"/>
      <c r="T435" s="90"/>
      <c r="U435" s="90"/>
      <c r="V435" s="90"/>
      <c r="W435" s="90"/>
      <c r="X435" s="90"/>
      <c r="Y435" s="90"/>
      <c r="Z435" s="90"/>
      <c r="AA435" s="90"/>
      <c r="AB435" s="90"/>
      <c r="AC435" s="90"/>
      <c r="AD435" s="90"/>
      <c r="AE435" s="90"/>
      <c r="AF435" s="90"/>
    </row>
    <row r="436" spans="18:32" s="54" customFormat="1">
      <c r="R436" s="90"/>
      <c r="S436" s="90"/>
      <c r="T436" s="90"/>
      <c r="U436" s="90"/>
      <c r="V436" s="90"/>
      <c r="W436" s="90"/>
      <c r="X436" s="90"/>
      <c r="Y436" s="90"/>
      <c r="Z436" s="90"/>
      <c r="AA436" s="90"/>
      <c r="AB436" s="90"/>
      <c r="AC436" s="90"/>
      <c r="AD436" s="90"/>
      <c r="AE436" s="90"/>
      <c r="AF436" s="90"/>
    </row>
    <row r="437" spans="18:32" s="54" customFormat="1">
      <c r="R437" s="90"/>
      <c r="S437" s="90"/>
      <c r="T437" s="90"/>
      <c r="U437" s="90"/>
      <c r="V437" s="90"/>
      <c r="W437" s="90"/>
      <c r="X437" s="90"/>
      <c r="Y437" s="90"/>
      <c r="Z437" s="90"/>
      <c r="AA437" s="90"/>
      <c r="AB437" s="90"/>
      <c r="AC437" s="90"/>
      <c r="AD437" s="90"/>
      <c r="AE437" s="90"/>
      <c r="AF437" s="90"/>
    </row>
    <row r="438" spans="18:32" s="54" customFormat="1">
      <c r="R438" s="90"/>
      <c r="S438" s="90"/>
      <c r="T438" s="90"/>
      <c r="U438" s="90"/>
      <c r="V438" s="90"/>
      <c r="W438" s="90"/>
      <c r="X438" s="90"/>
      <c r="Y438" s="90"/>
      <c r="Z438" s="90"/>
      <c r="AA438" s="90"/>
      <c r="AB438" s="90"/>
      <c r="AC438" s="90"/>
      <c r="AD438" s="90"/>
      <c r="AE438" s="90"/>
      <c r="AF438" s="90"/>
    </row>
    <row r="439" spans="18:32" s="54" customFormat="1">
      <c r="R439" s="90"/>
      <c r="S439" s="90"/>
      <c r="T439" s="90"/>
      <c r="U439" s="90"/>
      <c r="V439" s="90"/>
      <c r="W439" s="90"/>
      <c r="X439" s="90"/>
      <c r="Y439" s="90"/>
      <c r="Z439" s="90"/>
      <c r="AA439" s="90"/>
      <c r="AB439" s="90"/>
      <c r="AC439" s="90"/>
      <c r="AD439" s="90"/>
      <c r="AE439" s="90"/>
      <c r="AF439" s="90"/>
    </row>
    <row r="440" spans="18:32" s="54" customFormat="1"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  <c r="AC440" s="90"/>
      <c r="AD440" s="90"/>
      <c r="AE440" s="90"/>
      <c r="AF440" s="90"/>
    </row>
    <row r="441" spans="18:32" s="54" customFormat="1">
      <c r="R441" s="90"/>
      <c r="S441" s="90"/>
      <c r="T441" s="90"/>
      <c r="U441" s="90"/>
      <c r="V441" s="90"/>
      <c r="W441" s="90"/>
      <c r="X441" s="90"/>
      <c r="Y441" s="90"/>
      <c r="Z441" s="90"/>
      <c r="AA441" s="90"/>
      <c r="AB441" s="90"/>
      <c r="AC441" s="90"/>
      <c r="AD441" s="90"/>
      <c r="AE441" s="90"/>
      <c r="AF441" s="90"/>
    </row>
    <row r="442" spans="18:32" s="54" customFormat="1">
      <c r="R442" s="90"/>
      <c r="S442" s="90"/>
      <c r="T442" s="90"/>
      <c r="U442" s="90"/>
      <c r="V442" s="90"/>
      <c r="W442" s="90"/>
      <c r="X442" s="90"/>
      <c r="Y442" s="90"/>
      <c r="Z442" s="90"/>
      <c r="AA442" s="90"/>
      <c r="AB442" s="90"/>
      <c r="AC442" s="90"/>
      <c r="AD442" s="90"/>
      <c r="AE442" s="90"/>
      <c r="AF442" s="90"/>
    </row>
    <row r="443" spans="18:32" s="54" customFormat="1">
      <c r="R443" s="90"/>
      <c r="S443" s="90"/>
      <c r="T443" s="90"/>
      <c r="U443" s="90"/>
      <c r="V443" s="90"/>
      <c r="W443" s="90"/>
      <c r="X443" s="90"/>
      <c r="Y443" s="90"/>
      <c r="Z443" s="90"/>
      <c r="AA443" s="90"/>
      <c r="AB443" s="90"/>
      <c r="AC443" s="90"/>
      <c r="AD443" s="90"/>
      <c r="AE443" s="90"/>
      <c r="AF443" s="90"/>
    </row>
  </sheetData>
  <autoFilter ref="A14:BA37" xr:uid="{00000000-0009-0000-0000-000011000000}"/>
  <mergeCells count="15">
    <mergeCell ref="L40:O40"/>
    <mergeCell ref="A1:Q1"/>
    <mergeCell ref="A3:Q3"/>
    <mergeCell ref="A4:Q4"/>
    <mergeCell ref="A13:A14"/>
    <mergeCell ref="B13:B14"/>
    <mergeCell ref="C13:C14"/>
    <mergeCell ref="D13:D14"/>
    <mergeCell ref="E13:E14"/>
    <mergeCell ref="F13:F14"/>
    <mergeCell ref="G13:G14"/>
    <mergeCell ref="H13:H14"/>
    <mergeCell ref="I13:L13"/>
    <mergeCell ref="M13:Q13"/>
    <mergeCell ref="D40:H40"/>
  </mergeCells>
  <conditionalFormatting sqref="C15">
    <cfRule type="expression" priority="10" stopIfTrue="1">
      <formula>#REF!</formula>
    </cfRule>
  </conditionalFormatting>
  <conditionalFormatting sqref="C32">
    <cfRule type="expression" priority="2" stopIfTrue="1">
      <formula>#REF!</formula>
    </cfRule>
  </conditionalFormatting>
  <conditionalFormatting sqref="C35:C36">
    <cfRule type="expression" priority="1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442"/>
  <sheetViews>
    <sheetView showZeros="0" topLeftCell="A25" zoomScale="70" zoomScaleNormal="70" workbookViewId="0">
      <selection activeCell="V34" sqref="V34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4" width="10.81640625" style="4" customWidth="1"/>
    <col min="5" max="8" width="8.1796875" style="4" customWidth="1"/>
    <col min="9" max="16" width="10.81640625" style="4" customWidth="1"/>
    <col min="17" max="17" width="13.1796875" style="4" customWidth="1"/>
    <col min="18" max="30" width="10.81640625" style="90" customWidth="1"/>
    <col min="31" max="32" width="8.81640625" style="90"/>
    <col min="33" max="53" width="8.81640625" style="54"/>
    <col min="54" max="16384" width="8.81640625" style="4"/>
  </cols>
  <sheetData>
    <row r="1" spans="1:17" ht="15">
      <c r="A1" s="434" t="s">
        <v>494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</row>
    <row r="2" spans="1:17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>
      <c r="A3" s="435" t="str">
        <f>Kopsavilkums!C32</f>
        <v>Ūdensapgāde un kanalizācija (ārējā) - UKT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</row>
    <row r="4" spans="1:17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17">
      <c r="A5" s="5"/>
      <c r="B5" s="5"/>
      <c r="C5" s="5"/>
      <c r="D5" s="6"/>
      <c r="E5" s="6"/>
      <c r="F5" s="6"/>
      <c r="G5" s="6"/>
      <c r="H5" s="6"/>
      <c r="I5" s="7"/>
      <c r="J5" s="7"/>
      <c r="K5" s="7"/>
      <c r="L5" s="7"/>
      <c r="M5" s="7"/>
      <c r="N5" s="7"/>
      <c r="O5" s="7"/>
      <c r="P5" s="7"/>
      <c r="Q5" s="7"/>
    </row>
    <row r="6" spans="1:17">
      <c r="A6" s="1" t="s">
        <v>57</v>
      </c>
      <c r="B6" s="8"/>
      <c r="C6" s="9"/>
      <c r="D6" s="10"/>
      <c r="E6" s="10"/>
      <c r="F6" s="5"/>
      <c r="G6" s="10"/>
      <c r="H6" s="10"/>
      <c r="I6" s="11"/>
      <c r="J6" s="11"/>
      <c r="K6" s="11"/>
      <c r="L6" s="11"/>
      <c r="M6" s="11"/>
      <c r="N6" s="11"/>
      <c r="O6" s="11"/>
      <c r="P6" s="11"/>
      <c r="Q6" s="11"/>
    </row>
    <row r="7" spans="1:17">
      <c r="A7" s="1" t="s">
        <v>58</v>
      </c>
      <c r="B7" s="8"/>
      <c r="C7" s="12"/>
      <c r="D7" s="10"/>
      <c r="E7" s="10"/>
      <c r="F7" s="5"/>
      <c r="G7" s="10"/>
      <c r="H7" s="10"/>
      <c r="I7" s="11"/>
      <c r="J7" s="13"/>
      <c r="K7" s="11"/>
      <c r="L7" s="11"/>
      <c r="M7" s="11"/>
      <c r="N7" s="11"/>
      <c r="O7" s="11"/>
      <c r="P7" s="11"/>
      <c r="Q7" s="11"/>
    </row>
    <row r="8" spans="1:17">
      <c r="A8" s="2" t="s">
        <v>59</v>
      </c>
      <c r="B8" s="8"/>
      <c r="C8" s="12"/>
      <c r="D8" s="10"/>
      <c r="E8" s="10"/>
      <c r="F8" s="5"/>
      <c r="G8" s="10"/>
      <c r="H8" s="10"/>
      <c r="I8" s="11"/>
      <c r="J8" s="13"/>
      <c r="K8" s="11"/>
      <c r="L8" s="11"/>
      <c r="M8" s="11"/>
      <c r="N8" s="11"/>
      <c r="O8" s="11"/>
      <c r="P8" s="11"/>
      <c r="Q8" s="11"/>
    </row>
    <row r="9" spans="1:17">
      <c r="A9" s="1" t="s">
        <v>60</v>
      </c>
      <c r="B9" s="8"/>
      <c r="C9" s="8"/>
      <c r="D9" s="10"/>
      <c r="E9" s="10"/>
      <c r="F9" s="14"/>
      <c r="G9" s="10"/>
      <c r="H9" s="10"/>
      <c r="I9" s="5"/>
      <c r="J9" s="15"/>
      <c r="K9" s="5"/>
      <c r="L9" s="16"/>
      <c r="M9" s="11"/>
      <c r="N9" s="11"/>
      <c r="O9" s="11"/>
      <c r="P9" s="17" t="s">
        <v>61</v>
      </c>
      <c r="Q9" s="18">
        <f>Q36</f>
        <v>0</v>
      </c>
    </row>
    <row r="10" spans="1:17" ht="5" customHeight="1">
      <c r="A10" s="8"/>
      <c r="B10" s="8"/>
      <c r="C10" s="8"/>
      <c r="D10" s="10"/>
      <c r="E10" s="10"/>
      <c r="F10" s="10"/>
      <c r="G10" s="10"/>
      <c r="H10" s="10"/>
      <c r="I10" s="5"/>
      <c r="J10" s="15"/>
      <c r="K10" s="5"/>
      <c r="L10" s="19"/>
      <c r="M10" s="11"/>
      <c r="N10" s="11"/>
      <c r="O10" s="11"/>
      <c r="P10" s="11"/>
      <c r="Q10" s="11"/>
    </row>
    <row r="11" spans="1:17">
      <c r="A11" s="105" t="s">
        <v>62</v>
      </c>
      <c r="B11" s="20"/>
      <c r="C11" s="21"/>
      <c r="D11" s="10"/>
      <c r="E11" s="10"/>
      <c r="F11" s="10"/>
      <c r="G11" s="10"/>
      <c r="H11" s="10"/>
      <c r="I11" s="11"/>
      <c r="J11" s="11"/>
      <c r="K11" s="11"/>
      <c r="L11" s="11"/>
      <c r="M11" s="11"/>
      <c r="N11" s="11"/>
      <c r="O11" s="11"/>
      <c r="P11" s="11"/>
      <c r="Q11" s="22" t="str">
        <f>Kopsavilkums!H$9</f>
        <v>Tāme sastādīta: ______.gada__._____________</v>
      </c>
    </row>
    <row r="12" spans="1:17" ht="5" customHeight="1" thickBot="1">
      <c r="A12" s="23"/>
      <c r="B12" s="23"/>
      <c r="C12" s="23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15" customHeight="1" thickBot="1">
      <c r="A13" s="438" t="s">
        <v>5</v>
      </c>
      <c r="B13" s="440" t="s">
        <v>63</v>
      </c>
      <c r="C13" s="440" t="s">
        <v>64</v>
      </c>
      <c r="D13" s="442" t="s">
        <v>313</v>
      </c>
      <c r="E13" s="442" t="s">
        <v>65</v>
      </c>
      <c r="F13" s="444" t="s">
        <v>66</v>
      </c>
      <c r="G13" s="438" t="s">
        <v>67</v>
      </c>
      <c r="H13" s="446" t="s">
        <v>68</v>
      </c>
      <c r="I13" s="448" t="s">
        <v>69</v>
      </c>
      <c r="J13" s="449"/>
      <c r="K13" s="449"/>
      <c r="L13" s="450"/>
      <c r="M13" s="449" t="s">
        <v>70</v>
      </c>
      <c r="N13" s="449"/>
      <c r="O13" s="449"/>
      <c r="P13" s="449"/>
      <c r="Q13" s="450"/>
    </row>
    <row r="14" spans="1:17" ht="35" customHeight="1" thickBot="1">
      <c r="A14" s="451"/>
      <c r="B14" s="452"/>
      <c r="C14" s="452"/>
      <c r="D14" s="453"/>
      <c r="E14" s="453"/>
      <c r="F14" s="454"/>
      <c r="G14" s="439"/>
      <c r="H14" s="447"/>
      <c r="I14" s="56" t="s">
        <v>28</v>
      </c>
      <c r="J14" s="60" t="s">
        <v>29</v>
      </c>
      <c r="K14" s="57" t="s">
        <v>30</v>
      </c>
      <c r="L14" s="58" t="s">
        <v>71</v>
      </c>
      <c r="M14" s="58" t="s">
        <v>27</v>
      </c>
      <c r="N14" s="56" t="s">
        <v>28</v>
      </c>
      <c r="O14" s="60" t="s">
        <v>29</v>
      </c>
      <c r="P14" s="57" t="s">
        <v>30</v>
      </c>
      <c r="Q14" s="59" t="s">
        <v>72</v>
      </c>
    </row>
    <row r="15" spans="1:17" ht="25">
      <c r="A15" s="273"/>
      <c r="B15" s="190"/>
      <c r="C15" s="191" t="str">
        <f>A3</f>
        <v>Ūdensapgāde un kanalizācija (ārējā) - UKT</v>
      </c>
      <c r="D15" s="192"/>
      <c r="E15" s="193"/>
      <c r="F15" s="194"/>
      <c r="G15" s="117"/>
      <c r="H15" s="61"/>
      <c r="I15" s="26"/>
      <c r="J15" s="27"/>
      <c r="K15" s="27"/>
      <c r="L15" s="25"/>
      <c r="M15" s="25"/>
      <c r="N15" s="26"/>
      <c r="O15" s="27"/>
      <c r="P15" s="28"/>
      <c r="Q15" s="29"/>
    </row>
    <row r="16" spans="1:17">
      <c r="A16" s="278"/>
      <c r="B16" s="238"/>
      <c r="C16" s="313" t="s">
        <v>495</v>
      </c>
      <c r="D16" s="239"/>
      <c r="E16" s="238"/>
      <c r="F16" s="240"/>
      <c r="G16" s="117"/>
      <c r="H16" s="61"/>
      <c r="I16" s="26"/>
      <c r="J16" s="27"/>
      <c r="K16" s="27"/>
      <c r="L16" s="25"/>
      <c r="M16" s="25"/>
      <c r="N16" s="26"/>
      <c r="O16" s="27"/>
      <c r="P16" s="28"/>
      <c r="Q16" s="29"/>
    </row>
    <row r="17" spans="1:17" ht="20">
      <c r="A17" s="278">
        <v>1</v>
      </c>
      <c r="B17" s="238"/>
      <c r="C17" s="118" t="s">
        <v>496</v>
      </c>
      <c r="D17" s="120" t="s">
        <v>497</v>
      </c>
      <c r="E17" s="119" t="s">
        <v>173</v>
      </c>
      <c r="F17" s="123">
        <v>77</v>
      </c>
      <c r="G17" s="26"/>
      <c r="H17" s="61"/>
      <c r="I17" s="26">
        <f>ROUND(G17*H17,2)</f>
        <v>0</v>
      </c>
      <c r="J17" s="27"/>
      <c r="K17" s="27"/>
      <c r="L17" s="25">
        <f>SUM(I17:K17)</f>
        <v>0</v>
      </c>
      <c r="M17" s="25">
        <f>ROUND(F17*G17,2)</f>
        <v>0</v>
      </c>
      <c r="N17" s="26">
        <f>ROUND(F17*I17,2)</f>
        <v>0</v>
      </c>
      <c r="O17" s="27">
        <f>ROUND(F17*J17,2)</f>
        <v>0</v>
      </c>
      <c r="P17" s="28">
        <f>ROUND(F17*K17,2)</f>
        <v>0</v>
      </c>
      <c r="Q17" s="29">
        <f>SUM(N17:P17)</f>
        <v>0</v>
      </c>
    </row>
    <row r="18" spans="1:17">
      <c r="A18" s="278">
        <v>2</v>
      </c>
      <c r="B18" s="238"/>
      <c r="C18" s="118" t="s">
        <v>498</v>
      </c>
      <c r="D18" s="120" t="s">
        <v>499</v>
      </c>
      <c r="E18" s="119" t="s">
        <v>173</v>
      </c>
      <c r="F18" s="123">
        <v>16</v>
      </c>
      <c r="G18" s="26"/>
      <c r="H18" s="61"/>
      <c r="I18" s="26">
        <f t="shared" ref="I18:I35" si="0">ROUND(G18*H18,2)</f>
        <v>0</v>
      </c>
      <c r="J18" s="27"/>
      <c r="K18" s="27"/>
      <c r="L18" s="25">
        <f t="shared" ref="L18:L35" si="1">SUM(I18:K18)</f>
        <v>0</v>
      </c>
      <c r="M18" s="25">
        <f t="shared" ref="M18:M35" si="2">ROUND(F18*G18,2)</f>
        <v>0</v>
      </c>
      <c r="N18" s="26">
        <f t="shared" ref="N18:N35" si="3">ROUND(F18*I18,2)</f>
        <v>0</v>
      </c>
      <c r="O18" s="27">
        <f t="shared" ref="O18:O35" si="4">ROUND(F18*J18,2)</f>
        <v>0</v>
      </c>
      <c r="P18" s="28">
        <f t="shared" ref="P18:P35" si="5">ROUND(F18*K18,2)</f>
        <v>0</v>
      </c>
      <c r="Q18" s="29">
        <f t="shared" ref="Q18:Q35" si="6">SUM(N18:P18)</f>
        <v>0</v>
      </c>
    </row>
    <row r="19" spans="1:17">
      <c r="A19" s="274">
        <v>3</v>
      </c>
      <c r="B19" s="119"/>
      <c r="C19" s="118" t="s">
        <v>500</v>
      </c>
      <c r="D19" s="120" t="s">
        <v>501</v>
      </c>
      <c r="E19" s="119" t="s">
        <v>409</v>
      </c>
      <c r="F19" s="123">
        <v>1</v>
      </c>
      <c r="G19" s="26"/>
      <c r="H19" s="61"/>
      <c r="I19" s="26">
        <f t="shared" si="0"/>
        <v>0</v>
      </c>
      <c r="J19" s="27"/>
      <c r="K19" s="27"/>
      <c r="L19" s="25">
        <f t="shared" si="1"/>
        <v>0</v>
      </c>
      <c r="M19" s="25">
        <f t="shared" si="2"/>
        <v>0</v>
      </c>
      <c r="N19" s="26">
        <f t="shared" si="3"/>
        <v>0</v>
      </c>
      <c r="O19" s="27">
        <f t="shared" si="4"/>
        <v>0</v>
      </c>
      <c r="P19" s="28">
        <f t="shared" si="5"/>
        <v>0</v>
      </c>
      <c r="Q19" s="29">
        <f t="shared" si="6"/>
        <v>0</v>
      </c>
    </row>
    <row r="20" spans="1:17" ht="57.5">
      <c r="A20" s="278">
        <v>4</v>
      </c>
      <c r="B20" s="238"/>
      <c r="C20" s="118" t="s">
        <v>502</v>
      </c>
      <c r="D20" s="120" t="s">
        <v>407</v>
      </c>
      <c r="E20" s="119" t="s">
        <v>422</v>
      </c>
      <c r="F20" s="123">
        <v>1</v>
      </c>
      <c r="G20" s="26"/>
      <c r="H20" s="61"/>
      <c r="I20" s="26">
        <f t="shared" si="0"/>
        <v>0</v>
      </c>
      <c r="J20" s="27"/>
      <c r="K20" s="27"/>
      <c r="L20" s="25">
        <f t="shared" si="1"/>
        <v>0</v>
      </c>
      <c r="M20" s="25">
        <f t="shared" si="2"/>
        <v>0</v>
      </c>
      <c r="N20" s="26">
        <f t="shared" si="3"/>
        <v>0</v>
      </c>
      <c r="O20" s="27">
        <f t="shared" si="4"/>
        <v>0</v>
      </c>
      <c r="P20" s="28">
        <f t="shared" si="5"/>
        <v>0</v>
      </c>
      <c r="Q20" s="29">
        <f t="shared" si="6"/>
        <v>0</v>
      </c>
    </row>
    <row r="21" spans="1:17">
      <c r="A21" s="278">
        <v>5</v>
      </c>
      <c r="B21" s="238"/>
      <c r="C21" s="118" t="s">
        <v>503</v>
      </c>
      <c r="D21" s="120" t="s">
        <v>504</v>
      </c>
      <c r="E21" s="119" t="s">
        <v>424</v>
      </c>
      <c r="F21" s="123">
        <v>1</v>
      </c>
      <c r="G21" s="26"/>
      <c r="H21" s="61"/>
      <c r="I21" s="26">
        <f t="shared" si="0"/>
        <v>0</v>
      </c>
      <c r="J21" s="27"/>
      <c r="K21" s="27"/>
      <c r="L21" s="25">
        <f t="shared" si="1"/>
        <v>0</v>
      </c>
      <c r="M21" s="25">
        <f t="shared" si="2"/>
        <v>0</v>
      </c>
      <c r="N21" s="26">
        <f t="shared" si="3"/>
        <v>0</v>
      </c>
      <c r="O21" s="27">
        <f t="shared" si="4"/>
        <v>0</v>
      </c>
      <c r="P21" s="28">
        <f t="shared" si="5"/>
        <v>0</v>
      </c>
      <c r="Q21" s="29">
        <f t="shared" si="6"/>
        <v>0</v>
      </c>
    </row>
    <row r="22" spans="1:17" ht="23">
      <c r="A22" s="278">
        <v>6</v>
      </c>
      <c r="B22" s="119"/>
      <c r="C22" s="118" t="s">
        <v>505</v>
      </c>
      <c r="D22" s="120"/>
      <c r="E22" s="119" t="s">
        <v>506</v>
      </c>
      <c r="F22" s="123">
        <v>39</v>
      </c>
      <c r="G22" s="26"/>
      <c r="H22" s="61"/>
      <c r="I22" s="26">
        <f t="shared" si="0"/>
        <v>0</v>
      </c>
      <c r="J22" s="27"/>
      <c r="K22" s="27"/>
      <c r="L22" s="25">
        <f t="shared" si="1"/>
        <v>0</v>
      </c>
      <c r="M22" s="25">
        <f t="shared" si="2"/>
        <v>0</v>
      </c>
      <c r="N22" s="26">
        <f t="shared" si="3"/>
        <v>0</v>
      </c>
      <c r="O22" s="27">
        <f t="shared" si="4"/>
        <v>0</v>
      </c>
      <c r="P22" s="28">
        <f t="shared" si="5"/>
        <v>0</v>
      </c>
      <c r="Q22" s="29">
        <f t="shared" si="6"/>
        <v>0</v>
      </c>
    </row>
    <row r="23" spans="1:17" ht="23">
      <c r="A23" s="274">
        <v>7</v>
      </c>
      <c r="B23" s="238"/>
      <c r="C23" s="118" t="s">
        <v>507</v>
      </c>
      <c r="D23" s="120"/>
      <c r="E23" s="119" t="s">
        <v>173</v>
      </c>
      <c r="F23" s="123">
        <v>77</v>
      </c>
      <c r="G23" s="26"/>
      <c r="H23" s="61"/>
      <c r="I23" s="26">
        <f t="shared" si="0"/>
        <v>0</v>
      </c>
      <c r="J23" s="27"/>
      <c r="K23" s="27"/>
      <c r="L23" s="25">
        <f t="shared" si="1"/>
        <v>0</v>
      </c>
      <c r="M23" s="25">
        <f t="shared" si="2"/>
        <v>0</v>
      </c>
      <c r="N23" s="26">
        <f t="shared" si="3"/>
        <v>0</v>
      </c>
      <c r="O23" s="27">
        <f t="shared" si="4"/>
        <v>0</v>
      </c>
      <c r="P23" s="28">
        <f t="shared" si="5"/>
        <v>0</v>
      </c>
      <c r="Q23" s="29">
        <f t="shared" si="6"/>
        <v>0</v>
      </c>
    </row>
    <row r="24" spans="1:17" ht="23">
      <c r="A24" s="278">
        <v>8</v>
      </c>
      <c r="B24" s="238"/>
      <c r="C24" s="118" t="s">
        <v>508</v>
      </c>
      <c r="D24" s="120"/>
      <c r="E24" s="119" t="s">
        <v>173</v>
      </c>
      <c r="F24" s="123">
        <v>77</v>
      </c>
      <c r="G24" s="26"/>
      <c r="H24" s="61"/>
      <c r="I24" s="26">
        <f t="shared" si="0"/>
        <v>0</v>
      </c>
      <c r="J24" s="27"/>
      <c r="K24" s="27"/>
      <c r="L24" s="25">
        <f t="shared" si="1"/>
        <v>0</v>
      </c>
      <c r="M24" s="25">
        <f t="shared" si="2"/>
        <v>0</v>
      </c>
      <c r="N24" s="26">
        <f t="shared" si="3"/>
        <v>0</v>
      </c>
      <c r="O24" s="27">
        <f t="shared" si="4"/>
        <v>0</v>
      </c>
      <c r="P24" s="28">
        <f t="shared" si="5"/>
        <v>0</v>
      </c>
      <c r="Q24" s="29">
        <f t="shared" si="6"/>
        <v>0</v>
      </c>
    </row>
    <row r="25" spans="1:17">
      <c r="A25" s="278"/>
      <c r="B25" s="238"/>
      <c r="C25" s="313" t="s">
        <v>450</v>
      </c>
      <c r="D25" s="120"/>
      <c r="E25" s="238"/>
      <c r="F25" s="195"/>
      <c r="G25" s="26"/>
      <c r="H25" s="61"/>
      <c r="I25" s="26">
        <f t="shared" si="0"/>
        <v>0</v>
      </c>
      <c r="J25" s="27"/>
      <c r="K25" s="27"/>
      <c r="L25" s="25">
        <f t="shared" si="1"/>
        <v>0</v>
      </c>
      <c r="M25" s="25">
        <f t="shared" si="2"/>
        <v>0</v>
      </c>
      <c r="N25" s="26">
        <f t="shared" si="3"/>
        <v>0</v>
      </c>
      <c r="O25" s="27">
        <f t="shared" si="4"/>
        <v>0</v>
      </c>
      <c r="P25" s="28">
        <f t="shared" si="5"/>
        <v>0</v>
      </c>
      <c r="Q25" s="29">
        <f t="shared" si="6"/>
        <v>0</v>
      </c>
    </row>
    <row r="26" spans="1:17">
      <c r="A26" s="278">
        <v>9</v>
      </c>
      <c r="B26" s="238"/>
      <c r="C26" s="118" t="s">
        <v>509</v>
      </c>
      <c r="D26" s="120" t="s">
        <v>510</v>
      </c>
      <c r="E26" s="238" t="s">
        <v>173</v>
      </c>
      <c r="F26" s="123">
        <v>6</v>
      </c>
      <c r="G26" s="26"/>
      <c r="H26" s="61"/>
      <c r="I26" s="26">
        <f t="shared" si="0"/>
        <v>0</v>
      </c>
      <c r="J26" s="27"/>
      <c r="K26" s="27"/>
      <c r="L26" s="25">
        <f t="shared" si="1"/>
        <v>0</v>
      </c>
      <c r="M26" s="25">
        <f t="shared" si="2"/>
        <v>0</v>
      </c>
      <c r="N26" s="26">
        <f t="shared" si="3"/>
        <v>0</v>
      </c>
      <c r="O26" s="27">
        <f t="shared" si="4"/>
        <v>0</v>
      </c>
      <c r="P26" s="28">
        <f t="shared" si="5"/>
        <v>0</v>
      </c>
      <c r="Q26" s="29">
        <f t="shared" si="6"/>
        <v>0</v>
      </c>
    </row>
    <row r="27" spans="1:17">
      <c r="A27" s="278">
        <v>10</v>
      </c>
      <c r="B27" s="238"/>
      <c r="C27" s="118" t="s">
        <v>511</v>
      </c>
      <c r="D27" s="120" t="s">
        <v>510</v>
      </c>
      <c r="E27" s="238" t="s">
        <v>512</v>
      </c>
      <c r="F27" s="123">
        <v>1</v>
      </c>
      <c r="G27" s="26"/>
      <c r="H27" s="61"/>
      <c r="I27" s="26">
        <f t="shared" si="0"/>
        <v>0</v>
      </c>
      <c r="J27" s="27"/>
      <c r="K27" s="27"/>
      <c r="L27" s="25">
        <f t="shared" si="1"/>
        <v>0</v>
      </c>
      <c r="M27" s="25">
        <f t="shared" si="2"/>
        <v>0</v>
      </c>
      <c r="N27" s="26">
        <f t="shared" si="3"/>
        <v>0</v>
      </c>
      <c r="O27" s="27">
        <f t="shared" si="4"/>
        <v>0</v>
      </c>
      <c r="P27" s="28">
        <f t="shared" si="5"/>
        <v>0</v>
      </c>
      <c r="Q27" s="29">
        <f t="shared" si="6"/>
        <v>0</v>
      </c>
    </row>
    <row r="28" spans="1:17" ht="46">
      <c r="A28" s="278">
        <v>11</v>
      </c>
      <c r="B28" s="238"/>
      <c r="C28" s="118" t="s">
        <v>513</v>
      </c>
      <c r="D28" s="120" t="s">
        <v>514</v>
      </c>
      <c r="E28" s="119" t="s">
        <v>422</v>
      </c>
      <c r="F28" s="123">
        <v>1</v>
      </c>
      <c r="G28" s="26"/>
      <c r="H28" s="61"/>
      <c r="I28" s="26">
        <f t="shared" si="0"/>
        <v>0</v>
      </c>
      <c r="J28" s="27"/>
      <c r="K28" s="27"/>
      <c r="L28" s="25">
        <f t="shared" si="1"/>
        <v>0</v>
      </c>
      <c r="M28" s="25">
        <f t="shared" si="2"/>
        <v>0</v>
      </c>
      <c r="N28" s="26">
        <f t="shared" si="3"/>
        <v>0</v>
      </c>
      <c r="O28" s="27">
        <f t="shared" si="4"/>
        <v>0</v>
      </c>
      <c r="P28" s="28">
        <f t="shared" si="5"/>
        <v>0</v>
      </c>
      <c r="Q28" s="29">
        <f t="shared" si="6"/>
        <v>0</v>
      </c>
    </row>
    <row r="29" spans="1:17">
      <c r="A29" s="278">
        <v>12</v>
      </c>
      <c r="B29" s="238"/>
      <c r="C29" s="118" t="s">
        <v>498</v>
      </c>
      <c r="D29" s="120" t="s">
        <v>515</v>
      </c>
      <c r="E29" s="119" t="s">
        <v>512</v>
      </c>
      <c r="F29" s="123">
        <v>1</v>
      </c>
      <c r="G29" s="26"/>
      <c r="H29" s="61"/>
      <c r="I29" s="26">
        <f t="shared" si="0"/>
        <v>0</v>
      </c>
      <c r="J29" s="27"/>
      <c r="K29" s="27"/>
      <c r="L29" s="25">
        <f t="shared" si="1"/>
        <v>0</v>
      </c>
      <c r="M29" s="25">
        <f t="shared" si="2"/>
        <v>0</v>
      </c>
      <c r="N29" s="26">
        <f t="shared" si="3"/>
        <v>0</v>
      </c>
      <c r="O29" s="27">
        <f t="shared" si="4"/>
        <v>0</v>
      </c>
      <c r="P29" s="28">
        <f t="shared" si="5"/>
        <v>0</v>
      </c>
      <c r="Q29" s="29">
        <f t="shared" si="6"/>
        <v>0</v>
      </c>
    </row>
    <row r="30" spans="1:17" ht="23">
      <c r="A30" s="278">
        <v>13</v>
      </c>
      <c r="B30" s="238"/>
      <c r="C30" s="118" t="s">
        <v>505</v>
      </c>
      <c r="D30" s="120"/>
      <c r="E30" s="119" t="s">
        <v>506</v>
      </c>
      <c r="F30" s="123">
        <v>3</v>
      </c>
      <c r="G30" s="26"/>
      <c r="H30" s="61"/>
      <c r="I30" s="26">
        <f t="shared" si="0"/>
        <v>0</v>
      </c>
      <c r="J30" s="27"/>
      <c r="K30" s="27"/>
      <c r="L30" s="25">
        <f t="shared" si="1"/>
        <v>0</v>
      </c>
      <c r="M30" s="25">
        <f t="shared" si="2"/>
        <v>0</v>
      </c>
      <c r="N30" s="26">
        <f t="shared" si="3"/>
        <v>0</v>
      </c>
      <c r="O30" s="27">
        <f t="shared" si="4"/>
        <v>0</v>
      </c>
      <c r="P30" s="28">
        <f t="shared" si="5"/>
        <v>0</v>
      </c>
      <c r="Q30" s="29">
        <f t="shared" si="6"/>
        <v>0</v>
      </c>
    </row>
    <row r="31" spans="1:17">
      <c r="A31" s="278">
        <v>14</v>
      </c>
      <c r="B31" s="238"/>
      <c r="C31" s="118" t="s">
        <v>516</v>
      </c>
      <c r="D31" s="120"/>
      <c r="E31" s="119" t="s">
        <v>173</v>
      </c>
      <c r="F31" s="123">
        <v>6</v>
      </c>
      <c r="G31" s="26"/>
      <c r="H31" s="61"/>
      <c r="I31" s="26">
        <f t="shared" si="0"/>
        <v>0</v>
      </c>
      <c r="J31" s="27"/>
      <c r="K31" s="27"/>
      <c r="L31" s="25">
        <f t="shared" si="1"/>
        <v>0</v>
      </c>
      <c r="M31" s="25">
        <f t="shared" si="2"/>
        <v>0</v>
      </c>
      <c r="N31" s="26">
        <f t="shared" si="3"/>
        <v>0</v>
      </c>
      <c r="O31" s="27">
        <f t="shared" si="4"/>
        <v>0</v>
      </c>
      <c r="P31" s="28">
        <f t="shared" si="5"/>
        <v>0</v>
      </c>
      <c r="Q31" s="29">
        <f t="shared" si="6"/>
        <v>0</v>
      </c>
    </row>
    <row r="32" spans="1:17" ht="23">
      <c r="A32" s="278">
        <v>15</v>
      </c>
      <c r="B32" s="238"/>
      <c r="C32" s="118" t="s">
        <v>507</v>
      </c>
      <c r="D32" s="120"/>
      <c r="E32" s="119" t="s">
        <v>173</v>
      </c>
      <c r="F32" s="123">
        <v>6</v>
      </c>
      <c r="G32" s="26"/>
      <c r="H32" s="61"/>
      <c r="I32" s="26">
        <f t="shared" si="0"/>
        <v>0</v>
      </c>
      <c r="J32" s="27"/>
      <c r="K32" s="27"/>
      <c r="L32" s="25">
        <f t="shared" si="1"/>
        <v>0</v>
      </c>
      <c r="M32" s="25">
        <f t="shared" si="2"/>
        <v>0</v>
      </c>
      <c r="N32" s="26">
        <f t="shared" si="3"/>
        <v>0</v>
      </c>
      <c r="O32" s="27">
        <f t="shared" si="4"/>
        <v>0</v>
      </c>
      <c r="P32" s="28">
        <f t="shared" si="5"/>
        <v>0</v>
      </c>
      <c r="Q32" s="29">
        <f t="shared" si="6"/>
        <v>0</v>
      </c>
    </row>
    <row r="33" spans="1:53">
      <c r="A33" s="274"/>
      <c r="B33" s="119"/>
      <c r="C33" s="129" t="s">
        <v>470</v>
      </c>
      <c r="D33" s="120"/>
      <c r="E33" s="119"/>
      <c r="F33" s="195"/>
      <c r="G33" s="26"/>
      <c r="H33" s="61"/>
      <c r="I33" s="26">
        <f t="shared" si="0"/>
        <v>0</v>
      </c>
      <c r="J33" s="27"/>
      <c r="K33" s="27"/>
      <c r="L33" s="25">
        <f t="shared" si="1"/>
        <v>0</v>
      </c>
      <c r="M33" s="25">
        <f t="shared" si="2"/>
        <v>0</v>
      </c>
      <c r="N33" s="26">
        <f t="shared" si="3"/>
        <v>0</v>
      </c>
      <c r="O33" s="27">
        <f t="shared" si="4"/>
        <v>0</v>
      </c>
      <c r="P33" s="28">
        <f t="shared" si="5"/>
        <v>0</v>
      </c>
      <c r="Q33" s="29">
        <f t="shared" si="6"/>
        <v>0</v>
      </c>
    </row>
    <row r="34" spans="1:53">
      <c r="A34" s="274">
        <v>16</v>
      </c>
      <c r="B34" s="119"/>
      <c r="C34" s="118" t="s">
        <v>517</v>
      </c>
      <c r="D34" s="120"/>
      <c r="E34" s="119" t="s">
        <v>424</v>
      </c>
      <c r="F34" s="123">
        <v>1</v>
      </c>
      <c r="G34" s="26"/>
      <c r="H34" s="61"/>
      <c r="I34" s="26">
        <f t="shared" si="0"/>
        <v>0</v>
      </c>
      <c r="J34" s="27"/>
      <c r="K34" s="27"/>
      <c r="L34" s="25">
        <f t="shared" si="1"/>
        <v>0</v>
      </c>
      <c r="M34" s="25">
        <f t="shared" si="2"/>
        <v>0</v>
      </c>
      <c r="N34" s="26">
        <f t="shared" si="3"/>
        <v>0</v>
      </c>
      <c r="O34" s="27">
        <f t="shared" si="4"/>
        <v>0</v>
      </c>
      <c r="P34" s="28">
        <f t="shared" si="5"/>
        <v>0</v>
      </c>
      <c r="Q34" s="29">
        <f t="shared" si="6"/>
        <v>0</v>
      </c>
    </row>
    <row r="35" spans="1:53" ht="23.5" thickBot="1">
      <c r="A35" s="276">
        <v>17</v>
      </c>
      <c r="B35" s="132"/>
      <c r="C35" s="125" t="s">
        <v>518</v>
      </c>
      <c r="D35" s="128"/>
      <c r="E35" s="132" t="s">
        <v>424</v>
      </c>
      <c r="F35" s="124">
        <v>1</v>
      </c>
      <c r="G35" s="26"/>
      <c r="H35" s="61"/>
      <c r="I35" s="26">
        <f t="shared" si="0"/>
        <v>0</v>
      </c>
      <c r="J35" s="27"/>
      <c r="K35" s="27"/>
      <c r="L35" s="25">
        <f t="shared" si="1"/>
        <v>0</v>
      </c>
      <c r="M35" s="25">
        <f t="shared" si="2"/>
        <v>0</v>
      </c>
      <c r="N35" s="26">
        <f t="shared" si="3"/>
        <v>0</v>
      </c>
      <c r="O35" s="27">
        <f t="shared" si="4"/>
        <v>0</v>
      </c>
      <c r="P35" s="28">
        <f t="shared" si="5"/>
        <v>0</v>
      </c>
      <c r="Q35" s="29">
        <f t="shared" si="6"/>
        <v>0</v>
      </c>
    </row>
    <row r="36" spans="1:53" ht="15" customHeight="1" thickBot="1">
      <c r="A36" s="126"/>
      <c r="B36" s="127"/>
      <c r="C36" s="127"/>
      <c r="D36" s="127"/>
      <c r="E36" s="127"/>
      <c r="F36" s="127"/>
      <c r="G36" s="31"/>
      <c r="H36" s="31"/>
      <c r="I36" s="31"/>
      <c r="J36" s="31"/>
      <c r="K36" s="31"/>
      <c r="L36" s="32" t="s">
        <v>112</v>
      </c>
      <c r="M36" s="33">
        <f>ROUND(SUM(M15:M35),2)</f>
        <v>0</v>
      </c>
      <c r="N36" s="33">
        <f>ROUND(SUM(N15:N35),2)</f>
        <v>0</v>
      </c>
      <c r="O36" s="34">
        <f>ROUND(SUM(O15:O35),2)</f>
        <v>0</v>
      </c>
      <c r="P36" s="35">
        <f>ROUND(SUM(P15:P35),2)</f>
        <v>0</v>
      </c>
      <c r="Q36" s="36">
        <f>ROUND(SUM(Q15:Q35),2)</f>
        <v>0</v>
      </c>
    </row>
    <row r="37" spans="1:53" ht="35" customHeight="1">
      <c r="A37" s="37"/>
      <c r="B37" s="7"/>
      <c r="C37" s="38"/>
      <c r="D37" s="39"/>
      <c r="E37" s="39"/>
      <c r="F37" s="5"/>
      <c r="G37" s="5"/>
      <c r="H37" s="5"/>
      <c r="I37" s="7"/>
      <c r="J37" s="7"/>
      <c r="K37" s="7"/>
      <c r="L37" s="7"/>
      <c r="M37" s="7"/>
      <c r="N37" s="7"/>
      <c r="O37" s="7"/>
      <c r="P37" s="7"/>
      <c r="Q37" s="7"/>
    </row>
    <row r="38" spans="1:53">
      <c r="A38" s="40"/>
      <c r="B38" s="41"/>
      <c r="C38" s="41" t="s">
        <v>14</v>
      </c>
      <c r="D38" s="42"/>
      <c r="E38" s="43"/>
      <c r="F38" s="44"/>
      <c r="G38" s="42"/>
      <c r="H38" s="45">
        <f>Kopsavilkums!C$42</f>
        <v>0</v>
      </c>
      <c r="I38" s="46" t="str">
        <f>Koptāme!$C$28</f>
        <v>datums</v>
      </c>
      <c r="J38" s="46"/>
      <c r="K38" s="41" t="s">
        <v>17</v>
      </c>
      <c r="L38" s="47"/>
      <c r="M38" s="44"/>
      <c r="N38" s="44"/>
      <c r="O38" s="45">
        <f>Kopsavilkums!C$47</f>
        <v>0</v>
      </c>
      <c r="P38" s="46" t="str">
        <f>Kopsavilkums!D$47</f>
        <v>datums</v>
      </c>
      <c r="Q38" s="90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>
      <c r="A39" s="48"/>
      <c r="B39" s="49"/>
      <c r="C39" s="50"/>
      <c r="D39" s="433" t="s">
        <v>15</v>
      </c>
      <c r="E39" s="433"/>
      <c r="F39" s="433"/>
      <c r="G39" s="433"/>
      <c r="H39" s="433"/>
      <c r="I39" s="7"/>
      <c r="J39" s="7"/>
      <c r="K39" s="7"/>
      <c r="L39" s="433" t="s">
        <v>15</v>
      </c>
      <c r="M39" s="433"/>
      <c r="N39" s="433"/>
      <c r="O39" s="433"/>
      <c r="P39" s="7"/>
      <c r="Q39" s="90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>
      <c r="A40" s="37"/>
      <c r="B40" s="7"/>
      <c r="C40" s="38"/>
      <c r="D40" s="5"/>
      <c r="E40" s="5"/>
      <c r="F40" s="5"/>
      <c r="G40" s="5"/>
      <c r="H40" s="7"/>
      <c r="I40" s="7"/>
      <c r="J40" s="7"/>
      <c r="K40" s="7"/>
      <c r="L40" s="7"/>
      <c r="M40" s="7"/>
      <c r="N40" s="7"/>
      <c r="O40" s="7"/>
      <c r="P40" s="7"/>
      <c r="Q40" s="90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>
      <c r="A41" s="51"/>
      <c r="B41" s="46"/>
      <c r="C41" s="52"/>
      <c r="D41" s="52">
        <f>Kopsavilkums!B$45</f>
        <v>0</v>
      </c>
      <c r="E41" s="5"/>
      <c r="F41" s="5"/>
      <c r="G41" s="5"/>
      <c r="H41" s="7"/>
      <c r="I41" s="7"/>
      <c r="J41" s="7"/>
      <c r="K41" s="7"/>
      <c r="L41" s="52" t="str">
        <f>Kopsavilkums!B$50</f>
        <v>Sert.Nr. ________</v>
      </c>
      <c r="M41" s="53"/>
      <c r="N41" s="7"/>
      <c r="O41" s="7"/>
      <c r="P41" s="7"/>
      <c r="Q41" s="90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s="54" customFormat="1"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</row>
    <row r="43" spans="1:53" s="54" customFormat="1"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</row>
    <row r="44" spans="1:53" s="54" customFormat="1"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</row>
    <row r="45" spans="1:53" s="54" customFormat="1"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</row>
    <row r="46" spans="1:53" s="54" customFormat="1"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</row>
    <row r="47" spans="1:53" s="54" customFormat="1"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</row>
    <row r="48" spans="1:53" s="54" customFormat="1"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</row>
    <row r="49" spans="18:32" s="54" customFormat="1"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</row>
    <row r="50" spans="18:32" s="54" customFormat="1"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</row>
    <row r="51" spans="18:32" s="54" customFormat="1"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</row>
    <row r="52" spans="18:32" s="54" customFormat="1"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</row>
    <row r="53" spans="18:32" s="54" customFormat="1"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</row>
    <row r="54" spans="18:32" s="54" customFormat="1"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</row>
    <row r="55" spans="18:32" s="54" customFormat="1"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</row>
    <row r="56" spans="18:32" s="54" customFormat="1"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</row>
    <row r="57" spans="18:32" s="54" customFormat="1"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</row>
    <row r="58" spans="18:32" s="54" customFormat="1"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</row>
    <row r="59" spans="18:32" s="54" customFormat="1"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</row>
    <row r="60" spans="18:32" s="54" customFormat="1"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</row>
    <row r="61" spans="18:32" s="54" customFormat="1"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</row>
    <row r="62" spans="18:32" s="54" customFormat="1"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</row>
    <row r="63" spans="18:32" s="54" customFormat="1"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</row>
    <row r="64" spans="18:32" s="54" customFormat="1"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</row>
    <row r="65" spans="18:32" s="54" customFormat="1"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</row>
    <row r="66" spans="18:32" s="54" customFormat="1"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</row>
    <row r="67" spans="18:32" s="54" customFormat="1"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</row>
    <row r="68" spans="18:32" s="54" customFormat="1"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</row>
    <row r="69" spans="18:32" s="54" customFormat="1"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</row>
    <row r="70" spans="18:32" s="54" customFormat="1"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</row>
    <row r="71" spans="18:32" s="54" customFormat="1"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</row>
    <row r="72" spans="18:32" s="54" customFormat="1"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</row>
    <row r="73" spans="18:32" s="54" customFormat="1"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</row>
    <row r="74" spans="18:32" s="54" customFormat="1"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</row>
    <row r="75" spans="18:32" s="54" customFormat="1"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</row>
    <row r="76" spans="18:32" s="54" customFormat="1"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</row>
    <row r="77" spans="18:32" s="54" customFormat="1"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</row>
    <row r="78" spans="18:32" s="54" customFormat="1"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</row>
    <row r="79" spans="18:32" s="54" customFormat="1"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</row>
    <row r="80" spans="18:32" s="54" customFormat="1"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</row>
    <row r="81" spans="18:32" s="54" customFormat="1"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</row>
    <row r="82" spans="18:32" s="54" customFormat="1"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</row>
    <row r="83" spans="18:32" s="54" customFormat="1"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</row>
    <row r="84" spans="18:32" s="54" customFormat="1"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</row>
    <row r="85" spans="18:32" s="54" customFormat="1"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</row>
    <row r="86" spans="18:32" s="54" customFormat="1"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</row>
    <row r="87" spans="18:32" s="54" customFormat="1"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</row>
    <row r="88" spans="18:32" s="54" customFormat="1"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</row>
    <row r="89" spans="18:32" s="54" customFormat="1"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</row>
    <row r="90" spans="18:32" s="54" customFormat="1"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</row>
    <row r="91" spans="18:32" s="54" customFormat="1"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</row>
    <row r="92" spans="18:32" s="54" customFormat="1"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</row>
    <row r="93" spans="18:32" s="54" customFormat="1"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</row>
    <row r="94" spans="18:32" s="54" customFormat="1"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</row>
    <row r="95" spans="18:32" s="54" customFormat="1"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</row>
    <row r="96" spans="18:32" s="54" customFormat="1"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</row>
    <row r="97" spans="18:32" s="54" customFormat="1"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</row>
    <row r="98" spans="18:32" s="54" customFormat="1"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</row>
    <row r="99" spans="18:32" s="54" customFormat="1"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</row>
    <row r="100" spans="18:32" s="54" customFormat="1"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</row>
    <row r="101" spans="18:32" s="54" customFormat="1"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</row>
    <row r="102" spans="18:32" s="54" customFormat="1"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</row>
    <row r="103" spans="18:32" s="54" customFormat="1"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</row>
    <row r="104" spans="18:32" s="54" customFormat="1"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</row>
    <row r="105" spans="18:32" s="54" customFormat="1"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</row>
    <row r="106" spans="18:32" s="54" customFormat="1"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</row>
    <row r="107" spans="18:32" s="54" customFormat="1"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</row>
    <row r="108" spans="18:32" s="54" customFormat="1"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</row>
    <row r="109" spans="18:32" s="54" customFormat="1"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</row>
    <row r="110" spans="18:32" s="54" customFormat="1"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</row>
    <row r="111" spans="18:32" s="54" customFormat="1"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</row>
    <row r="112" spans="18:32" s="54" customFormat="1"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</row>
    <row r="113" spans="18:32" s="54" customFormat="1"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</row>
    <row r="114" spans="18:32" s="54" customFormat="1"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</row>
    <row r="115" spans="18:32" s="54" customFormat="1"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</row>
    <row r="116" spans="18:32" s="54" customFormat="1"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</row>
    <row r="117" spans="18:32" s="54" customFormat="1"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</row>
    <row r="118" spans="18:32" s="54" customFormat="1"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</row>
    <row r="119" spans="18:32" s="54" customFormat="1"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</row>
    <row r="120" spans="18:32" s="54" customFormat="1"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</row>
    <row r="121" spans="18:32" s="54" customFormat="1"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</row>
    <row r="122" spans="18:32" s="54" customFormat="1"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</row>
    <row r="123" spans="18:32" s="54" customFormat="1"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</row>
    <row r="124" spans="18:32" s="54" customFormat="1"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</row>
    <row r="125" spans="18:32" s="54" customFormat="1"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</row>
    <row r="126" spans="18:32" s="54" customFormat="1"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</row>
    <row r="127" spans="18:32" s="54" customFormat="1"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</row>
    <row r="128" spans="18:32" s="54" customFormat="1"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</row>
    <row r="129" spans="18:32" s="54" customFormat="1"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</row>
    <row r="130" spans="18:32" s="54" customFormat="1"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</row>
    <row r="131" spans="18:32" s="54" customFormat="1"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</row>
    <row r="132" spans="18:32" s="54" customFormat="1"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</row>
    <row r="133" spans="18:32" s="54" customFormat="1"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</row>
    <row r="134" spans="18:32" s="54" customFormat="1"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</row>
    <row r="135" spans="18:32" s="54" customFormat="1"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</row>
    <row r="136" spans="18:32" s="54" customFormat="1"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</row>
    <row r="137" spans="18:32" s="54" customFormat="1"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</row>
    <row r="138" spans="18:32" s="54" customFormat="1"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</row>
    <row r="139" spans="18:32" s="54" customFormat="1"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</row>
    <row r="140" spans="18:32" s="54" customFormat="1"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</row>
    <row r="141" spans="18:32" s="54" customFormat="1"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</row>
    <row r="142" spans="18:32" s="54" customFormat="1"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</row>
    <row r="143" spans="18:32" s="54" customFormat="1"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</row>
    <row r="144" spans="18:32" s="54" customFormat="1"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</row>
    <row r="145" spans="18:32" s="54" customFormat="1"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</row>
    <row r="146" spans="18:32" s="54" customFormat="1"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</row>
    <row r="147" spans="18:32" s="54" customFormat="1"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</row>
    <row r="148" spans="18:32" s="54" customFormat="1"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</row>
    <row r="149" spans="18:32" s="54" customFormat="1"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</row>
    <row r="150" spans="18:32" s="54" customFormat="1"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</row>
    <row r="151" spans="18:32" s="54" customFormat="1"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</row>
    <row r="152" spans="18:32" s="54" customFormat="1"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</row>
    <row r="153" spans="18:32" s="54" customFormat="1"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</row>
    <row r="154" spans="18:32" s="54" customFormat="1"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</row>
    <row r="155" spans="18:32" s="54" customFormat="1"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</row>
    <row r="156" spans="18:32" s="54" customFormat="1"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</row>
    <row r="157" spans="18:32" s="54" customFormat="1"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</row>
    <row r="158" spans="18:32" s="54" customFormat="1"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</row>
    <row r="159" spans="18:32" s="54" customFormat="1"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</row>
    <row r="160" spans="18:32" s="54" customFormat="1"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</row>
    <row r="161" spans="18:32" s="54" customFormat="1"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</row>
    <row r="162" spans="18:32" s="54" customFormat="1"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</row>
    <row r="163" spans="18:32" s="54" customFormat="1"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</row>
    <row r="164" spans="18:32" s="54" customFormat="1"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</row>
    <row r="165" spans="18:32" s="54" customFormat="1"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</row>
    <row r="166" spans="18:32" s="54" customFormat="1"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</row>
    <row r="167" spans="18:32" s="54" customFormat="1"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</row>
    <row r="168" spans="18:32" s="54" customFormat="1"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</row>
    <row r="169" spans="18:32" s="54" customFormat="1"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</row>
    <row r="170" spans="18:32" s="54" customFormat="1"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</row>
    <row r="171" spans="18:32" s="54" customFormat="1"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</row>
    <row r="172" spans="18:32" s="54" customFormat="1"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</row>
    <row r="173" spans="18:32" s="54" customFormat="1"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</row>
    <row r="174" spans="18:32" s="54" customFormat="1"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</row>
    <row r="175" spans="18:32" s="54" customFormat="1"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</row>
    <row r="176" spans="18:32" s="54" customFormat="1"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</row>
    <row r="177" spans="18:32" s="54" customFormat="1"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</row>
    <row r="178" spans="18:32" s="54" customFormat="1"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</row>
    <row r="179" spans="18:32" s="54" customFormat="1"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</row>
    <row r="180" spans="18:32" s="54" customFormat="1"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</row>
    <row r="181" spans="18:32" s="54" customFormat="1"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</row>
    <row r="182" spans="18:32" s="54" customFormat="1"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</row>
    <row r="183" spans="18:32" s="54" customFormat="1"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</row>
    <row r="184" spans="18:32" s="54" customFormat="1"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</row>
    <row r="185" spans="18:32" s="54" customFormat="1"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</row>
    <row r="186" spans="18:32" s="54" customFormat="1"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</row>
    <row r="187" spans="18:32" s="54" customFormat="1"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</row>
    <row r="188" spans="18:32" s="54" customFormat="1"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</row>
    <row r="189" spans="18:32" s="54" customFormat="1"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</row>
    <row r="190" spans="18:32" s="54" customFormat="1"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</row>
    <row r="191" spans="18:32" s="54" customFormat="1"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</row>
    <row r="192" spans="18:32" s="54" customFormat="1"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</row>
    <row r="193" spans="18:32" s="54" customFormat="1"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</row>
    <row r="194" spans="18:32" s="54" customFormat="1"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</row>
    <row r="195" spans="18:32" s="54" customFormat="1"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</row>
    <row r="196" spans="18:32" s="54" customFormat="1"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</row>
    <row r="197" spans="18:32" s="54" customFormat="1"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</row>
    <row r="198" spans="18:32" s="54" customFormat="1"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</row>
    <row r="199" spans="18:32" s="54" customFormat="1"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</row>
    <row r="200" spans="18:32" s="54" customFormat="1"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</row>
    <row r="201" spans="18:32" s="54" customFormat="1"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</row>
    <row r="202" spans="18:32" s="54" customFormat="1"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</row>
    <row r="203" spans="18:32" s="54" customFormat="1"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</row>
    <row r="204" spans="18:32" s="54" customFormat="1"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</row>
    <row r="205" spans="18:32" s="54" customFormat="1"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</row>
    <row r="206" spans="18:32" s="54" customFormat="1"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</row>
    <row r="207" spans="18:32" s="54" customFormat="1"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</row>
    <row r="208" spans="18:32" s="54" customFormat="1"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</row>
    <row r="209" spans="18:32" s="54" customFormat="1"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</row>
    <row r="210" spans="18:32" s="54" customFormat="1"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</row>
    <row r="211" spans="18:32" s="54" customFormat="1"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</row>
    <row r="212" spans="18:32" s="54" customFormat="1"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</row>
    <row r="213" spans="18:32" s="54" customFormat="1"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</row>
    <row r="214" spans="18:32" s="54" customFormat="1"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</row>
    <row r="215" spans="18:32" s="54" customFormat="1"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</row>
    <row r="216" spans="18:32" s="54" customFormat="1"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</row>
    <row r="217" spans="18:32" s="54" customFormat="1"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</row>
    <row r="218" spans="18:32" s="54" customFormat="1"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</row>
    <row r="219" spans="18:32" s="54" customFormat="1"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</row>
    <row r="220" spans="18:32" s="54" customFormat="1"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</row>
    <row r="221" spans="18:32" s="54" customFormat="1"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</row>
    <row r="222" spans="18:32" s="54" customFormat="1"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</row>
    <row r="223" spans="18:32" s="54" customFormat="1"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</row>
    <row r="224" spans="18:32" s="54" customFormat="1"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</row>
    <row r="225" spans="18:32" s="54" customFormat="1"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</row>
    <row r="226" spans="18:32" s="54" customFormat="1"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</row>
    <row r="227" spans="18:32" s="54" customFormat="1"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</row>
    <row r="228" spans="18:32" s="54" customFormat="1"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</row>
    <row r="229" spans="18:32" s="54" customFormat="1"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</row>
    <row r="230" spans="18:32" s="54" customFormat="1"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</row>
    <row r="231" spans="18:32" s="54" customFormat="1"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</row>
    <row r="232" spans="18:32" s="54" customFormat="1"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</row>
    <row r="233" spans="18:32" s="54" customFormat="1"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</row>
    <row r="234" spans="18:32" s="54" customFormat="1"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</row>
    <row r="235" spans="18:32" s="54" customFormat="1"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</row>
    <row r="236" spans="18:32" s="54" customFormat="1"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</row>
    <row r="237" spans="18:32" s="54" customFormat="1"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</row>
    <row r="238" spans="18:32" s="54" customFormat="1"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</row>
    <row r="239" spans="18:32" s="54" customFormat="1"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</row>
    <row r="240" spans="18:32" s="54" customFormat="1"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</row>
    <row r="241" spans="18:32" s="54" customFormat="1"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</row>
    <row r="242" spans="18:32" s="54" customFormat="1"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</row>
    <row r="243" spans="18:32" s="54" customFormat="1"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</row>
    <row r="244" spans="18:32" s="54" customFormat="1"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</row>
    <row r="245" spans="18:32" s="54" customFormat="1"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</row>
    <row r="246" spans="18:32" s="54" customFormat="1"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</row>
    <row r="247" spans="18:32" s="54" customFormat="1"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</row>
    <row r="248" spans="18:32" s="54" customFormat="1"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</row>
    <row r="249" spans="18:32" s="54" customFormat="1"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</row>
    <row r="250" spans="18:32" s="54" customFormat="1"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</row>
    <row r="251" spans="18:32" s="54" customFormat="1"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</row>
    <row r="252" spans="18:32" s="54" customFormat="1"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</row>
    <row r="253" spans="18:32" s="54" customFormat="1"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</row>
    <row r="254" spans="18:32" s="54" customFormat="1"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</row>
    <row r="255" spans="18:32" s="54" customFormat="1"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90"/>
      <c r="AE255" s="90"/>
      <c r="AF255" s="90"/>
    </row>
    <row r="256" spans="18:32" s="54" customFormat="1"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  <c r="AE256" s="90"/>
      <c r="AF256" s="90"/>
    </row>
    <row r="257" spans="18:32" s="54" customFormat="1"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0"/>
      <c r="AE257" s="90"/>
      <c r="AF257" s="90"/>
    </row>
    <row r="258" spans="18:32" s="54" customFormat="1"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  <c r="AE258" s="90"/>
      <c r="AF258" s="90"/>
    </row>
    <row r="259" spans="18:32" s="54" customFormat="1"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0"/>
      <c r="AE259" s="90"/>
      <c r="AF259" s="90"/>
    </row>
    <row r="260" spans="18:32" s="54" customFormat="1"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</row>
    <row r="261" spans="18:32" s="54" customFormat="1"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</row>
    <row r="262" spans="18:32" s="54" customFormat="1"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</row>
    <row r="263" spans="18:32" s="54" customFormat="1"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</row>
    <row r="264" spans="18:32" s="54" customFormat="1"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  <c r="AE264" s="90"/>
      <c r="AF264" s="90"/>
    </row>
    <row r="265" spans="18:32" s="54" customFormat="1"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  <c r="AE265" s="90"/>
      <c r="AF265" s="90"/>
    </row>
    <row r="266" spans="18:32" s="54" customFormat="1"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</row>
    <row r="267" spans="18:32" s="54" customFormat="1"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90"/>
      <c r="AE267" s="90"/>
      <c r="AF267" s="90"/>
    </row>
    <row r="268" spans="18:32" s="54" customFormat="1"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</row>
    <row r="269" spans="18:32" s="54" customFormat="1"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/>
    </row>
    <row r="270" spans="18:32" s="54" customFormat="1"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</row>
    <row r="271" spans="18:32" s="54" customFormat="1"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  <c r="AE271" s="90"/>
      <c r="AF271" s="90"/>
    </row>
    <row r="272" spans="18:32" s="54" customFormat="1"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</row>
    <row r="273" spans="18:32" s="54" customFormat="1"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  <c r="AD273" s="90"/>
      <c r="AE273" s="90"/>
      <c r="AF273" s="90"/>
    </row>
    <row r="274" spans="18:32" s="54" customFormat="1"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/>
    </row>
    <row r="275" spans="18:32" s="54" customFormat="1"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90"/>
      <c r="AE275" s="90"/>
      <c r="AF275" s="90"/>
    </row>
    <row r="276" spans="18:32" s="54" customFormat="1"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90"/>
      <c r="AE276" s="90"/>
      <c r="AF276" s="90"/>
    </row>
    <row r="277" spans="18:32" s="54" customFormat="1"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</row>
    <row r="278" spans="18:32" s="54" customFormat="1"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90"/>
      <c r="AE278" s="90"/>
      <c r="AF278" s="90"/>
    </row>
    <row r="279" spans="18:32" s="54" customFormat="1"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90"/>
      <c r="AE279" s="90"/>
      <c r="AF279" s="90"/>
    </row>
    <row r="280" spans="18:32" s="54" customFormat="1"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90"/>
      <c r="AE280" s="90"/>
      <c r="AF280" s="90"/>
    </row>
    <row r="281" spans="18:32" s="54" customFormat="1"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  <c r="AD281" s="90"/>
      <c r="AE281" s="90"/>
      <c r="AF281" s="90"/>
    </row>
    <row r="282" spans="18:32" s="54" customFormat="1"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  <c r="AD282" s="90"/>
      <c r="AE282" s="90"/>
      <c r="AF282" s="90"/>
    </row>
    <row r="283" spans="18:32" s="54" customFormat="1"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90"/>
      <c r="AE283" s="90"/>
      <c r="AF283" s="90"/>
    </row>
    <row r="284" spans="18:32" s="54" customFormat="1"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90"/>
      <c r="AE284" s="90"/>
      <c r="AF284" s="90"/>
    </row>
    <row r="285" spans="18:32" s="54" customFormat="1"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</row>
    <row r="286" spans="18:32" s="54" customFormat="1"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</row>
    <row r="287" spans="18:32" s="54" customFormat="1"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</row>
    <row r="288" spans="18:32" s="54" customFormat="1"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</row>
    <row r="289" spans="18:32" s="54" customFormat="1"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</row>
    <row r="290" spans="18:32" s="54" customFormat="1"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</row>
    <row r="291" spans="18:32" s="54" customFormat="1"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</row>
    <row r="292" spans="18:32" s="54" customFormat="1"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</row>
    <row r="293" spans="18:32" s="54" customFormat="1"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</row>
    <row r="294" spans="18:32" s="54" customFormat="1"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</row>
    <row r="295" spans="18:32" s="54" customFormat="1"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</row>
    <row r="296" spans="18:32" s="54" customFormat="1"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</row>
    <row r="297" spans="18:32" s="54" customFormat="1"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</row>
    <row r="298" spans="18:32" s="54" customFormat="1"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</row>
    <row r="299" spans="18:32" s="54" customFormat="1"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</row>
    <row r="300" spans="18:32" s="54" customFormat="1"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</row>
    <row r="301" spans="18:32" s="54" customFormat="1"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</row>
    <row r="302" spans="18:32" s="54" customFormat="1"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</row>
    <row r="303" spans="18:32" s="54" customFormat="1"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</row>
    <row r="304" spans="18:32" s="54" customFormat="1"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</row>
    <row r="305" spans="18:32" s="54" customFormat="1"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</row>
    <row r="306" spans="18:32" s="54" customFormat="1"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</row>
    <row r="307" spans="18:32" s="54" customFormat="1"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</row>
    <row r="308" spans="18:32" s="54" customFormat="1"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</row>
    <row r="309" spans="18:32" s="54" customFormat="1"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</row>
    <row r="310" spans="18:32" s="54" customFormat="1"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</row>
    <row r="311" spans="18:32" s="54" customFormat="1"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</row>
    <row r="312" spans="18:32" s="54" customFormat="1"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90"/>
      <c r="AE312" s="90"/>
      <c r="AF312" s="90"/>
    </row>
    <row r="313" spans="18:32" s="54" customFormat="1"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/>
    </row>
    <row r="314" spans="18:32" s="54" customFormat="1"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90"/>
      <c r="AE314" s="90"/>
      <c r="AF314" s="90"/>
    </row>
    <row r="315" spans="18:32" s="54" customFormat="1"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</row>
    <row r="316" spans="18:32" s="54" customFormat="1"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</row>
    <row r="317" spans="18:32" s="54" customFormat="1"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</row>
    <row r="318" spans="18:32" s="54" customFormat="1"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90"/>
      <c r="AE318" s="90"/>
      <c r="AF318" s="90"/>
    </row>
    <row r="319" spans="18:32" s="54" customFormat="1"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</row>
    <row r="320" spans="18:32" s="54" customFormat="1"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</row>
    <row r="321" spans="18:32" s="54" customFormat="1"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</row>
    <row r="322" spans="18:32" s="54" customFormat="1"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</row>
    <row r="323" spans="18:32" s="54" customFormat="1"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90"/>
      <c r="AE323" s="90"/>
      <c r="AF323" s="90"/>
    </row>
    <row r="324" spans="18:32" s="54" customFormat="1"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</row>
    <row r="325" spans="18:32" s="54" customFormat="1"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</row>
    <row r="326" spans="18:32" s="54" customFormat="1"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</row>
    <row r="327" spans="18:32" s="54" customFormat="1"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90"/>
      <c r="AE327" s="90"/>
      <c r="AF327" s="90"/>
    </row>
    <row r="328" spans="18:32" s="54" customFormat="1"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</row>
    <row r="329" spans="18:32" s="54" customFormat="1"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</row>
    <row r="330" spans="18:32" s="54" customFormat="1"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</row>
    <row r="331" spans="18:32" s="54" customFormat="1"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</row>
    <row r="332" spans="18:32" s="54" customFormat="1"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</row>
    <row r="333" spans="18:32" s="54" customFormat="1"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</row>
    <row r="334" spans="18:32" s="54" customFormat="1"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</row>
    <row r="335" spans="18:32" s="54" customFormat="1"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</row>
    <row r="336" spans="18:32" s="54" customFormat="1"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</row>
    <row r="337" spans="18:32" s="54" customFormat="1"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</row>
    <row r="338" spans="18:32" s="54" customFormat="1"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</row>
    <row r="339" spans="18:32" s="54" customFormat="1"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</row>
    <row r="340" spans="18:32" s="54" customFormat="1"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</row>
    <row r="341" spans="18:32" s="54" customFormat="1"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</row>
    <row r="342" spans="18:32" s="54" customFormat="1"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</row>
    <row r="343" spans="18:32" s="54" customFormat="1"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</row>
    <row r="344" spans="18:32" s="54" customFormat="1"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</row>
    <row r="345" spans="18:32" s="54" customFormat="1"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</row>
    <row r="346" spans="18:32" s="54" customFormat="1"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</row>
    <row r="347" spans="18:32" s="54" customFormat="1"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</row>
    <row r="348" spans="18:32" s="54" customFormat="1"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</row>
    <row r="349" spans="18:32" s="54" customFormat="1"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</row>
    <row r="350" spans="18:32" s="54" customFormat="1"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</row>
    <row r="351" spans="18:32" s="54" customFormat="1"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</row>
    <row r="352" spans="18:32" s="54" customFormat="1"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</row>
    <row r="353" spans="18:32" s="54" customFormat="1"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</row>
    <row r="354" spans="18:32" s="54" customFormat="1"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  <c r="AD354" s="90"/>
      <c r="AE354" s="90"/>
      <c r="AF354" s="90"/>
    </row>
    <row r="355" spans="18:32" s="54" customFormat="1"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  <c r="AD355" s="90"/>
      <c r="AE355" s="90"/>
      <c r="AF355" s="90"/>
    </row>
    <row r="356" spans="18:32" s="54" customFormat="1"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0"/>
      <c r="AD356" s="90"/>
      <c r="AE356" s="90"/>
      <c r="AF356" s="90"/>
    </row>
    <row r="357" spans="18:32" s="54" customFormat="1"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0"/>
      <c r="AD357" s="90"/>
      <c r="AE357" s="90"/>
      <c r="AF357" s="90"/>
    </row>
    <row r="358" spans="18:32" s="54" customFormat="1"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0"/>
      <c r="AD358" s="90"/>
      <c r="AE358" s="90"/>
      <c r="AF358" s="90"/>
    </row>
    <row r="359" spans="18:32" s="54" customFormat="1">
      <c r="R359" s="90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0"/>
      <c r="AD359" s="90"/>
      <c r="AE359" s="90"/>
      <c r="AF359" s="90"/>
    </row>
    <row r="360" spans="18:32" s="54" customFormat="1"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0"/>
      <c r="AD360" s="90"/>
      <c r="AE360" s="90"/>
      <c r="AF360" s="90"/>
    </row>
    <row r="361" spans="18:32" s="54" customFormat="1"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90"/>
      <c r="AC361" s="90"/>
      <c r="AD361" s="90"/>
      <c r="AE361" s="90"/>
      <c r="AF361" s="90"/>
    </row>
    <row r="362" spans="18:32" s="54" customFormat="1">
      <c r="R362" s="90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0"/>
      <c r="AD362" s="90"/>
      <c r="AE362" s="90"/>
      <c r="AF362" s="90"/>
    </row>
    <row r="363" spans="18:32" s="54" customFormat="1"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0"/>
      <c r="AD363" s="90"/>
      <c r="AE363" s="90"/>
      <c r="AF363" s="90"/>
    </row>
    <row r="364" spans="18:32" s="54" customFormat="1"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0"/>
      <c r="AD364" s="90"/>
      <c r="AE364" s="90"/>
      <c r="AF364" s="90"/>
    </row>
    <row r="365" spans="18:32" s="54" customFormat="1"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0"/>
      <c r="AD365" s="90"/>
      <c r="AE365" s="90"/>
      <c r="AF365" s="90"/>
    </row>
    <row r="366" spans="18:32" s="54" customFormat="1"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0"/>
      <c r="AD366" s="90"/>
      <c r="AE366" s="90"/>
      <c r="AF366" s="90"/>
    </row>
    <row r="367" spans="18:32" s="54" customFormat="1"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0"/>
      <c r="AD367" s="90"/>
      <c r="AE367" s="90"/>
      <c r="AF367" s="90"/>
    </row>
    <row r="368" spans="18:32" s="54" customFormat="1"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  <c r="AC368" s="90"/>
      <c r="AD368" s="90"/>
      <c r="AE368" s="90"/>
      <c r="AF368" s="90"/>
    </row>
    <row r="369" spans="18:32" s="54" customFormat="1"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  <c r="AD369" s="90"/>
      <c r="AE369" s="90"/>
      <c r="AF369" s="90"/>
    </row>
    <row r="370" spans="18:32" s="54" customFormat="1"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  <c r="AD370" s="90"/>
      <c r="AE370" s="90"/>
      <c r="AF370" s="90"/>
    </row>
    <row r="371" spans="18:32" s="54" customFormat="1"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  <c r="AD371" s="90"/>
      <c r="AE371" s="90"/>
      <c r="AF371" s="90"/>
    </row>
    <row r="372" spans="18:32" s="54" customFormat="1"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90"/>
      <c r="AE372" s="90"/>
      <c r="AF372" s="90"/>
    </row>
    <row r="373" spans="18:32" s="54" customFormat="1"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0"/>
      <c r="AD373" s="90"/>
      <c r="AE373" s="90"/>
      <c r="AF373" s="90"/>
    </row>
    <row r="374" spans="18:32" s="54" customFormat="1"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  <c r="AD374" s="90"/>
      <c r="AE374" s="90"/>
      <c r="AF374" s="90"/>
    </row>
    <row r="375" spans="18:32" s="54" customFormat="1"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0"/>
      <c r="AD375" s="90"/>
      <c r="AE375" s="90"/>
      <c r="AF375" s="90"/>
    </row>
    <row r="376" spans="18:32" s="54" customFormat="1"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0"/>
      <c r="AD376" s="90"/>
      <c r="AE376" s="90"/>
      <c r="AF376" s="90"/>
    </row>
    <row r="377" spans="18:32" s="54" customFormat="1"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0"/>
      <c r="AD377" s="90"/>
      <c r="AE377" s="90"/>
      <c r="AF377" s="90"/>
    </row>
    <row r="378" spans="18:32" s="54" customFormat="1"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  <c r="AC378" s="90"/>
      <c r="AD378" s="90"/>
      <c r="AE378" s="90"/>
      <c r="AF378" s="90"/>
    </row>
    <row r="379" spans="18:32" s="54" customFormat="1"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90"/>
    </row>
    <row r="380" spans="18:32" s="54" customFormat="1"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0"/>
      <c r="AD380" s="90"/>
      <c r="AE380" s="90"/>
      <c r="AF380" s="90"/>
    </row>
    <row r="381" spans="18:32" s="54" customFormat="1"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0"/>
      <c r="AD381" s="90"/>
      <c r="AE381" s="90"/>
      <c r="AF381" s="90"/>
    </row>
    <row r="382" spans="18:32" s="54" customFormat="1"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0"/>
      <c r="AD382" s="90"/>
      <c r="AE382" s="90"/>
      <c r="AF382" s="90"/>
    </row>
    <row r="383" spans="18:32" s="54" customFormat="1"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0"/>
      <c r="AD383" s="90"/>
      <c r="AE383" s="90"/>
      <c r="AF383" s="90"/>
    </row>
    <row r="384" spans="18:32" s="54" customFormat="1"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0"/>
      <c r="AD384" s="90"/>
      <c r="AE384" s="90"/>
      <c r="AF384" s="90"/>
    </row>
    <row r="385" spans="18:32" s="54" customFormat="1"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  <c r="AC385" s="90"/>
      <c r="AD385" s="90"/>
      <c r="AE385" s="90"/>
      <c r="AF385" s="90"/>
    </row>
    <row r="386" spans="18:32" s="54" customFormat="1"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90"/>
      <c r="AC386" s="90"/>
      <c r="AD386" s="90"/>
      <c r="AE386" s="90"/>
      <c r="AF386" s="90"/>
    </row>
    <row r="387" spans="18:32" s="54" customFormat="1"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0"/>
      <c r="AD387" s="90"/>
      <c r="AE387" s="90"/>
      <c r="AF387" s="90"/>
    </row>
    <row r="388" spans="18:32" s="54" customFormat="1"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0"/>
      <c r="AD388" s="90"/>
      <c r="AE388" s="90"/>
      <c r="AF388" s="90"/>
    </row>
    <row r="389" spans="18:32" s="54" customFormat="1"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  <c r="AC389" s="90"/>
      <c r="AD389" s="90"/>
      <c r="AE389" s="90"/>
      <c r="AF389" s="90"/>
    </row>
    <row r="390" spans="18:32" s="54" customFormat="1"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0"/>
      <c r="AD390" s="90"/>
      <c r="AE390" s="90"/>
      <c r="AF390" s="90"/>
    </row>
    <row r="391" spans="18:32" s="54" customFormat="1"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0"/>
      <c r="AD391" s="90"/>
      <c r="AE391" s="90"/>
      <c r="AF391" s="90"/>
    </row>
    <row r="392" spans="18:32" s="54" customFormat="1"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  <c r="AC392" s="90"/>
      <c r="AD392" s="90"/>
      <c r="AE392" s="90"/>
      <c r="AF392" s="90"/>
    </row>
    <row r="393" spans="18:32" s="54" customFormat="1"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90"/>
      <c r="AC393" s="90"/>
      <c r="AD393" s="90"/>
      <c r="AE393" s="90"/>
      <c r="AF393" s="90"/>
    </row>
    <row r="394" spans="18:32" s="54" customFormat="1">
      <c r="R394" s="90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0"/>
      <c r="AD394" s="90"/>
      <c r="AE394" s="90"/>
      <c r="AF394" s="90"/>
    </row>
    <row r="395" spans="18:32" s="54" customFormat="1">
      <c r="R395" s="90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0"/>
      <c r="AD395" s="90"/>
      <c r="AE395" s="90"/>
      <c r="AF395" s="90"/>
    </row>
    <row r="396" spans="18:32" s="54" customFormat="1">
      <c r="R396" s="90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0"/>
      <c r="AD396" s="90"/>
      <c r="AE396" s="90"/>
      <c r="AF396" s="90"/>
    </row>
    <row r="397" spans="18:32" s="54" customFormat="1"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0"/>
      <c r="AD397" s="90"/>
      <c r="AE397" s="90"/>
      <c r="AF397" s="90"/>
    </row>
    <row r="398" spans="18:32" s="54" customFormat="1">
      <c r="R398" s="90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0"/>
      <c r="AD398" s="90"/>
      <c r="AE398" s="90"/>
      <c r="AF398" s="90"/>
    </row>
    <row r="399" spans="18:32" s="54" customFormat="1"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  <c r="AC399" s="90"/>
      <c r="AD399" s="90"/>
      <c r="AE399" s="90"/>
      <c r="AF399" s="90"/>
    </row>
    <row r="400" spans="18:32" s="54" customFormat="1"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90"/>
      <c r="AC400" s="90"/>
      <c r="AD400" s="90"/>
      <c r="AE400" s="90"/>
      <c r="AF400" s="90"/>
    </row>
    <row r="401" spans="18:32" s="54" customFormat="1"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90"/>
      <c r="AC401" s="90"/>
      <c r="AD401" s="90"/>
      <c r="AE401" s="90"/>
      <c r="AF401" s="90"/>
    </row>
    <row r="402" spans="18:32" s="54" customFormat="1"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90"/>
      <c r="AC402" s="90"/>
      <c r="AD402" s="90"/>
      <c r="AE402" s="90"/>
      <c r="AF402" s="90"/>
    </row>
    <row r="403" spans="18:32" s="54" customFormat="1"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90"/>
      <c r="AC403" s="90"/>
      <c r="AD403" s="90"/>
      <c r="AE403" s="90"/>
      <c r="AF403" s="90"/>
    </row>
    <row r="404" spans="18:32" s="54" customFormat="1"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  <c r="AC404" s="90"/>
      <c r="AD404" s="90"/>
      <c r="AE404" s="90"/>
      <c r="AF404" s="90"/>
    </row>
    <row r="405" spans="18:32" s="54" customFormat="1">
      <c r="R405" s="90"/>
      <c r="S405" s="90"/>
      <c r="T405" s="90"/>
      <c r="U405" s="90"/>
      <c r="V405" s="90"/>
      <c r="W405" s="90"/>
      <c r="X405" s="90"/>
      <c r="Y405" s="90"/>
      <c r="Z405" s="90"/>
      <c r="AA405" s="90"/>
      <c r="AB405" s="90"/>
      <c r="AC405" s="90"/>
      <c r="AD405" s="90"/>
      <c r="AE405" s="90"/>
      <c r="AF405" s="90"/>
    </row>
    <row r="406" spans="18:32" s="54" customFormat="1"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  <c r="AC406" s="90"/>
      <c r="AD406" s="90"/>
      <c r="AE406" s="90"/>
      <c r="AF406" s="90"/>
    </row>
    <row r="407" spans="18:32" s="54" customFormat="1"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90"/>
      <c r="AC407" s="90"/>
      <c r="AD407" s="90"/>
      <c r="AE407" s="90"/>
      <c r="AF407" s="90"/>
    </row>
    <row r="408" spans="18:32" s="54" customFormat="1">
      <c r="R408" s="90"/>
      <c r="S408" s="90"/>
      <c r="T408" s="90"/>
      <c r="U408" s="90"/>
      <c r="V408" s="90"/>
      <c r="W408" s="90"/>
      <c r="X408" s="90"/>
      <c r="Y408" s="90"/>
      <c r="Z408" s="90"/>
      <c r="AA408" s="90"/>
      <c r="AB408" s="90"/>
      <c r="AC408" s="90"/>
      <c r="AD408" s="90"/>
      <c r="AE408" s="90"/>
      <c r="AF408" s="90"/>
    </row>
    <row r="409" spans="18:32" s="54" customFormat="1"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  <c r="AD409" s="90"/>
      <c r="AE409" s="90"/>
      <c r="AF409" s="90"/>
    </row>
    <row r="410" spans="18:32" s="54" customFormat="1"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  <c r="AC410" s="90"/>
      <c r="AD410" s="90"/>
      <c r="AE410" s="90"/>
      <c r="AF410" s="90"/>
    </row>
    <row r="411" spans="18:32" s="54" customFormat="1">
      <c r="R411" s="90"/>
      <c r="S411" s="90"/>
      <c r="T411" s="90"/>
      <c r="U411" s="90"/>
      <c r="V411" s="90"/>
      <c r="W411" s="90"/>
      <c r="X411" s="90"/>
      <c r="Y411" s="90"/>
      <c r="Z411" s="90"/>
      <c r="AA411" s="90"/>
      <c r="AB411" s="90"/>
      <c r="AC411" s="90"/>
      <c r="AD411" s="90"/>
      <c r="AE411" s="90"/>
      <c r="AF411" s="90"/>
    </row>
    <row r="412" spans="18:32" s="54" customFormat="1"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90"/>
      <c r="AC412" s="90"/>
      <c r="AD412" s="90"/>
      <c r="AE412" s="90"/>
      <c r="AF412" s="90"/>
    </row>
    <row r="413" spans="18:32" s="54" customFormat="1">
      <c r="R413" s="90"/>
      <c r="S413" s="90"/>
      <c r="T413" s="90"/>
      <c r="U413" s="90"/>
      <c r="V413" s="90"/>
      <c r="W413" s="90"/>
      <c r="X413" s="90"/>
      <c r="Y413" s="90"/>
      <c r="Z413" s="90"/>
      <c r="AA413" s="90"/>
      <c r="AB413" s="90"/>
      <c r="AC413" s="90"/>
      <c r="AD413" s="90"/>
      <c r="AE413" s="90"/>
      <c r="AF413" s="90"/>
    </row>
    <row r="414" spans="18:32" s="54" customFormat="1">
      <c r="R414" s="90"/>
      <c r="S414" s="90"/>
      <c r="T414" s="90"/>
      <c r="U414" s="90"/>
      <c r="V414" s="90"/>
      <c r="W414" s="90"/>
      <c r="X414" s="90"/>
      <c r="Y414" s="90"/>
      <c r="Z414" s="90"/>
      <c r="AA414" s="90"/>
      <c r="AB414" s="90"/>
      <c r="AC414" s="90"/>
      <c r="AD414" s="90"/>
      <c r="AE414" s="90"/>
      <c r="AF414" s="90"/>
    </row>
    <row r="415" spans="18:32" s="54" customFormat="1"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  <c r="AC415" s="90"/>
      <c r="AD415" s="90"/>
      <c r="AE415" s="90"/>
      <c r="AF415" s="90"/>
    </row>
    <row r="416" spans="18:32" s="54" customFormat="1">
      <c r="R416" s="90"/>
      <c r="S416" s="90"/>
      <c r="T416" s="90"/>
      <c r="U416" s="90"/>
      <c r="V416" s="90"/>
      <c r="W416" s="90"/>
      <c r="X416" s="90"/>
      <c r="Y416" s="90"/>
      <c r="Z416" s="90"/>
      <c r="AA416" s="90"/>
      <c r="AB416" s="90"/>
      <c r="AC416" s="90"/>
      <c r="AD416" s="90"/>
      <c r="AE416" s="90"/>
      <c r="AF416" s="90"/>
    </row>
    <row r="417" spans="18:32" s="54" customFormat="1">
      <c r="R417" s="90"/>
      <c r="S417" s="90"/>
      <c r="T417" s="90"/>
      <c r="U417" s="90"/>
      <c r="V417" s="90"/>
      <c r="W417" s="90"/>
      <c r="X417" s="90"/>
      <c r="Y417" s="90"/>
      <c r="Z417" s="90"/>
      <c r="AA417" s="90"/>
      <c r="AB417" s="90"/>
      <c r="AC417" s="90"/>
      <c r="AD417" s="90"/>
      <c r="AE417" s="90"/>
      <c r="AF417" s="90"/>
    </row>
    <row r="418" spans="18:32" s="54" customFormat="1">
      <c r="R418" s="90"/>
      <c r="S418" s="90"/>
      <c r="T418" s="90"/>
      <c r="U418" s="90"/>
      <c r="V418" s="90"/>
      <c r="W418" s="90"/>
      <c r="X418" s="90"/>
      <c r="Y418" s="90"/>
      <c r="Z418" s="90"/>
      <c r="AA418" s="90"/>
      <c r="AB418" s="90"/>
      <c r="AC418" s="90"/>
      <c r="AD418" s="90"/>
      <c r="AE418" s="90"/>
      <c r="AF418" s="90"/>
    </row>
    <row r="419" spans="18:32" s="54" customFormat="1">
      <c r="R419" s="90"/>
      <c r="S419" s="90"/>
      <c r="T419" s="90"/>
      <c r="U419" s="90"/>
      <c r="V419" s="90"/>
      <c r="W419" s="90"/>
      <c r="X419" s="90"/>
      <c r="Y419" s="90"/>
      <c r="Z419" s="90"/>
      <c r="AA419" s="90"/>
      <c r="AB419" s="90"/>
      <c r="AC419" s="90"/>
      <c r="AD419" s="90"/>
      <c r="AE419" s="90"/>
      <c r="AF419" s="90"/>
    </row>
    <row r="420" spans="18:32" s="54" customFormat="1">
      <c r="R420" s="90"/>
      <c r="S420" s="90"/>
      <c r="T420" s="90"/>
      <c r="U420" s="90"/>
      <c r="V420" s="90"/>
      <c r="W420" s="90"/>
      <c r="X420" s="90"/>
      <c r="Y420" s="90"/>
      <c r="Z420" s="90"/>
      <c r="AA420" s="90"/>
      <c r="AB420" s="90"/>
      <c r="AC420" s="90"/>
      <c r="AD420" s="90"/>
      <c r="AE420" s="90"/>
      <c r="AF420" s="90"/>
    </row>
    <row r="421" spans="18:32" s="54" customFormat="1">
      <c r="R421" s="90"/>
      <c r="S421" s="90"/>
      <c r="T421" s="90"/>
      <c r="U421" s="90"/>
      <c r="V421" s="90"/>
      <c r="W421" s="90"/>
      <c r="X421" s="90"/>
      <c r="Y421" s="90"/>
      <c r="Z421" s="90"/>
      <c r="AA421" s="90"/>
      <c r="AB421" s="90"/>
      <c r="AC421" s="90"/>
      <c r="AD421" s="90"/>
      <c r="AE421" s="90"/>
      <c r="AF421" s="90"/>
    </row>
    <row r="422" spans="18:32" s="54" customFormat="1">
      <c r="R422" s="90"/>
      <c r="S422" s="90"/>
      <c r="T422" s="90"/>
      <c r="U422" s="90"/>
      <c r="V422" s="90"/>
      <c r="W422" s="90"/>
      <c r="X422" s="90"/>
      <c r="Y422" s="90"/>
      <c r="Z422" s="90"/>
      <c r="AA422" s="90"/>
      <c r="AB422" s="90"/>
      <c r="AC422" s="90"/>
      <c r="AD422" s="90"/>
      <c r="AE422" s="90"/>
      <c r="AF422" s="90"/>
    </row>
    <row r="423" spans="18:32" s="54" customFormat="1"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  <c r="AC423" s="90"/>
      <c r="AD423" s="90"/>
      <c r="AE423" s="90"/>
      <c r="AF423" s="90"/>
    </row>
    <row r="424" spans="18:32" s="54" customFormat="1">
      <c r="R424" s="90"/>
      <c r="S424" s="90"/>
      <c r="T424" s="90"/>
      <c r="U424" s="90"/>
      <c r="V424" s="90"/>
      <c r="W424" s="90"/>
      <c r="X424" s="90"/>
      <c r="Y424" s="90"/>
      <c r="Z424" s="90"/>
      <c r="AA424" s="90"/>
      <c r="AB424" s="90"/>
      <c r="AC424" s="90"/>
      <c r="AD424" s="90"/>
      <c r="AE424" s="90"/>
      <c r="AF424" s="90"/>
    </row>
    <row r="425" spans="18:32" s="54" customFormat="1">
      <c r="R425" s="90"/>
      <c r="S425" s="90"/>
      <c r="T425" s="90"/>
      <c r="U425" s="90"/>
      <c r="V425" s="90"/>
      <c r="W425" s="90"/>
      <c r="X425" s="90"/>
      <c r="Y425" s="90"/>
      <c r="Z425" s="90"/>
      <c r="AA425" s="90"/>
      <c r="AB425" s="90"/>
      <c r="AC425" s="90"/>
      <c r="AD425" s="90"/>
      <c r="AE425" s="90"/>
      <c r="AF425" s="90"/>
    </row>
    <row r="426" spans="18:32" s="54" customFormat="1">
      <c r="R426" s="90"/>
      <c r="S426" s="90"/>
      <c r="T426" s="90"/>
      <c r="U426" s="90"/>
      <c r="V426" s="90"/>
      <c r="W426" s="90"/>
      <c r="X426" s="90"/>
      <c r="Y426" s="90"/>
      <c r="Z426" s="90"/>
      <c r="AA426" s="90"/>
      <c r="AB426" s="90"/>
      <c r="AC426" s="90"/>
      <c r="AD426" s="90"/>
      <c r="AE426" s="90"/>
      <c r="AF426" s="90"/>
    </row>
    <row r="427" spans="18:32" s="54" customFormat="1"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  <c r="AC427" s="90"/>
      <c r="AD427" s="90"/>
      <c r="AE427" s="90"/>
      <c r="AF427" s="90"/>
    </row>
    <row r="428" spans="18:32" s="54" customFormat="1">
      <c r="R428" s="90"/>
      <c r="S428" s="90"/>
      <c r="T428" s="90"/>
      <c r="U428" s="90"/>
      <c r="V428" s="90"/>
      <c r="W428" s="90"/>
      <c r="X428" s="90"/>
      <c r="Y428" s="90"/>
      <c r="Z428" s="90"/>
      <c r="AA428" s="90"/>
      <c r="AB428" s="90"/>
      <c r="AC428" s="90"/>
      <c r="AD428" s="90"/>
      <c r="AE428" s="90"/>
      <c r="AF428" s="90"/>
    </row>
    <row r="429" spans="18:32" s="54" customFormat="1">
      <c r="R429" s="90"/>
      <c r="S429" s="90"/>
      <c r="T429" s="90"/>
      <c r="U429" s="90"/>
      <c r="V429" s="90"/>
      <c r="W429" s="90"/>
      <c r="X429" s="90"/>
      <c r="Y429" s="90"/>
      <c r="Z429" s="90"/>
      <c r="AA429" s="90"/>
      <c r="AB429" s="90"/>
      <c r="AC429" s="90"/>
      <c r="AD429" s="90"/>
      <c r="AE429" s="90"/>
      <c r="AF429" s="90"/>
    </row>
    <row r="430" spans="18:32" s="54" customFormat="1"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  <c r="AC430" s="90"/>
      <c r="AD430" s="90"/>
      <c r="AE430" s="90"/>
      <c r="AF430" s="90"/>
    </row>
    <row r="431" spans="18:32" s="54" customFormat="1"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  <c r="AC431" s="90"/>
      <c r="AD431" s="90"/>
      <c r="AE431" s="90"/>
      <c r="AF431" s="90"/>
    </row>
    <row r="432" spans="18:32" s="54" customFormat="1">
      <c r="R432" s="90"/>
      <c r="S432" s="90"/>
      <c r="T432" s="90"/>
      <c r="U432" s="90"/>
      <c r="V432" s="90"/>
      <c r="W432" s="90"/>
      <c r="X432" s="90"/>
      <c r="Y432" s="90"/>
      <c r="Z432" s="90"/>
      <c r="AA432" s="90"/>
      <c r="AB432" s="90"/>
      <c r="AC432" s="90"/>
      <c r="AD432" s="90"/>
      <c r="AE432" s="90"/>
      <c r="AF432" s="90"/>
    </row>
    <row r="433" spans="18:32" s="54" customFormat="1">
      <c r="R433" s="90"/>
      <c r="S433" s="90"/>
      <c r="T433" s="90"/>
      <c r="U433" s="90"/>
      <c r="V433" s="90"/>
      <c r="W433" s="90"/>
      <c r="X433" s="90"/>
      <c r="Y433" s="90"/>
      <c r="Z433" s="90"/>
      <c r="AA433" s="90"/>
      <c r="AB433" s="90"/>
      <c r="AC433" s="90"/>
      <c r="AD433" s="90"/>
      <c r="AE433" s="90"/>
      <c r="AF433" s="90"/>
    </row>
    <row r="434" spans="18:32" s="54" customFormat="1">
      <c r="R434" s="90"/>
      <c r="S434" s="90"/>
      <c r="T434" s="90"/>
      <c r="U434" s="90"/>
      <c r="V434" s="90"/>
      <c r="W434" s="90"/>
      <c r="X434" s="90"/>
      <c r="Y434" s="90"/>
      <c r="Z434" s="90"/>
      <c r="AA434" s="90"/>
      <c r="AB434" s="90"/>
      <c r="AC434" s="90"/>
      <c r="AD434" s="90"/>
      <c r="AE434" s="90"/>
      <c r="AF434" s="90"/>
    </row>
    <row r="435" spans="18:32" s="54" customFormat="1">
      <c r="R435" s="90"/>
      <c r="S435" s="90"/>
      <c r="T435" s="90"/>
      <c r="U435" s="90"/>
      <c r="V435" s="90"/>
      <c r="W435" s="90"/>
      <c r="X435" s="90"/>
      <c r="Y435" s="90"/>
      <c r="Z435" s="90"/>
      <c r="AA435" s="90"/>
      <c r="AB435" s="90"/>
      <c r="AC435" s="90"/>
      <c r="AD435" s="90"/>
      <c r="AE435" s="90"/>
      <c r="AF435" s="90"/>
    </row>
    <row r="436" spans="18:32" s="54" customFormat="1">
      <c r="R436" s="90"/>
      <c r="S436" s="90"/>
      <c r="T436" s="90"/>
      <c r="U436" s="90"/>
      <c r="V436" s="90"/>
      <c r="W436" s="90"/>
      <c r="X436" s="90"/>
      <c r="Y436" s="90"/>
      <c r="Z436" s="90"/>
      <c r="AA436" s="90"/>
      <c r="AB436" s="90"/>
      <c r="AC436" s="90"/>
      <c r="AD436" s="90"/>
      <c r="AE436" s="90"/>
      <c r="AF436" s="90"/>
    </row>
    <row r="437" spans="18:32" s="54" customFormat="1">
      <c r="R437" s="90"/>
      <c r="S437" s="90"/>
      <c r="T437" s="90"/>
      <c r="U437" s="90"/>
      <c r="V437" s="90"/>
      <c r="W437" s="90"/>
      <c r="X437" s="90"/>
      <c r="Y437" s="90"/>
      <c r="Z437" s="90"/>
      <c r="AA437" s="90"/>
      <c r="AB437" s="90"/>
      <c r="AC437" s="90"/>
      <c r="AD437" s="90"/>
      <c r="AE437" s="90"/>
      <c r="AF437" s="90"/>
    </row>
    <row r="438" spans="18:32" s="54" customFormat="1">
      <c r="R438" s="90"/>
      <c r="S438" s="90"/>
      <c r="T438" s="90"/>
      <c r="U438" s="90"/>
      <c r="V438" s="90"/>
      <c r="W438" s="90"/>
      <c r="X438" s="90"/>
      <c r="Y438" s="90"/>
      <c r="Z438" s="90"/>
      <c r="AA438" s="90"/>
      <c r="AB438" s="90"/>
      <c r="AC438" s="90"/>
      <c r="AD438" s="90"/>
      <c r="AE438" s="90"/>
      <c r="AF438" s="90"/>
    </row>
    <row r="439" spans="18:32" s="54" customFormat="1">
      <c r="R439" s="90"/>
      <c r="S439" s="90"/>
      <c r="T439" s="90"/>
      <c r="U439" s="90"/>
      <c r="V439" s="90"/>
      <c r="W439" s="90"/>
      <c r="X439" s="90"/>
      <c r="Y439" s="90"/>
      <c r="Z439" s="90"/>
      <c r="AA439" s="90"/>
      <c r="AB439" s="90"/>
      <c r="AC439" s="90"/>
      <c r="AD439" s="90"/>
      <c r="AE439" s="90"/>
      <c r="AF439" s="90"/>
    </row>
    <row r="440" spans="18:32" s="54" customFormat="1"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  <c r="AC440" s="90"/>
      <c r="AD440" s="90"/>
      <c r="AE440" s="90"/>
      <c r="AF440" s="90"/>
    </row>
    <row r="441" spans="18:32" s="54" customFormat="1">
      <c r="R441" s="90"/>
      <c r="S441" s="90"/>
      <c r="T441" s="90"/>
      <c r="U441" s="90"/>
      <c r="V441" s="90"/>
      <c r="W441" s="90"/>
      <c r="X441" s="90"/>
      <c r="Y441" s="90"/>
      <c r="Z441" s="90"/>
      <c r="AA441" s="90"/>
      <c r="AB441" s="90"/>
      <c r="AC441" s="90"/>
      <c r="AD441" s="90"/>
      <c r="AE441" s="90"/>
      <c r="AF441" s="90"/>
    </row>
    <row r="442" spans="18:32" s="54" customFormat="1">
      <c r="R442" s="90"/>
      <c r="S442" s="90"/>
      <c r="T442" s="90"/>
      <c r="U442" s="90"/>
      <c r="V442" s="90"/>
      <c r="W442" s="90"/>
      <c r="X442" s="90"/>
      <c r="Y442" s="90"/>
      <c r="Z442" s="90"/>
      <c r="AA442" s="90"/>
      <c r="AB442" s="90"/>
      <c r="AC442" s="90"/>
      <c r="AD442" s="90"/>
      <c r="AE442" s="90"/>
      <c r="AF442" s="90"/>
    </row>
  </sheetData>
  <autoFilter ref="A14:BA36" xr:uid="{00000000-0009-0000-0000-000012000000}"/>
  <mergeCells count="15">
    <mergeCell ref="L39:O39"/>
    <mergeCell ref="A1:Q1"/>
    <mergeCell ref="A3:Q3"/>
    <mergeCell ref="A4:Q4"/>
    <mergeCell ref="A13:A14"/>
    <mergeCell ref="B13:B14"/>
    <mergeCell ref="C13:C14"/>
    <mergeCell ref="D13:D14"/>
    <mergeCell ref="E13:E14"/>
    <mergeCell ref="F13:F14"/>
    <mergeCell ref="G13:G14"/>
    <mergeCell ref="H13:H14"/>
    <mergeCell ref="I13:L13"/>
    <mergeCell ref="M13:Q13"/>
    <mergeCell ref="D39:H39"/>
  </mergeCells>
  <conditionalFormatting sqref="C15">
    <cfRule type="expression" priority="4" stopIfTrue="1">
      <formula>#REF!</formula>
    </cfRule>
  </conditionalFormatting>
  <printOptions horizontalCentered="1"/>
  <pageMargins left="0.39370078740157483" right="0.39370078740157483" top="0.64" bottom="0.17" header="0.31496062992125984" footer="0.17"/>
  <pageSetup paperSize="9" scale="7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Z433"/>
  <sheetViews>
    <sheetView showZeros="0" topLeftCell="A7" zoomScale="85" zoomScaleNormal="85" workbookViewId="0">
      <selection activeCell="S29" sqref="S29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28" width="10.81640625" style="90" customWidth="1"/>
    <col min="29" max="30" width="8.81640625" style="90"/>
    <col min="31" max="51" width="8.81640625" style="54"/>
    <col min="52" max="16384" width="8.81640625" style="4"/>
  </cols>
  <sheetData>
    <row r="1" spans="1:52" ht="15">
      <c r="A1" s="434" t="s">
        <v>519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52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52" ht="15">
      <c r="A3" s="435" t="str">
        <f>Kopsavilkums!C33</f>
        <v>Lietus ūdens kanalizācijas tīkli - LKT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52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52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52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</row>
    <row r="7" spans="1:52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52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1"/>
      <c r="L8" s="11"/>
      <c r="M8" s="11"/>
      <c r="N8" s="11"/>
      <c r="O8" s="11"/>
      <c r="P8" s="11"/>
    </row>
    <row r="9" spans="1:52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P27</f>
        <v>0</v>
      </c>
    </row>
    <row r="10" spans="1:52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52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52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52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52" ht="35" customHeight="1" thickBot="1">
      <c r="A14" s="451"/>
      <c r="B14" s="452"/>
      <c r="C14" s="452"/>
      <c r="D14" s="453"/>
      <c r="E14" s="454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52" s="90" customFormat="1" ht="25">
      <c r="A15" s="273"/>
      <c r="B15" s="190"/>
      <c r="C15" s="191" t="str">
        <f>A3</f>
        <v>Lietus ūdens kanalizācijas tīkli - LKT</v>
      </c>
      <c r="D15" s="193"/>
      <c r="E15" s="194"/>
      <c r="F15" s="117"/>
      <c r="G15" s="61"/>
      <c r="H15" s="26"/>
      <c r="I15" s="27"/>
      <c r="J15" s="27"/>
      <c r="K15" s="25"/>
      <c r="L15" s="25"/>
      <c r="M15" s="26"/>
      <c r="N15" s="27"/>
      <c r="O15" s="28"/>
      <c r="P15" s="29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4"/>
    </row>
    <row r="16" spans="1:52" s="171" customFormat="1">
      <c r="A16" s="278"/>
      <c r="B16" s="238"/>
      <c r="C16" s="174" t="s">
        <v>520</v>
      </c>
      <c r="D16" s="176"/>
      <c r="E16" s="179"/>
      <c r="F16" s="26"/>
      <c r="G16" s="61"/>
      <c r="H16" s="26"/>
      <c r="I16" s="27"/>
      <c r="J16" s="27"/>
      <c r="K16" s="25"/>
      <c r="L16" s="25"/>
      <c r="M16" s="26"/>
      <c r="N16" s="27"/>
      <c r="O16" s="28"/>
      <c r="P16" s="29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4"/>
    </row>
    <row r="17" spans="1:52" s="171" customFormat="1" ht="23">
      <c r="A17" s="274">
        <v>1</v>
      </c>
      <c r="B17" s="119"/>
      <c r="C17" s="256" t="s">
        <v>521</v>
      </c>
      <c r="D17" s="176" t="s">
        <v>173</v>
      </c>
      <c r="E17" s="123">
        <v>98.299999999999983</v>
      </c>
      <c r="F17" s="26"/>
      <c r="G17" s="61"/>
      <c r="H17" s="26">
        <f>ROUND(F17*G17,2)</f>
        <v>0</v>
      </c>
      <c r="I17" s="27"/>
      <c r="J17" s="27"/>
      <c r="K17" s="25">
        <f>SUM(H17:J17)</f>
        <v>0</v>
      </c>
      <c r="L17" s="25">
        <f>ROUND(E17*F17,2)</f>
        <v>0</v>
      </c>
      <c r="M17" s="26">
        <f>ROUND(E17*H17,2)</f>
        <v>0</v>
      </c>
      <c r="N17" s="27">
        <f>ROUND(E17*I17,2)</f>
        <v>0</v>
      </c>
      <c r="O17" s="28">
        <f>ROUND(E17*J17,2)</f>
        <v>0</v>
      </c>
      <c r="P17" s="29">
        <f>SUM(M17:O17)</f>
        <v>0</v>
      </c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4"/>
    </row>
    <row r="18" spans="1:52" s="171" customFormat="1">
      <c r="A18" s="278"/>
      <c r="B18" s="238"/>
      <c r="C18" s="183" t="s">
        <v>522</v>
      </c>
      <c r="D18" s="176" t="s">
        <v>173</v>
      </c>
      <c r="E18" s="177">
        <f>ROUND(E17*1.1,1)</f>
        <v>108.1</v>
      </c>
      <c r="F18" s="26"/>
      <c r="G18" s="61"/>
      <c r="H18" s="26">
        <f t="shared" ref="H18:H26" si="0">ROUND(F18*G18,2)</f>
        <v>0</v>
      </c>
      <c r="I18" s="27"/>
      <c r="J18" s="27"/>
      <c r="K18" s="25">
        <f t="shared" ref="K18:K26" si="1">SUM(H18:J18)</f>
        <v>0</v>
      </c>
      <c r="L18" s="25">
        <f t="shared" ref="L18:L26" si="2">ROUND(E18*F18,2)</f>
        <v>0</v>
      </c>
      <c r="M18" s="26">
        <f t="shared" ref="M18:M26" si="3">ROUND(E18*H18,2)</f>
        <v>0</v>
      </c>
      <c r="N18" s="27">
        <f t="shared" ref="N18:N26" si="4">ROUND(E18*I18,2)</f>
        <v>0</v>
      </c>
      <c r="O18" s="28">
        <f t="shared" ref="O18:O26" si="5">ROUND(E18*J18,2)</f>
        <v>0</v>
      </c>
      <c r="P18" s="29">
        <f t="shared" ref="P18:P26" si="6">SUM(M18:O18)</f>
        <v>0</v>
      </c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4"/>
    </row>
    <row r="19" spans="1:52" s="171" customFormat="1" ht="23">
      <c r="A19" s="278"/>
      <c r="B19" s="238"/>
      <c r="C19" s="183" t="s">
        <v>199</v>
      </c>
      <c r="D19" s="176" t="s">
        <v>173</v>
      </c>
      <c r="E19" s="177">
        <f>E17</f>
        <v>98.299999999999983</v>
      </c>
      <c r="F19" s="26"/>
      <c r="G19" s="61"/>
      <c r="H19" s="26">
        <f t="shared" si="0"/>
        <v>0</v>
      </c>
      <c r="I19" s="27"/>
      <c r="J19" s="27"/>
      <c r="K19" s="25">
        <f t="shared" si="1"/>
        <v>0</v>
      </c>
      <c r="L19" s="25">
        <f t="shared" si="2"/>
        <v>0</v>
      </c>
      <c r="M19" s="26">
        <f t="shared" si="3"/>
        <v>0</v>
      </c>
      <c r="N19" s="27">
        <f t="shared" si="4"/>
        <v>0</v>
      </c>
      <c r="O19" s="28">
        <f t="shared" si="5"/>
        <v>0</v>
      </c>
      <c r="P19" s="29">
        <f t="shared" si="6"/>
        <v>0</v>
      </c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4"/>
    </row>
    <row r="20" spans="1:52" s="171" customFormat="1" ht="23">
      <c r="A20" s="278">
        <v>2</v>
      </c>
      <c r="B20" s="119"/>
      <c r="C20" s="256" t="s">
        <v>523</v>
      </c>
      <c r="D20" s="176" t="s">
        <v>173</v>
      </c>
      <c r="E20" s="123">
        <v>77</v>
      </c>
      <c r="F20" s="26"/>
      <c r="G20" s="61"/>
      <c r="H20" s="26">
        <f t="shared" si="0"/>
        <v>0</v>
      </c>
      <c r="I20" s="27"/>
      <c r="J20" s="27"/>
      <c r="K20" s="25">
        <f t="shared" si="1"/>
        <v>0</v>
      </c>
      <c r="L20" s="25">
        <f t="shared" si="2"/>
        <v>0</v>
      </c>
      <c r="M20" s="26">
        <f t="shared" si="3"/>
        <v>0</v>
      </c>
      <c r="N20" s="27">
        <f t="shared" si="4"/>
        <v>0</v>
      </c>
      <c r="O20" s="28">
        <f t="shared" si="5"/>
        <v>0</v>
      </c>
      <c r="P20" s="29">
        <f t="shared" si="6"/>
        <v>0</v>
      </c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4"/>
    </row>
    <row r="21" spans="1:52" s="171" customFormat="1">
      <c r="A21" s="274"/>
      <c r="B21" s="238"/>
      <c r="C21" s="183" t="s">
        <v>524</v>
      </c>
      <c r="D21" s="176" t="s">
        <v>173</v>
      </c>
      <c r="E21" s="177">
        <f>ROUND(E20*1.1,1)</f>
        <v>84.7</v>
      </c>
      <c r="F21" s="26"/>
      <c r="G21" s="61"/>
      <c r="H21" s="26">
        <f t="shared" si="0"/>
        <v>0</v>
      </c>
      <c r="I21" s="27"/>
      <c r="J21" s="27"/>
      <c r="K21" s="25">
        <f t="shared" si="1"/>
        <v>0</v>
      </c>
      <c r="L21" s="25">
        <f t="shared" si="2"/>
        <v>0</v>
      </c>
      <c r="M21" s="26">
        <f t="shared" si="3"/>
        <v>0</v>
      </c>
      <c r="N21" s="27">
        <f t="shared" si="4"/>
        <v>0</v>
      </c>
      <c r="O21" s="28">
        <f t="shared" si="5"/>
        <v>0</v>
      </c>
      <c r="P21" s="29">
        <f t="shared" si="6"/>
        <v>0</v>
      </c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4"/>
    </row>
    <row r="22" spans="1:52" s="171" customFormat="1" ht="23">
      <c r="A22" s="278"/>
      <c r="B22" s="238"/>
      <c r="C22" s="183" t="s">
        <v>199</v>
      </c>
      <c r="D22" s="176" t="s">
        <v>173</v>
      </c>
      <c r="E22" s="177">
        <f>E20</f>
        <v>77</v>
      </c>
      <c r="F22" s="26"/>
      <c r="G22" s="61"/>
      <c r="H22" s="26">
        <f t="shared" si="0"/>
        <v>0</v>
      </c>
      <c r="I22" s="27"/>
      <c r="J22" s="27"/>
      <c r="K22" s="25">
        <f t="shared" si="1"/>
        <v>0</v>
      </c>
      <c r="L22" s="25">
        <f t="shared" si="2"/>
        <v>0</v>
      </c>
      <c r="M22" s="26">
        <f t="shared" si="3"/>
        <v>0</v>
      </c>
      <c r="N22" s="27">
        <f t="shared" si="4"/>
        <v>0</v>
      </c>
      <c r="O22" s="28">
        <f t="shared" si="5"/>
        <v>0</v>
      </c>
      <c r="P22" s="29">
        <f t="shared" si="6"/>
        <v>0</v>
      </c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4"/>
    </row>
    <row r="23" spans="1:52" s="171" customFormat="1">
      <c r="A23" s="278"/>
      <c r="B23" s="238"/>
      <c r="C23" s="174" t="s">
        <v>525</v>
      </c>
      <c r="D23" s="176"/>
      <c r="E23" s="179"/>
      <c r="F23" s="26"/>
      <c r="G23" s="61"/>
      <c r="H23" s="26">
        <f t="shared" si="0"/>
        <v>0</v>
      </c>
      <c r="I23" s="27"/>
      <c r="J23" s="27"/>
      <c r="K23" s="25">
        <f t="shared" si="1"/>
        <v>0</v>
      </c>
      <c r="L23" s="25">
        <f t="shared" si="2"/>
        <v>0</v>
      </c>
      <c r="M23" s="26">
        <f t="shared" si="3"/>
        <v>0</v>
      </c>
      <c r="N23" s="27">
        <f t="shared" si="4"/>
        <v>0</v>
      </c>
      <c r="O23" s="28">
        <f t="shared" si="5"/>
        <v>0</v>
      </c>
      <c r="P23" s="29">
        <f t="shared" si="6"/>
        <v>0</v>
      </c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4"/>
    </row>
    <row r="24" spans="1:52" s="171" customFormat="1" ht="23">
      <c r="A24" s="278">
        <v>3</v>
      </c>
      <c r="B24" s="119"/>
      <c r="C24" s="256" t="s">
        <v>526</v>
      </c>
      <c r="D24" s="176" t="s">
        <v>80</v>
      </c>
      <c r="E24" s="123">
        <v>3</v>
      </c>
      <c r="F24" s="26"/>
      <c r="G24" s="61"/>
      <c r="H24" s="26">
        <f t="shared" si="0"/>
        <v>0</v>
      </c>
      <c r="I24" s="27"/>
      <c r="J24" s="27"/>
      <c r="K24" s="25">
        <f t="shared" si="1"/>
        <v>0</v>
      </c>
      <c r="L24" s="25">
        <f t="shared" si="2"/>
        <v>0</v>
      </c>
      <c r="M24" s="26">
        <f t="shared" si="3"/>
        <v>0</v>
      </c>
      <c r="N24" s="27">
        <f t="shared" si="4"/>
        <v>0</v>
      </c>
      <c r="O24" s="28">
        <f t="shared" si="5"/>
        <v>0</v>
      </c>
      <c r="P24" s="29">
        <f t="shared" si="6"/>
        <v>0</v>
      </c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4"/>
    </row>
    <row r="25" spans="1:52" s="171" customFormat="1">
      <c r="A25" s="274"/>
      <c r="B25" s="238"/>
      <c r="C25" s="183" t="s">
        <v>527</v>
      </c>
      <c r="D25" s="176" t="s">
        <v>80</v>
      </c>
      <c r="E25" s="177">
        <f>E24</f>
        <v>3</v>
      </c>
      <c r="F25" s="26"/>
      <c r="G25" s="61"/>
      <c r="H25" s="26">
        <f t="shared" si="0"/>
        <v>0</v>
      </c>
      <c r="I25" s="27"/>
      <c r="J25" s="27"/>
      <c r="K25" s="25">
        <f t="shared" si="1"/>
        <v>0</v>
      </c>
      <c r="L25" s="25">
        <f t="shared" si="2"/>
        <v>0</v>
      </c>
      <c r="M25" s="26">
        <f t="shared" si="3"/>
        <v>0</v>
      </c>
      <c r="N25" s="27">
        <f t="shared" si="4"/>
        <v>0</v>
      </c>
      <c r="O25" s="28">
        <f t="shared" si="5"/>
        <v>0</v>
      </c>
      <c r="P25" s="29">
        <f t="shared" si="6"/>
        <v>0</v>
      </c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4"/>
    </row>
    <row r="26" spans="1:52" s="171" customFormat="1" ht="23.5" thickBot="1">
      <c r="A26" s="278"/>
      <c r="B26" s="238"/>
      <c r="C26" s="183" t="s">
        <v>288</v>
      </c>
      <c r="D26" s="176" t="s">
        <v>85</v>
      </c>
      <c r="E26" s="177">
        <f>E24</f>
        <v>3</v>
      </c>
      <c r="F26" s="26"/>
      <c r="G26" s="61"/>
      <c r="H26" s="26">
        <f t="shared" si="0"/>
        <v>0</v>
      </c>
      <c r="I26" s="27"/>
      <c r="J26" s="27"/>
      <c r="K26" s="25">
        <f t="shared" si="1"/>
        <v>0</v>
      </c>
      <c r="L26" s="25">
        <f t="shared" si="2"/>
        <v>0</v>
      </c>
      <c r="M26" s="26">
        <f t="shared" si="3"/>
        <v>0</v>
      </c>
      <c r="N26" s="27">
        <f t="shared" si="4"/>
        <v>0</v>
      </c>
      <c r="O26" s="28">
        <f t="shared" si="5"/>
        <v>0</v>
      </c>
      <c r="P26" s="29">
        <f t="shared" si="6"/>
        <v>0</v>
      </c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4"/>
    </row>
    <row r="27" spans="1:52" s="54" customFormat="1" ht="15" customHeight="1" thickBot="1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2" t="s">
        <v>112</v>
      </c>
      <c r="L27" s="33">
        <f>ROUND(SUM(L15:L26),2)</f>
        <v>0</v>
      </c>
      <c r="M27" s="33">
        <f>ROUND(SUM(M15:M26),2)</f>
        <v>0</v>
      </c>
      <c r="N27" s="34">
        <f>ROUND(SUM(N15:N26),2)</f>
        <v>0</v>
      </c>
      <c r="O27" s="35">
        <f>ROUND(SUM(O15:O26),2)</f>
        <v>0</v>
      </c>
      <c r="P27" s="36">
        <f>ROUND(SUM(P15:P26),2)</f>
        <v>0</v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Z27" s="4"/>
    </row>
    <row r="28" spans="1:52" s="54" customFormat="1" ht="35" customHeight="1">
      <c r="A28" s="37"/>
      <c r="B28" s="7"/>
      <c r="C28" s="38"/>
      <c r="D28" s="39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7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Z28" s="4"/>
    </row>
    <row r="29" spans="1:52">
      <c r="A29" s="40"/>
      <c r="B29" s="41"/>
      <c r="C29" s="41" t="s">
        <v>14</v>
      </c>
      <c r="D29" s="42"/>
      <c r="E29" s="43"/>
      <c r="F29" s="44"/>
      <c r="G29" s="42"/>
      <c r="H29" s="45">
        <f>Kopsavilkums!C$42</f>
        <v>0</v>
      </c>
      <c r="I29" s="46" t="str">
        <f>Koptāme!$C$28</f>
        <v>datums</v>
      </c>
      <c r="J29" s="46"/>
      <c r="K29" s="41" t="s">
        <v>17</v>
      </c>
      <c r="L29" s="47"/>
      <c r="M29" s="44"/>
      <c r="N29" s="44"/>
      <c r="O29" s="45">
        <f>Kopsavilkums!C$47</f>
        <v>0</v>
      </c>
      <c r="P29" s="46" t="str">
        <f>Kopsavilkums!D$47</f>
        <v>datums</v>
      </c>
      <c r="W29" s="54"/>
      <c r="X29" s="54"/>
      <c r="Y29" s="54"/>
      <c r="Z29" s="54"/>
      <c r="AA29" s="54"/>
      <c r="AB29" s="54"/>
      <c r="AC29" s="54"/>
      <c r="AD29" s="54"/>
      <c r="AR29" s="4"/>
      <c r="AS29" s="4"/>
      <c r="AT29" s="4"/>
      <c r="AU29" s="4"/>
      <c r="AV29" s="4"/>
      <c r="AW29" s="4"/>
      <c r="AX29" s="4"/>
      <c r="AY29" s="4"/>
    </row>
    <row r="30" spans="1:52">
      <c r="A30" s="48"/>
      <c r="B30" s="49"/>
      <c r="C30" s="50"/>
      <c r="D30" s="433" t="s">
        <v>15</v>
      </c>
      <c r="E30" s="433"/>
      <c r="F30" s="433"/>
      <c r="G30" s="433"/>
      <c r="H30" s="433"/>
      <c r="I30" s="7"/>
      <c r="J30" s="7"/>
      <c r="K30" s="7"/>
      <c r="L30" s="433" t="s">
        <v>15</v>
      </c>
      <c r="M30" s="433"/>
      <c r="N30" s="433"/>
      <c r="O30" s="433"/>
      <c r="P30" s="7"/>
      <c r="W30" s="54"/>
      <c r="X30" s="54"/>
      <c r="Y30" s="54"/>
      <c r="Z30" s="54"/>
      <c r="AA30" s="54"/>
      <c r="AB30" s="54"/>
      <c r="AC30" s="54"/>
      <c r="AD30" s="54"/>
      <c r="AR30" s="4"/>
      <c r="AS30" s="4"/>
      <c r="AT30" s="4"/>
      <c r="AU30" s="4"/>
      <c r="AV30" s="4"/>
      <c r="AW30" s="4"/>
      <c r="AX30" s="4"/>
      <c r="AY30" s="4"/>
    </row>
    <row r="31" spans="1:52">
      <c r="A31" s="37"/>
      <c r="B31" s="7"/>
      <c r="C31" s="38"/>
      <c r="D31" s="5"/>
      <c r="E31" s="5"/>
      <c r="F31" s="5"/>
      <c r="G31" s="5"/>
      <c r="H31" s="7"/>
      <c r="I31" s="7"/>
      <c r="J31" s="7"/>
      <c r="K31" s="7"/>
      <c r="L31" s="7"/>
      <c r="M31" s="7"/>
      <c r="N31" s="7"/>
      <c r="O31" s="7"/>
      <c r="P31" s="7"/>
      <c r="W31" s="54"/>
      <c r="X31" s="54"/>
      <c r="Y31" s="54"/>
      <c r="Z31" s="54"/>
      <c r="AA31" s="54"/>
      <c r="AB31" s="54"/>
      <c r="AC31" s="54"/>
      <c r="AD31" s="54"/>
      <c r="AR31" s="4"/>
      <c r="AS31" s="4"/>
      <c r="AT31" s="4"/>
      <c r="AU31" s="4"/>
      <c r="AV31" s="4"/>
      <c r="AW31" s="4"/>
      <c r="AX31" s="4"/>
      <c r="AY31" s="4"/>
    </row>
    <row r="32" spans="1:52">
      <c r="A32" s="51"/>
      <c r="B32" s="46"/>
      <c r="C32" s="52"/>
      <c r="D32" s="52">
        <f>Kopsavilkums!B$45</f>
        <v>0</v>
      </c>
      <c r="E32" s="5"/>
      <c r="F32" s="5"/>
      <c r="G32" s="5"/>
      <c r="H32" s="7"/>
      <c r="I32" s="7"/>
      <c r="J32" s="7"/>
      <c r="K32" s="7"/>
      <c r="L32" s="52" t="str">
        <f>Kopsavilkums!B$50</f>
        <v>Sert.Nr. ________</v>
      </c>
      <c r="M32" s="53"/>
      <c r="N32" s="7"/>
      <c r="O32" s="7"/>
      <c r="P32" s="7"/>
      <c r="W32" s="54"/>
      <c r="X32" s="54"/>
      <c r="Y32" s="54"/>
      <c r="Z32" s="54"/>
      <c r="AA32" s="54"/>
      <c r="AB32" s="54"/>
      <c r="AC32" s="54"/>
      <c r="AD32" s="54"/>
      <c r="AR32" s="4"/>
      <c r="AS32" s="4"/>
      <c r="AT32" s="4"/>
      <c r="AU32" s="4"/>
      <c r="AV32" s="4"/>
      <c r="AW32" s="4"/>
      <c r="AX32" s="4"/>
      <c r="AY32" s="4"/>
    </row>
    <row r="33" spans="17:30" s="54" customFormat="1"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</row>
    <row r="34" spans="17:30" s="54" customFormat="1"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</row>
    <row r="35" spans="17:30" s="54" customFormat="1"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</row>
    <row r="36" spans="17:30" s="54" customFormat="1"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</row>
    <row r="37" spans="17:30" s="54" customFormat="1"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</row>
    <row r="38" spans="17:30" s="54" customFormat="1"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</row>
    <row r="39" spans="17:30" s="54" customFormat="1"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</row>
    <row r="40" spans="17:30" s="54" customFormat="1"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</row>
    <row r="41" spans="17:30" s="54" customFormat="1"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</row>
    <row r="42" spans="17:30" s="54" customFormat="1"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</row>
    <row r="43" spans="17:30" s="54" customFormat="1"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</row>
    <row r="44" spans="17:30" s="54" customFormat="1"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</row>
    <row r="45" spans="17:30" s="54" customFormat="1"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</row>
    <row r="46" spans="17:30" s="54" customFormat="1"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</row>
    <row r="47" spans="17:30" s="54" customFormat="1"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</row>
    <row r="48" spans="17:30" s="54" customFormat="1"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</row>
    <row r="49" spans="17:30" s="54" customFormat="1"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</row>
    <row r="50" spans="17:30" s="54" customFormat="1"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</row>
    <row r="51" spans="17:30" s="54" customFormat="1"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</row>
    <row r="52" spans="17:30" s="54" customFormat="1"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</row>
    <row r="53" spans="17:30" s="54" customFormat="1"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</row>
    <row r="54" spans="17:30" s="54" customFormat="1"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</row>
    <row r="55" spans="17:30" s="54" customFormat="1"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</row>
    <row r="56" spans="17:30" s="54" customFormat="1"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</row>
    <row r="57" spans="17:30" s="54" customFormat="1"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</row>
    <row r="58" spans="17:30" s="54" customFormat="1"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</row>
    <row r="59" spans="17:30" s="54" customFormat="1"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</row>
    <row r="60" spans="17:30" s="54" customFormat="1"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</row>
    <row r="61" spans="17:30" s="54" customFormat="1"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</row>
    <row r="62" spans="17:30" s="54" customFormat="1"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</row>
    <row r="63" spans="17:30" s="54" customFormat="1"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</row>
    <row r="64" spans="17:30" s="54" customFormat="1"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</row>
    <row r="65" spans="17:30" s="54" customFormat="1"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</row>
    <row r="66" spans="17:30" s="54" customFormat="1"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</row>
    <row r="67" spans="17:30" s="54" customFormat="1"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</row>
    <row r="68" spans="17:30" s="54" customFormat="1"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</row>
    <row r="69" spans="17:30" s="54" customFormat="1"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</row>
    <row r="70" spans="17:30" s="54" customFormat="1"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</row>
    <row r="71" spans="17:30" s="54" customFormat="1"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</row>
    <row r="72" spans="17:30" s="54" customFormat="1"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</row>
    <row r="73" spans="17:30" s="54" customFormat="1"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</row>
    <row r="74" spans="17:30" s="54" customFormat="1"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</row>
    <row r="75" spans="17:30" s="54" customFormat="1"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</row>
    <row r="76" spans="17:30" s="54" customFormat="1"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</row>
    <row r="77" spans="17:30" s="54" customFormat="1"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</row>
    <row r="78" spans="17:30" s="54" customFormat="1"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</row>
    <row r="79" spans="17:30" s="54" customFormat="1"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</row>
    <row r="80" spans="17:30" s="54" customFormat="1"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</row>
    <row r="81" spans="17:30" s="54" customFormat="1"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</row>
    <row r="82" spans="17:30" s="54" customFormat="1"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</row>
    <row r="83" spans="17:30" s="54" customFormat="1"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</row>
    <row r="84" spans="17:30" s="54" customFormat="1"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</row>
    <row r="85" spans="17:30" s="54" customFormat="1"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</row>
    <row r="86" spans="17:30" s="54" customFormat="1"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</row>
    <row r="87" spans="17:30" s="54" customFormat="1"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</row>
    <row r="88" spans="17:30" s="54" customFormat="1"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</row>
    <row r="89" spans="17:30" s="54" customFormat="1"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</row>
    <row r="90" spans="17:30" s="54" customFormat="1"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</row>
    <row r="91" spans="17:30" s="54" customFormat="1"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</row>
    <row r="92" spans="17:30" s="54" customFormat="1"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</row>
    <row r="93" spans="17:30" s="54" customFormat="1"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</row>
    <row r="94" spans="17:30" s="54" customFormat="1"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</row>
    <row r="95" spans="17:30" s="54" customFormat="1"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</row>
    <row r="96" spans="17:30" s="54" customFormat="1"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</row>
    <row r="97" spans="17:30" s="54" customFormat="1"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</row>
    <row r="98" spans="17:30" s="54" customFormat="1"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</row>
    <row r="99" spans="17:30" s="54" customFormat="1"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</row>
    <row r="100" spans="17:30" s="54" customFormat="1"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</row>
    <row r="101" spans="17:30" s="54" customFormat="1"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</row>
    <row r="102" spans="17:30" s="54" customFormat="1"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</row>
    <row r="103" spans="17:30" s="54" customFormat="1"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</row>
    <row r="104" spans="17:30" s="54" customFormat="1"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</row>
    <row r="105" spans="17:30" s="54" customFormat="1"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</row>
    <row r="106" spans="17:30" s="54" customFormat="1"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</row>
    <row r="107" spans="17:30" s="54" customFormat="1"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</row>
    <row r="108" spans="17:30" s="54" customFormat="1"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</row>
    <row r="109" spans="17:30" s="54" customFormat="1"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</row>
    <row r="110" spans="17:30" s="54" customFormat="1"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</row>
    <row r="111" spans="17:30" s="54" customFormat="1"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</row>
    <row r="112" spans="17:30" s="54" customFormat="1"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</row>
    <row r="113" spans="17:30" s="54" customFormat="1"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</row>
    <row r="114" spans="17:30" s="54" customFormat="1"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</row>
    <row r="115" spans="17:30" s="54" customFormat="1"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</row>
    <row r="116" spans="17:30" s="54" customFormat="1"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</row>
    <row r="117" spans="17:30" s="54" customFormat="1"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</row>
    <row r="118" spans="17:30" s="54" customFormat="1"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</row>
    <row r="119" spans="17:30" s="54" customFormat="1"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</row>
    <row r="120" spans="17:30" s="54" customFormat="1"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</row>
    <row r="121" spans="17:30" s="54" customFormat="1"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</row>
    <row r="122" spans="17:30" s="54" customFormat="1"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</row>
    <row r="123" spans="17:30" s="54" customFormat="1"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</row>
    <row r="124" spans="17:30" s="54" customFormat="1"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</row>
    <row r="125" spans="17:30" s="54" customFormat="1"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</row>
    <row r="126" spans="17:30" s="54" customFormat="1"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</row>
    <row r="127" spans="17:30" s="54" customFormat="1"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</row>
    <row r="128" spans="17:30" s="54" customFormat="1"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</row>
    <row r="129" spans="17:30" s="54" customFormat="1"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</row>
    <row r="130" spans="17:30" s="54" customFormat="1"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</row>
    <row r="131" spans="17:30" s="54" customFormat="1"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</row>
    <row r="132" spans="17:30" s="54" customFormat="1"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</row>
    <row r="133" spans="17:30" s="54" customFormat="1"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</row>
    <row r="134" spans="17:30" s="54" customFormat="1"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</row>
    <row r="135" spans="17:30" s="54" customFormat="1"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</row>
    <row r="136" spans="17:30" s="54" customFormat="1"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</row>
    <row r="137" spans="17:30" s="54" customFormat="1"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</row>
    <row r="138" spans="17:30" s="54" customFormat="1"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</row>
    <row r="139" spans="17:30" s="54" customFormat="1"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</row>
    <row r="140" spans="17:30" s="54" customFormat="1"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</row>
    <row r="141" spans="17:30" s="54" customFormat="1"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</row>
    <row r="142" spans="17:30" s="54" customFormat="1"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</row>
    <row r="143" spans="17:30" s="54" customFormat="1"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</row>
    <row r="144" spans="17:30" s="54" customFormat="1"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</row>
    <row r="145" spans="17:30" s="54" customFormat="1"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</row>
    <row r="146" spans="17:30" s="54" customFormat="1"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</row>
    <row r="147" spans="17:30" s="54" customFormat="1"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</row>
    <row r="148" spans="17:30" s="54" customFormat="1"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</row>
    <row r="149" spans="17:30" s="54" customFormat="1"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</row>
    <row r="150" spans="17:30" s="54" customFormat="1"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</row>
    <row r="151" spans="17:30" s="54" customFormat="1"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</row>
    <row r="152" spans="17:30" s="54" customFormat="1"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</row>
    <row r="153" spans="17:30" s="54" customFormat="1"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</row>
    <row r="154" spans="17:30" s="54" customFormat="1"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</row>
    <row r="155" spans="17:30" s="54" customFormat="1"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</row>
    <row r="156" spans="17:30" s="54" customFormat="1"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</row>
    <row r="157" spans="17:30" s="54" customFormat="1"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</row>
    <row r="158" spans="17:30" s="54" customFormat="1"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</row>
    <row r="159" spans="17:30" s="54" customFormat="1"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</row>
    <row r="160" spans="17:30" s="54" customFormat="1"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</row>
    <row r="161" spans="17:30" s="54" customFormat="1"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</row>
    <row r="162" spans="17:30" s="54" customFormat="1"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</row>
    <row r="163" spans="17:30" s="54" customFormat="1"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</row>
    <row r="164" spans="17:30" s="54" customFormat="1"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</row>
    <row r="165" spans="17:30" s="54" customFormat="1"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</row>
    <row r="166" spans="17:30" s="54" customFormat="1"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</row>
    <row r="167" spans="17:30" s="54" customFormat="1"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</row>
    <row r="168" spans="17:30" s="54" customFormat="1"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</row>
    <row r="169" spans="17:30" s="54" customFormat="1"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</row>
    <row r="170" spans="17:30" s="54" customFormat="1"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</row>
    <row r="171" spans="17:30" s="54" customFormat="1"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</row>
    <row r="172" spans="17:30" s="54" customFormat="1"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</row>
    <row r="173" spans="17:30" s="54" customFormat="1"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</row>
    <row r="174" spans="17:30" s="54" customFormat="1"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</row>
    <row r="175" spans="17:30" s="54" customFormat="1"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</row>
    <row r="176" spans="17:30" s="54" customFormat="1"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</row>
    <row r="177" spans="17:30" s="54" customFormat="1"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</row>
    <row r="178" spans="17:30" s="54" customFormat="1"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</row>
    <row r="179" spans="17:30" s="54" customFormat="1"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</row>
    <row r="180" spans="17:30" s="54" customFormat="1"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</row>
    <row r="181" spans="17:30" s="54" customFormat="1"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</row>
    <row r="182" spans="17:30" s="54" customFormat="1"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</row>
    <row r="183" spans="17:30" s="54" customFormat="1"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</row>
    <row r="184" spans="17:30" s="54" customFormat="1"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</row>
    <row r="185" spans="17:30" s="54" customFormat="1"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</row>
    <row r="186" spans="17:30" s="54" customFormat="1"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</row>
    <row r="187" spans="17:30" s="54" customFormat="1"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</row>
    <row r="188" spans="17:30" s="54" customFormat="1"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</row>
    <row r="189" spans="17:30" s="54" customFormat="1"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</row>
    <row r="190" spans="17:30" s="54" customFormat="1"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</row>
    <row r="191" spans="17:30" s="54" customFormat="1"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</row>
    <row r="192" spans="17:30" s="54" customFormat="1"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</row>
    <row r="193" spans="17:30" s="54" customFormat="1"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</row>
    <row r="194" spans="17:30" s="54" customFormat="1"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</row>
    <row r="195" spans="17:30" s="54" customFormat="1"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</row>
    <row r="196" spans="17:30" s="54" customFormat="1"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</row>
    <row r="197" spans="17:30" s="54" customFormat="1"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</row>
    <row r="198" spans="17:30" s="54" customFormat="1"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</row>
    <row r="199" spans="17:30" s="54" customFormat="1"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</row>
    <row r="200" spans="17:30" s="54" customFormat="1"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</row>
    <row r="201" spans="17:30" s="54" customFormat="1"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</row>
    <row r="202" spans="17:30" s="54" customFormat="1"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</row>
    <row r="203" spans="17:30" s="54" customFormat="1"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</row>
    <row r="204" spans="17:30" s="54" customFormat="1"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</row>
    <row r="205" spans="17:30" s="54" customFormat="1"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</row>
    <row r="206" spans="17:30" s="54" customFormat="1"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</row>
    <row r="207" spans="17:30" s="54" customFormat="1"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</row>
    <row r="208" spans="17:30" s="54" customFormat="1"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</row>
    <row r="209" spans="17:30" s="54" customFormat="1"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</row>
    <row r="210" spans="17:30" s="54" customFormat="1"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</row>
    <row r="211" spans="17:30" s="54" customFormat="1"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</row>
    <row r="212" spans="17:30" s="54" customFormat="1"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</row>
    <row r="213" spans="17:30" s="54" customFormat="1"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</row>
    <row r="214" spans="17:30" s="54" customFormat="1"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</row>
    <row r="215" spans="17:30" s="54" customFormat="1"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</row>
    <row r="216" spans="17:30" s="54" customFormat="1"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</row>
    <row r="217" spans="17:30" s="54" customFormat="1"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</row>
    <row r="218" spans="17:30" s="54" customFormat="1"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</row>
    <row r="219" spans="17:30" s="54" customFormat="1"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</row>
    <row r="220" spans="17:30" s="54" customFormat="1"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</row>
    <row r="221" spans="17:30" s="54" customFormat="1"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</row>
    <row r="222" spans="17:30" s="54" customFormat="1"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</row>
    <row r="223" spans="17:30" s="54" customFormat="1"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</row>
    <row r="224" spans="17:30" s="54" customFormat="1"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</row>
    <row r="225" spans="17:30" s="54" customFormat="1"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</row>
    <row r="226" spans="17:30" s="54" customFormat="1"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</row>
    <row r="227" spans="17:30" s="54" customFormat="1"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</row>
    <row r="228" spans="17:30" s="54" customFormat="1"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</row>
    <row r="229" spans="17:30" s="54" customFormat="1"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</row>
    <row r="230" spans="17:30" s="54" customFormat="1"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</row>
    <row r="231" spans="17:30" s="54" customFormat="1"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</row>
    <row r="232" spans="17:30" s="54" customFormat="1"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</row>
    <row r="233" spans="17:30" s="54" customFormat="1"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</row>
    <row r="234" spans="17:30" s="54" customFormat="1"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</row>
    <row r="235" spans="17:30" s="54" customFormat="1"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</row>
    <row r="236" spans="17:30" s="54" customFormat="1"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</row>
    <row r="237" spans="17:30" s="54" customFormat="1"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</row>
    <row r="238" spans="17:30" s="54" customFormat="1"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</row>
    <row r="239" spans="17:30" s="54" customFormat="1"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</row>
    <row r="240" spans="17:30" s="54" customFormat="1"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</row>
    <row r="241" spans="17:30" s="54" customFormat="1"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</row>
    <row r="242" spans="17:30" s="54" customFormat="1"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</row>
    <row r="243" spans="17:30" s="54" customFormat="1"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</row>
    <row r="244" spans="17:30" s="54" customFormat="1"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</row>
    <row r="245" spans="17:30" s="54" customFormat="1"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</row>
    <row r="246" spans="17:30" s="54" customFormat="1"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</row>
    <row r="247" spans="17:30" s="54" customFormat="1"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</row>
    <row r="248" spans="17:30" s="54" customFormat="1"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</row>
    <row r="249" spans="17:30" s="54" customFormat="1"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</row>
    <row r="250" spans="17:30" s="54" customFormat="1"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</row>
    <row r="251" spans="17:30" s="54" customFormat="1"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</row>
    <row r="252" spans="17:30" s="54" customFormat="1"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</row>
    <row r="253" spans="17:30" s="54" customFormat="1"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</row>
    <row r="254" spans="17:30" s="54" customFormat="1"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</row>
    <row r="255" spans="17:30" s="54" customFormat="1"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90"/>
    </row>
    <row r="256" spans="17:30" s="54" customFormat="1"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</row>
    <row r="257" spans="17:30" s="54" customFormat="1"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0"/>
    </row>
    <row r="258" spans="17:30" s="54" customFormat="1"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</row>
    <row r="259" spans="17:30" s="54" customFormat="1"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0"/>
    </row>
    <row r="260" spans="17:30" s="54" customFormat="1"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</row>
    <row r="261" spans="17:30" s="54" customFormat="1"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</row>
    <row r="262" spans="17:30" s="54" customFormat="1"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</row>
    <row r="263" spans="17:30" s="54" customFormat="1"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</row>
    <row r="264" spans="17:30" s="54" customFormat="1"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</row>
    <row r="265" spans="17:30" s="54" customFormat="1"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</row>
    <row r="266" spans="17:30" s="54" customFormat="1"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</row>
    <row r="267" spans="17:30" s="54" customFormat="1"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90"/>
    </row>
    <row r="268" spans="17:30" s="54" customFormat="1"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</row>
    <row r="269" spans="17:30" s="54" customFormat="1"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</row>
    <row r="270" spans="17:30" s="54" customFormat="1"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</row>
    <row r="271" spans="17:30" s="54" customFormat="1"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</row>
    <row r="272" spans="17:30" s="54" customFormat="1"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90"/>
    </row>
    <row r="273" spans="17:30" s="54" customFormat="1"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  <c r="AD273" s="90"/>
    </row>
    <row r="274" spans="17:30" s="54" customFormat="1"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</row>
    <row r="275" spans="17:30" s="54" customFormat="1"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90"/>
    </row>
    <row r="276" spans="17:30" s="54" customFormat="1"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90"/>
    </row>
    <row r="277" spans="17:30" s="54" customFormat="1"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</row>
    <row r="278" spans="17:30" s="54" customFormat="1"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90"/>
    </row>
    <row r="279" spans="17:30" s="54" customFormat="1"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90"/>
    </row>
    <row r="280" spans="17:30" s="54" customFormat="1"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90"/>
    </row>
    <row r="281" spans="17:30" s="54" customFormat="1"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  <c r="AD281" s="90"/>
    </row>
    <row r="282" spans="17:30" s="54" customFormat="1"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  <c r="AD282" s="90"/>
    </row>
    <row r="283" spans="17:30" s="54" customFormat="1"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90"/>
    </row>
    <row r="284" spans="17:30" s="54" customFormat="1"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90"/>
    </row>
    <row r="285" spans="17:30" s="54" customFormat="1"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</row>
    <row r="286" spans="17:30" s="54" customFormat="1"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</row>
    <row r="287" spans="17:30" s="54" customFormat="1"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</row>
    <row r="288" spans="17:30" s="54" customFormat="1"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</row>
    <row r="289" spans="17:30" s="54" customFormat="1"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</row>
    <row r="290" spans="17:30" s="54" customFormat="1"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</row>
    <row r="291" spans="17:30" s="54" customFormat="1"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</row>
    <row r="292" spans="17:30" s="54" customFormat="1"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</row>
    <row r="293" spans="17:30" s="54" customFormat="1"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</row>
    <row r="294" spans="17:30" s="54" customFormat="1"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</row>
    <row r="295" spans="17:30" s="54" customFormat="1"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</row>
    <row r="296" spans="17:30" s="54" customFormat="1"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</row>
    <row r="297" spans="17:30" s="54" customFormat="1"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</row>
    <row r="298" spans="17:30" s="54" customFormat="1"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</row>
    <row r="299" spans="17:30" s="54" customFormat="1"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</row>
    <row r="300" spans="17:30" s="54" customFormat="1"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</row>
    <row r="301" spans="17:30" s="54" customFormat="1"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</row>
    <row r="302" spans="17:30" s="54" customFormat="1"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</row>
    <row r="303" spans="17:30" s="54" customFormat="1"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</row>
    <row r="304" spans="17:30" s="54" customFormat="1"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</row>
    <row r="305" spans="17:30" s="54" customFormat="1"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</row>
    <row r="306" spans="17:30" s="54" customFormat="1"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</row>
    <row r="307" spans="17:30" s="54" customFormat="1"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</row>
    <row r="308" spans="17:30" s="54" customFormat="1"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</row>
    <row r="309" spans="17:30" s="54" customFormat="1"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</row>
    <row r="310" spans="17:30" s="54" customFormat="1"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</row>
    <row r="311" spans="17:30" s="54" customFormat="1"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</row>
    <row r="312" spans="17:30" s="54" customFormat="1"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90"/>
    </row>
    <row r="313" spans="17:30" s="54" customFormat="1"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</row>
    <row r="314" spans="17:30" s="54" customFormat="1"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90"/>
    </row>
    <row r="315" spans="17:30" s="54" customFormat="1"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</row>
    <row r="316" spans="17:30" s="54" customFormat="1"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</row>
    <row r="317" spans="17:30" s="54" customFormat="1"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</row>
    <row r="318" spans="17:30" s="54" customFormat="1"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90"/>
    </row>
    <row r="319" spans="17:30" s="54" customFormat="1"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</row>
    <row r="320" spans="17:30" s="54" customFormat="1"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</row>
    <row r="321" spans="17:30" s="54" customFormat="1"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</row>
    <row r="322" spans="17:30" s="54" customFormat="1"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</row>
    <row r="323" spans="17:30" s="54" customFormat="1"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90"/>
    </row>
    <row r="324" spans="17:30" s="54" customFormat="1"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</row>
    <row r="325" spans="17:30" s="54" customFormat="1"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</row>
    <row r="326" spans="17:30" s="54" customFormat="1"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90"/>
    </row>
    <row r="327" spans="17:30" s="54" customFormat="1"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90"/>
    </row>
    <row r="328" spans="17:30" s="54" customFormat="1"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</row>
    <row r="329" spans="17:30" s="54" customFormat="1"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</row>
    <row r="330" spans="17:30" s="54" customFormat="1"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</row>
    <row r="331" spans="17:30" s="54" customFormat="1"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</row>
    <row r="332" spans="17:30" s="54" customFormat="1"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</row>
    <row r="333" spans="17:30" s="54" customFormat="1"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</row>
    <row r="334" spans="17:30" s="54" customFormat="1"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</row>
    <row r="335" spans="17:30" s="54" customFormat="1"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</row>
    <row r="336" spans="17:30" s="54" customFormat="1"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</row>
    <row r="337" spans="17:30" s="54" customFormat="1"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</row>
    <row r="338" spans="17:30" s="54" customFormat="1"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</row>
    <row r="339" spans="17:30" s="54" customFormat="1"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</row>
    <row r="340" spans="17:30" s="54" customFormat="1"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</row>
    <row r="341" spans="17:30" s="54" customFormat="1"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</row>
    <row r="342" spans="17:30" s="54" customFormat="1"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</row>
    <row r="343" spans="17:30" s="54" customFormat="1"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</row>
    <row r="344" spans="17:30" s="54" customFormat="1"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</row>
    <row r="345" spans="17:30" s="54" customFormat="1"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</row>
    <row r="346" spans="17:30" s="54" customFormat="1"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</row>
    <row r="347" spans="17:30" s="54" customFormat="1"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</row>
    <row r="348" spans="17:30" s="54" customFormat="1"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</row>
    <row r="349" spans="17:30" s="54" customFormat="1"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</row>
    <row r="350" spans="17:30" s="54" customFormat="1"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</row>
    <row r="351" spans="17:30" s="54" customFormat="1"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C351" s="90"/>
      <c r="AD351" s="90"/>
    </row>
    <row r="352" spans="17:30" s="54" customFormat="1"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</row>
    <row r="353" spans="17:30" s="54" customFormat="1"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</row>
    <row r="354" spans="17:30" s="54" customFormat="1"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  <c r="AD354" s="90"/>
    </row>
    <row r="355" spans="17:30" s="54" customFormat="1"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  <c r="AD355" s="90"/>
    </row>
    <row r="356" spans="17:30" s="54" customFormat="1"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0"/>
      <c r="AD356" s="90"/>
    </row>
    <row r="357" spans="17:30" s="54" customFormat="1"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0"/>
      <c r="AD357" s="90"/>
    </row>
    <row r="358" spans="17:30" s="54" customFormat="1">
      <c r="Q358" s="90"/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0"/>
      <c r="AD358" s="90"/>
    </row>
    <row r="359" spans="17:30" s="54" customFormat="1">
      <c r="Q359" s="90"/>
      <c r="R359" s="90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0"/>
      <c r="AD359" s="90"/>
    </row>
    <row r="360" spans="17:30" s="54" customFormat="1">
      <c r="Q360" s="90"/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0"/>
      <c r="AD360" s="90"/>
    </row>
    <row r="361" spans="17:30" s="54" customFormat="1"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90"/>
      <c r="AC361" s="90"/>
      <c r="AD361" s="90"/>
    </row>
    <row r="362" spans="17:30" s="54" customFormat="1">
      <c r="Q362" s="90"/>
      <c r="R362" s="90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0"/>
      <c r="AD362" s="90"/>
    </row>
    <row r="363" spans="17:30" s="54" customFormat="1">
      <c r="Q363" s="90"/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0"/>
      <c r="AD363" s="90"/>
    </row>
    <row r="364" spans="17:30" s="54" customFormat="1">
      <c r="Q364" s="90"/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0"/>
      <c r="AD364" s="90"/>
    </row>
    <row r="365" spans="17:30" s="54" customFormat="1"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0"/>
      <c r="AD365" s="90"/>
    </row>
    <row r="366" spans="17:30" s="54" customFormat="1">
      <c r="Q366" s="90"/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0"/>
      <c r="AD366" s="90"/>
    </row>
    <row r="367" spans="17:30" s="54" customFormat="1">
      <c r="Q367" s="90"/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0"/>
      <c r="AD367" s="90"/>
    </row>
    <row r="368" spans="17:30" s="54" customFormat="1"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  <c r="AC368" s="90"/>
      <c r="AD368" s="90"/>
    </row>
    <row r="369" spans="17:30" s="54" customFormat="1"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  <c r="AD369" s="90"/>
    </row>
    <row r="370" spans="17:30" s="54" customFormat="1"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  <c r="AD370" s="90"/>
    </row>
    <row r="371" spans="17:30" s="54" customFormat="1"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  <c r="AD371" s="90"/>
    </row>
    <row r="372" spans="17:30" s="54" customFormat="1"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90"/>
    </row>
    <row r="373" spans="17:30" s="54" customFormat="1"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0"/>
      <c r="AD373" s="90"/>
    </row>
    <row r="374" spans="17:30" s="54" customFormat="1"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  <c r="AD374" s="90"/>
    </row>
    <row r="375" spans="17:30" s="54" customFormat="1">
      <c r="Q375" s="90"/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0"/>
      <c r="AD375" s="90"/>
    </row>
    <row r="376" spans="17:30" s="54" customFormat="1">
      <c r="Q376" s="90"/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0"/>
      <c r="AD376" s="90"/>
    </row>
    <row r="377" spans="17:30" s="54" customFormat="1">
      <c r="Q377" s="90"/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0"/>
      <c r="AD377" s="90"/>
    </row>
    <row r="378" spans="17:30" s="54" customFormat="1">
      <c r="Q378" s="90"/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  <c r="AC378" s="90"/>
      <c r="AD378" s="90"/>
    </row>
    <row r="379" spans="17:30" s="54" customFormat="1"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</row>
    <row r="380" spans="17:30" s="54" customFormat="1"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0"/>
      <c r="AD380" s="90"/>
    </row>
    <row r="381" spans="17:30" s="54" customFormat="1">
      <c r="Q381" s="90"/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0"/>
      <c r="AD381" s="90"/>
    </row>
    <row r="382" spans="17:30" s="54" customFormat="1">
      <c r="Q382" s="90"/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0"/>
      <c r="AD382" s="90"/>
    </row>
    <row r="383" spans="17:30" s="54" customFormat="1">
      <c r="Q383" s="90"/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0"/>
      <c r="AD383" s="90"/>
    </row>
    <row r="384" spans="17:30" s="54" customFormat="1">
      <c r="Q384" s="90"/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0"/>
      <c r="AD384" s="90"/>
    </row>
    <row r="385" spans="17:30" s="54" customFormat="1"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  <c r="AC385" s="90"/>
      <c r="AD385" s="90"/>
    </row>
    <row r="386" spans="17:30" s="54" customFormat="1">
      <c r="Q386" s="90"/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90"/>
      <c r="AC386" s="90"/>
      <c r="AD386" s="90"/>
    </row>
    <row r="387" spans="17:30" s="54" customFormat="1">
      <c r="Q387" s="90"/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0"/>
      <c r="AD387" s="90"/>
    </row>
    <row r="388" spans="17:30" s="54" customFormat="1"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0"/>
      <c r="AD388" s="90"/>
    </row>
    <row r="389" spans="17:30" s="54" customFormat="1"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  <c r="AC389" s="90"/>
      <c r="AD389" s="90"/>
    </row>
    <row r="390" spans="17:30" s="54" customFormat="1">
      <c r="Q390" s="90"/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0"/>
      <c r="AD390" s="90"/>
    </row>
    <row r="391" spans="17:30" s="54" customFormat="1">
      <c r="Q391" s="90"/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0"/>
      <c r="AD391" s="90"/>
    </row>
    <row r="392" spans="17:30" s="54" customFormat="1"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  <c r="AC392" s="90"/>
      <c r="AD392" s="90"/>
    </row>
    <row r="393" spans="17:30" s="54" customFormat="1">
      <c r="Q393" s="90"/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90"/>
      <c r="AC393" s="90"/>
      <c r="AD393" s="90"/>
    </row>
    <row r="394" spans="17:30" s="54" customFormat="1">
      <c r="Q394" s="90"/>
      <c r="R394" s="90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0"/>
      <c r="AD394" s="90"/>
    </row>
    <row r="395" spans="17:30" s="54" customFormat="1">
      <c r="Q395" s="90"/>
      <c r="R395" s="90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0"/>
      <c r="AD395" s="90"/>
    </row>
    <row r="396" spans="17:30" s="54" customFormat="1">
      <c r="Q396" s="90"/>
      <c r="R396" s="90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0"/>
      <c r="AD396" s="90"/>
    </row>
    <row r="397" spans="17:30" s="54" customFormat="1">
      <c r="Q397" s="90"/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0"/>
      <c r="AD397" s="90"/>
    </row>
    <row r="398" spans="17:30" s="54" customFormat="1">
      <c r="Q398" s="90"/>
      <c r="R398" s="90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0"/>
      <c r="AD398" s="90"/>
    </row>
    <row r="399" spans="17:30" s="54" customFormat="1"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  <c r="AC399" s="90"/>
      <c r="AD399" s="90"/>
    </row>
    <row r="400" spans="17:30" s="54" customFormat="1">
      <c r="Q400" s="90"/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90"/>
      <c r="AC400" s="90"/>
      <c r="AD400" s="90"/>
    </row>
    <row r="401" spans="17:30" s="54" customFormat="1">
      <c r="Q401" s="90"/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90"/>
      <c r="AC401" s="90"/>
      <c r="AD401" s="90"/>
    </row>
    <row r="402" spans="17:30" s="54" customFormat="1">
      <c r="Q402" s="90"/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90"/>
      <c r="AC402" s="90"/>
      <c r="AD402" s="90"/>
    </row>
    <row r="403" spans="17:30" s="54" customFormat="1">
      <c r="Q403" s="90"/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90"/>
      <c r="AC403" s="90"/>
      <c r="AD403" s="90"/>
    </row>
    <row r="404" spans="17:30" s="54" customFormat="1">
      <c r="Q404" s="90"/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  <c r="AC404" s="90"/>
      <c r="AD404" s="90"/>
    </row>
    <row r="405" spans="17:30" s="54" customFormat="1">
      <c r="Q405" s="90"/>
      <c r="R405" s="90"/>
      <c r="S405" s="90"/>
      <c r="T405" s="90"/>
      <c r="U405" s="90"/>
      <c r="V405" s="90"/>
      <c r="W405" s="90"/>
      <c r="X405" s="90"/>
      <c r="Y405" s="90"/>
      <c r="Z405" s="90"/>
      <c r="AA405" s="90"/>
      <c r="AB405" s="90"/>
      <c r="AC405" s="90"/>
      <c r="AD405" s="90"/>
    </row>
    <row r="406" spans="17:30" s="54" customFormat="1">
      <c r="Q406" s="90"/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  <c r="AC406" s="90"/>
      <c r="AD406" s="90"/>
    </row>
    <row r="407" spans="17:30" s="54" customFormat="1">
      <c r="Q407" s="90"/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90"/>
      <c r="AC407" s="90"/>
      <c r="AD407" s="90"/>
    </row>
    <row r="408" spans="17:30" s="54" customFormat="1">
      <c r="Q408" s="90"/>
      <c r="R408" s="90"/>
      <c r="S408" s="90"/>
      <c r="T408" s="90"/>
      <c r="U408" s="90"/>
      <c r="V408" s="90"/>
      <c r="W408" s="90"/>
      <c r="X408" s="90"/>
      <c r="Y408" s="90"/>
      <c r="Z408" s="90"/>
      <c r="AA408" s="90"/>
      <c r="AB408" s="90"/>
      <c r="AC408" s="90"/>
      <c r="AD408" s="90"/>
    </row>
    <row r="409" spans="17:30" s="54" customFormat="1"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  <c r="AD409" s="90"/>
    </row>
    <row r="410" spans="17:30" s="54" customFormat="1">
      <c r="Q410" s="90"/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  <c r="AC410" s="90"/>
      <c r="AD410" s="90"/>
    </row>
    <row r="411" spans="17:30" s="54" customFormat="1">
      <c r="Q411" s="90"/>
      <c r="R411" s="90"/>
      <c r="S411" s="90"/>
      <c r="T411" s="90"/>
      <c r="U411" s="90"/>
      <c r="V411" s="90"/>
      <c r="W411" s="90"/>
      <c r="X411" s="90"/>
      <c r="Y411" s="90"/>
      <c r="Z411" s="90"/>
      <c r="AA411" s="90"/>
      <c r="AB411" s="90"/>
      <c r="AC411" s="90"/>
      <c r="AD411" s="90"/>
    </row>
    <row r="412" spans="17:30" s="54" customFormat="1">
      <c r="Q412" s="90"/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90"/>
      <c r="AC412" s="90"/>
      <c r="AD412" s="90"/>
    </row>
    <row r="413" spans="17:30" s="54" customFormat="1">
      <c r="Q413" s="90"/>
      <c r="R413" s="90"/>
      <c r="S413" s="90"/>
      <c r="T413" s="90"/>
      <c r="U413" s="90"/>
      <c r="V413" s="90"/>
      <c r="W413" s="90"/>
      <c r="X413" s="90"/>
      <c r="Y413" s="90"/>
      <c r="Z413" s="90"/>
      <c r="AA413" s="90"/>
      <c r="AB413" s="90"/>
      <c r="AC413" s="90"/>
      <c r="AD413" s="90"/>
    </row>
    <row r="414" spans="17:30" s="54" customFormat="1">
      <c r="Q414" s="90"/>
      <c r="R414" s="90"/>
      <c r="S414" s="90"/>
      <c r="T414" s="90"/>
      <c r="U414" s="90"/>
      <c r="V414" s="90"/>
      <c r="W414" s="90"/>
      <c r="X414" s="90"/>
      <c r="Y414" s="90"/>
      <c r="Z414" s="90"/>
      <c r="AA414" s="90"/>
      <c r="AB414" s="90"/>
      <c r="AC414" s="90"/>
      <c r="AD414" s="90"/>
    </row>
    <row r="415" spans="17:30" s="54" customFormat="1">
      <c r="Q415" s="90"/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  <c r="AC415" s="90"/>
      <c r="AD415" s="90"/>
    </row>
    <row r="416" spans="17:30" s="54" customFormat="1">
      <c r="Q416" s="90"/>
      <c r="R416" s="90"/>
      <c r="S416" s="90"/>
      <c r="T416" s="90"/>
      <c r="U416" s="90"/>
      <c r="V416" s="90"/>
      <c r="W416" s="90"/>
      <c r="X416" s="90"/>
      <c r="Y416" s="90"/>
      <c r="Z416" s="90"/>
      <c r="AA416" s="90"/>
      <c r="AB416" s="90"/>
      <c r="AC416" s="90"/>
      <c r="AD416" s="90"/>
    </row>
    <row r="417" spans="17:30" s="54" customFormat="1">
      <c r="Q417" s="90"/>
      <c r="R417" s="90"/>
      <c r="S417" s="90"/>
      <c r="T417" s="90"/>
      <c r="U417" s="90"/>
      <c r="V417" s="90"/>
      <c r="W417" s="90"/>
      <c r="X417" s="90"/>
      <c r="Y417" s="90"/>
      <c r="Z417" s="90"/>
      <c r="AA417" s="90"/>
      <c r="AB417" s="90"/>
      <c r="AC417" s="90"/>
      <c r="AD417" s="90"/>
    </row>
    <row r="418" spans="17:30" s="54" customFormat="1">
      <c r="Q418" s="90"/>
      <c r="R418" s="90"/>
      <c r="S418" s="90"/>
      <c r="T418" s="90"/>
      <c r="U418" s="90"/>
      <c r="V418" s="90"/>
      <c r="W418" s="90"/>
      <c r="X418" s="90"/>
      <c r="Y418" s="90"/>
      <c r="Z418" s="90"/>
      <c r="AA418" s="90"/>
      <c r="AB418" s="90"/>
      <c r="AC418" s="90"/>
      <c r="AD418" s="90"/>
    </row>
    <row r="419" spans="17:30" s="54" customFormat="1">
      <c r="Q419" s="90"/>
      <c r="R419" s="90"/>
      <c r="S419" s="90"/>
      <c r="T419" s="90"/>
      <c r="U419" s="90"/>
      <c r="V419" s="90"/>
      <c r="W419" s="90"/>
      <c r="X419" s="90"/>
      <c r="Y419" s="90"/>
      <c r="Z419" s="90"/>
      <c r="AA419" s="90"/>
      <c r="AB419" s="90"/>
      <c r="AC419" s="90"/>
      <c r="AD419" s="90"/>
    </row>
    <row r="420" spans="17:30" s="54" customFormat="1">
      <c r="Q420" s="90"/>
      <c r="R420" s="90"/>
      <c r="S420" s="90"/>
      <c r="T420" s="90"/>
      <c r="U420" s="90"/>
      <c r="V420" s="90"/>
      <c r="W420" s="90"/>
      <c r="X420" s="90"/>
      <c r="Y420" s="90"/>
      <c r="Z420" s="90"/>
      <c r="AA420" s="90"/>
      <c r="AB420" s="90"/>
      <c r="AC420" s="90"/>
      <c r="AD420" s="90"/>
    </row>
    <row r="421" spans="17:30" s="54" customFormat="1">
      <c r="Q421" s="90"/>
      <c r="R421" s="90"/>
      <c r="S421" s="90"/>
      <c r="T421" s="90"/>
      <c r="U421" s="90"/>
      <c r="V421" s="90"/>
      <c r="W421" s="90"/>
      <c r="X421" s="90"/>
      <c r="Y421" s="90"/>
      <c r="Z421" s="90"/>
      <c r="AA421" s="90"/>
      <c r="AB421" s="90"/>
      <c r="AC421" s="90"/>
      <c r="AD421" s="90"/>
    </row>
    <row r="422" spans="17:30" s="54" customFormat="1">
      <c r="Q422" s="90"/>
      <c r="R422" s="90"/>
      <c r="S422" s="90"/>
      <c r="T422" s="90"/>
      <c r="U422" s="90"/>
      <c r="V422" s="90"/>
      <c r="W422" s="90"/>
      <c r="X422" s="90"/>
      <c r="Y422" s="90"/>
      <c r="Z422" s="90"/>
      <c r="AA422" s="90"/>
      <c r="AB422" s="90"/>
      <c r="AC422" s="90"/>
      <c r="AD422" s="90"/>
    </row>
    <row r="423" spans="17:30" s="54" customFormat="1">
      <c r="Q423" s="90"/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  <c r="AC423" s="90"/>
      <c r="AD423" s="90"/>
    </row>
    <row r="424" spans="17:30" s="54" customFormat="1">
      <c r="Q424" s="90"/>
      <c r="R424" s="90"/>
      <c r="S424" s="90"/>
      <c r="T424" s="90"/>
      <c r="U424" s="90"/>
      <c r="V424" s="90"/>
      <c r="W424" s="90"/>
      <c r="X424" s="90"/>
      <c r="Y424" s="90"/>
      <c r="Z424" s="90"/>
      <c r="AA424" s="90"/>
      <c r="AB424" s="90"/>
      <c r="AC424" s="90"/>
      <c r="AD424" s="90"/>
    </row>
    <row r="425" spans="17:30" s="54" customFormat="1">
      <c r="Q425" s="90"/>
      <c r="R425" s="90"/>
      <c r="S425" s="90"/>
      <c r="T425" s="90"/>
      <c r="U425" s="90"/>
      <c r="V425" s="90"/>
      <c r="W425" s="90"/>
      <c r="X425" s="90"/>
      <c r="Y425" s="90"/>
      <c r="Z425" s="90"/>
      <c r="AA425" s="90"/>
      <c r="AB425" s="90"/>
      <c r="AC425" s="90"/>
      <c r="AD425" s="90"/>
    </row>
    <row r="426" spans="17:30" s="54" customFormat="1">
      <c r="Q426" s="90"/>
      <c r="R426" s="90"/>
      <c r="S426" s="90"/>
      <c r="T426" s="90"/>
      <c r="U426" s="90"/>
      <c r="V426" s="90"/>
      <c r="W426" s="90"/>
      <c r="X426" s="90"/>
      <c r="Y426" s="90"/>
      <c r="Z426" s="90"/>
      <c r="AA426" s="90"/>
      <c r="AB426" s="90"/>
      <c r="AC426" s="90"/>
      <c r="AD426" s="90"/>
    </row>
    <row r="427" spans="17:30" s="54" customFormat="1">
      <c r="Q427" s="90"/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  <c r="AC427" s="90"/>
      <c r="AD427" s="90"/>
    </row>
    <row r="428" spans="17:30" s="54" customFormat="1">
      <c r="Q428" s="90"/>
      <c r="R428" s="90"/>
      <c r="S428" s="90"/>
      <c r="T428" s="90"/>
      <c r="U428" s="90"/>
      <c r="V428" s="90"/>
      <c r="W428" s="90"/>
      <c r="X428" s="90"/>
      <c r="Y428" s="90"/>
      <c r="Z428" s="90"/>
      <c r="AA428" s="90"/>
      <c r="AB428" s="90"/>
      <c r="AC428" s="90"/>
      <c r="AD428" s="90"/>
    </row>
    <row r="429" spans="17:30" s="54" customFormat="1">
      <c r="Q429" s="90"/>
      <c r="R429" s="90"/>
      <c r="S429" s="90"/>
      <c r="T429" s="90"/>
      <c r="U429" s="90"/>
      <c r="V429" s="90"/>
      <c r="W429" s="90"/>
      <c r="X429" s="90"/>
      <c r="Y429" s="90"/>
      <c r="Z429" s="90"/>
      <c r="AA429" s="90"/>
      <c r="AB429" s="90"/>
      <c r="AC429" s="90"/>
      <c r="AD429" s="90"/>
    </row>
    <row r="430" spans="17:30" s="54" customFormat="1">
      <c r="Q430" s="90"/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  <c r="AC430" s="90"/>
      <c r="AD430" s="90"/>
    </row>
    <row r="431" spans="17:30" s="54" customFormat="1">
      <c r="Q431" s="90"/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  <c r="AC431" s="90"/>
      <c r="AD431" s="90"/>
    </row>
    <row r="432" spans="17:30" s="54" customFormat="1">
      <c r="Q432" s="90"/>
      <c r="R432" s="90"/>
      <c r="S432" s="90"/>
      <c r="T432" s="90"/>
      <c r="U432" s="90"/>
      <c r="V432" s="90"/>
      <c r="W432" s="90"/>
      <c r="X432" s="90"/>
      <c r="Y432" s="90"/>
      <c r="Z432" s="90"/>
      <c r="AA432" s="90"/>
      <c r="AB432" s="90"/>
      <c r="AC432" s="90"/>
      <c r="AD432" s="90"/>
    </row>
    <row r="433" spans="17:30" s="54" customFormat="1">
      <c r="Q433" s="90"/>
      <c r="R433" s="90"/>
      <c r="S433" s="90"/>
      <c r="T433" s="90"/>
      <c r="U433" s="90"/>
      <c r="V433" s="90"/>
      <c r="W433" s="90"/>
      <c r="X433" s="90"/>
      <c r="Y433" s="90"/>
      <c r="Z433" s="90"/>
      <c r="AA433" s="90"/>
      <c r="AB433" s="90"/>
      <c r="AC433" s="90"/>
      <c r="AD433" s="90"/>
    </row>
  </sheetData>
  <autoFilter ref="A14:AY27" xr:uid="{00000000-0009-0000-0000-000013000000}"/>
  <mergeCells count="14">
    <mergeCell ref="D30:H30"/>
    <mergeCell ref="L30:O30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  <mergeCell ref="L13:P13"/>
  </mergeCells>
  <conditionalFormatting sqref="C15">
    <cfRule type="expression" priority="5" stopIfTrue="1">
      <formula>#REF!</formula>
    </cfRule>
  </conditionalFormatting>
  <conditionalFormatting sqref="C19">
    <cfRule type="expression" priority="2" stopIfTrue="1">
      <formula>#REF!</formula>
    </cfRule>
  </conditionalFormatting>
  <conditionalFormatting sqref="C22">
    <cfRule type="expression" priority="1" stopIfTrue="1">
      <formula>#REF!</formula>
    </cfRule>
  </conditionalFormatting>
  <conditionalFormatting sqref="C26">
    <cfRule type="expression" priority="3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K365"/>
  <sheetViews>
    <sheetView showZeros="0" tabSelected="1" topLeftCell="A15" zoomScale="85" zoomScaleNormal="85" workbookViewId="0">
      <selection activeCell="I41" sqref="I41"/>
    </sheetView>
  </sheetViews>
  <sheetFormatPr defaultRowHeight="14.5" outlineLevelCol="1"/>
  <cols>
    <col min="1" max="2" width="9.81640625" customWidth="1"/>
    <col min="3" max="3" width="42.81640625" customWidth="1"/>
    <col min="4" max="8" width="15.81640625" customWidth="1"/>
    <col min="9" max="9" width="8.7265625" style="90" customWidth="1" outlineLevel="1"/>
    <col min="10" max="10" width="8.81640625" style="55"/>
    <col min="11" max="11" width="8.7265625" style="322"/>
  </cols>
  <sheetData>
    <row r="1" spans="1:11" ht="15">
      <c r="A1" s="417" t="s">
        <v>18</v>
      </c>
      <c r="B1" s="418"/>
      <c r="C1" s="418"/>
      <c r="D1" s="418"/>
      <c r="E1" s="418"/>
      <c r="F1" s="418"/>
      <c r="G1" s="418"/>
      <c r="H1" s="418"/>
    </row>
    <row r="2" spans="1:11">
      <c r="A2" s="419" t="s">
        <v>19</v>
      </c>
      <c r="B2" s="419"/>
      <c r="C2" s="419"/>
      <c r="D2" s="419"/>
      <c r="E2" s="419"/>
      <c r="F2" s="419"/>
      <c r="G2" s="419"/>
      <c r="H2" s="419"/>
    </row>
    <row r="3" spans="1:11">
      <c r="A3" s="1"/>
      <c r="B3" s="1"/>
      <c r="C3" s="63"/>
      <c r="D3" s="64"/>
      <c r="E3" s="65"/>
      <c r="F3" s="65"/>
      <c r="G3" s="65"/>
      <c r="H3" s="65"/>
    </row>
    <row r="4" spans="1:11" s="140" customFormat="1" ht="15" customHeight="1">
      <c r="A4" s="105" t="s">
        <v>1</v>
      </c>
      <c r="B4" s="154"/>
      <c r="C4" s="155"/>
      <c r="D4" s="156"/>
      <c r="E4" s="157"/>
      <c r="F4" s="158"/>
      <c r="G4" s="158"/>
      <c r="H4" s="159"/>
      <c r="I4" s="90"/>
      <c r="J4" s="89"/>
      <c r="K4" s="323"/>
    </row>
    <row r="5" spans="1:11" s="140" customFormat="1" ht="15" customHeight="1">
      <c r="A5" s="105" t="s">
        <v>2</v>
      </c>
      <c r="B5" s="154"/>
      <c r="C5" s="155"/>
      <c r="D5" s="156"/>
      <c r="E5" s="157"/>
      <c r="F5" s="158"/>
      <c r="G5" s="158"/>
      <c r="H5" s="159"/>
      <c r="I5" s="90"/>
      <c r="J5" s="89"/>
      <c r="K5" s="323"/>
    </row>
    <row r="6" spans="1:11" s="140" customFormat="1" ht="15" customHeight="1">
      <c r="A6" s="152" t="s">
        <v>3</v>
      </c>
      <c r="B6" s="154"/>
      <c r="C6" s="155"/>
      <c r="D6" s="156"/>
      <c r="E6" s="157"/>
      <c r="F6" s="158"/>
      <c r="G6" s="158" t="s">
        <v>20</v>
      </c>
      <c r="H6" s="159">
        <f>D40</f>
        <v>0</v>
      </c>
      <c r="I6" s="90"/>
      <c r="J6" s="89"/>
      <c r="K6" s="323"/>
    </row>
    <row r="7" spans="1:11" s="140" customFormat="1" ht="15" customHeight="1">
      <c r="A7" s="105" t="s">
        <v>4</v>
      </c>
      <c r="B7" s="154"/>
      <c r="C7" s="155"/>
      <c r="D7" s="156"/>
      <c r="E7" s="157"/>
      <c r="F7" s="158"/>
      <c r="G7" s="158" t="s">
        <v>21</v>
      </c>
      <c r="H7" s="159">
        <f>H36</f>
        <v>0</v>
      </c>
      <c r="I7" s="90"/>
      <c r="J7" s="89"/>
      <c r="K7" s="323"/>
    </row>
    <row r="8" spans="1:11" ht="5" customHeight="1">
      <c r="A8" s="1"/>
      <c r="B8" s="66"/>
      <c r="C8" s="63"/>
      <c r="D8" s="64"/>
      <c r="E8" s="65"/>
      <c r="F8" s="67"/>
      <c r="G8" s="67"/>
      <c r="H8" s="68"/>
    </row>
    <row r="9" spans="1:11">
      <c r="A9" s="1"/>
      <c r="B9" s="66"/>
      <c r="C9" s="63"/>
      <c r="D9" s="64"/>
      <c r="E9" s="65"/>
      <c r="F9" s="67"/>
      <c r="G9" s="67"/>
      <c r="H9" s="160" t="str">
        <f>Koptāme!C8</f>
        <v>Tāme sastādīta: ______.gada__._____________</v>
      </c>
    </row>
    <row r="10" spans="1:11" ht="5" customHeight="1" thickBot="1">
      <c r="A10" s="69"/>
      <c r="B10" s="69"/>
      <c r="C10" s="70"/>
      <c r="D10" s="71"/>
      <c r="E10" s="71"/>
      <c r="F10" s="71"/>
      <c r="G10" s="71"/>
      <c r="H10" s="71"/>
    </row>
    <row r="11" spans="1:11" ht="22.5" customHeight="1" thickBot="1">
      <c r="A11" s="420" t="s">
        <v>22</v>
      </c>
      <c r="B11" s="431" t="s">
        <v>23</v>
      </c>
      <c r="C11" s="422" t="s">
        <v>24</v>
      </c>
      <c r="D11" s="424" t="s">
        <v>25</v>
      </c>
      <c r="E11" s="426" t="s">
        <v>26</v>
      </c>
      <c r="F11" s="427"/>
      <c r="G11" s="428"/>
      <c r="H11" s="429" t="s">
        <v>27</v>
      </c>
    </row>
    <row r="12" spans="1:11" ht="22.5" customHeight="1" thickBot="1">
      <c r="A12" s="421"/>
      <c r="B12" s="432"/>
      <c r="C12" s="423"/>
      <c r="D12" s="425"/>
      <c r="E12" s="72" t="s">
        <v>28</v>
      </c>
      <c r="F12" s="72" t="s">
        <v>29</v>
      </c>
      <c r="G12" s="72" t="s">
        <v>30</v>
      </c>
      <c r="H12" s="430"/>
    </row>
    <row r="13" spans="1:11" ht="22.5" customHeight="1" thickBot="1">
      <c r="A13" s="166" t="s">
        <v>31</v>
      </c>
      <c r="B13" s="167"/>
      <c r="C13" s="168"/>
      <c r="D13" s="169"/>
      <c r="E13" s="169"/>
      <c r="F13" s="169"/>
      <c r="G13" s="169"/>
      <c r="H13" s="170"/>
      <c r="J13" s="140"/>
    </row>
    <row r="14" spans="1:11" ht="22.5" customHeight="1" thickBot="1">
      <c r="A14" s="287" t="s">
        <v>32</v>
      </c>
      <c r="B14" s="288" t="s">
        <v>32</v>
      </c>
      <c r="C14" s="289" t="s">
        <v>31</v>
      </c>
      <c r="D14" s="290">
        <f>SUM(E14:G14)</f>
        <v>0</v>
      </c>
      <c r="E14" s="290">
        <f>DOP!M41</f>
        <v>0</v>
      </c>
      <c r="F14" s="290">
        <f>DOP!N41</f>
        <v>0</v>
      </c>
      <c r="G14" s="290">
        <f>DOP!O41</f>
        <v>0</v>
      </c>
      <c r="H14" s="290">
        <f>DOP!L41</f>
        <v>0</v>
      </c>
    </row>
    <row r="15" spans="1:11" ht="22.5" customHeight="1" thickBot="1">
      <c r="A15" s="166" t="s">
        <v>33</v>
      </c>
      <c r="B15" s="167"/>
      <c r="C15" s="168"/>
      <c r="D15" s="169"/>
      <c r="E15" s="169"/>
      <c r="F15" s="169"/>
      <c r="G15" s="169"/>
      <c r="H15" s="170"/>
      <c r="J15" s="140"/>
    </row>
    <row r="16" spans="1:11" ht="22.5" customHeight="1">
      <c r="A16" s="280" t="s">
        <v>34</v>
      </c>
      <c r="B16" s="281" t="s">
        <v>34</v>
      </c>
      <c r="C16" s="282" t="s">
        <v>35</v>
      </c>
      <c r="D16" s="283">
        <f>SUM(E16:G16)</f>
        <v>0</v>
      </c>
      <c r="E16" s="283">
        <f>ZD!M25</f>
        <v>0</v>
      </c>
      <c r="F16" s="283">
        <f>ZD!N25</f>
        <v>0</v>
      </c>
      <c r="G16" s="283">
        <f>ZD!O25</f>
        <v>0</v>
      </c>
      <c r="H16" s="283">
        <f>ZD!L25</f>
        <v>0</v>
      </c>
    </row>
    <row r="17" spans="1:11" ht="22.5" customHeight="1">
      <c r="A17" s="280">
        <v>3</v>
      </c>
      <c r="B17" s="281">
        <v>3</v>
      </c>
      <c r="C17" s="282" t="s">
        <v>36</v>
      </c>
      <c r="D17" s="283">
        <f t="shared" ref="D17:D25" si="0">SUM(E17:G17)</f>
        <v>0</v>
      </c>
      <c r="E17" s="283">
        <f>PAM!M164</f>
        <v>0</v>
      </c>
      <c r="F17" s="283">
        <f>PAM!N164</f>
        <v>0</v>
      </c>
      <c r="G17" s="283">
        <f>PAM!O164</f>
        <v>0</v>
      </c>
      <c r="H17" s="283">
        <f>PAM!L164</f>
        <v>0</v>
      </c>
    </row>
    <row r="18" spans="1:11" s="286" customFormat="1" ht="22.5" customHeight="1">
      <c r="A18" s="280">
        <v>4</v>
      </c>
      <c r="B18" s="284">
        <v>4</v>
      </c>
      <c r="C18" s="282" t="s">
        <v>37</v>
      </c>
      <c r="D18" s="283">
        <f>SUM(E18:G18)</f>
        <v>0</v>
      </c>
      <c r="E18" s="283">
        <f>ŠĶ.K!M19</f>
        <v>0</v>
      </c>
      <c r="F18" s="283">
        <f>ŠĶ.K!N19</f>
        <v>0</v>
      </c>
      <c r="G18" s="283">
        <f>ŠĶ.K!O19</f>
        <v>0</v>
      </c>
      <c r="H18" s="283">
        <f>ŠĶ.K!L19</f>
        <v>0</v>
      </c>
      <c r="I18" s="204"/>
      <c r="J18" s="285"/>
      <c r="K18" s="324"/>
    </row>
    <row r="19" spans="1:11" ht="22.5" customHeight="1">
      <c r="A19" s="280">
        <v>5</v>
      </c>
      <c r="B19" s="281">
        <v>5</v>
      </c>
      <c r="C19" s="282" t="s">
        <v>38</v>
      </c>
      <c r="D19" s="283">
        <f t="shared" si="0"/>
        <v>0</v>
      </c>
      <c r="E19" s="283">
        <f>MET.K!M28</f>
        <v>0</v>
      </c>
      <c r="F19" s="283">
        <f>MET.K!N28</f>
        <v>0</v>
      </c>
      <c r="G19" s="283">
        <f>MET.K!O28</f>
        <v>0</v>
      </c>
      <c r="H19" s="283">
        <f>MET.K!L28</f>
        <v>0</v>
      </c>
    </row>
    <row r="20" spans="1:11" ht="22.5" customHeight="1">
      <c r="A20" s="280">
        <v>6</v>
      </c>
      <c r="B20" s="281">
        <v>6</v>
      </c>
      <c r="C20" s="282" t="s">
        <v>39</v>
      </c>
      <c r="D20" s="283">
        <f t="shared" si="0"/>
        <v>0</v>
      </c>
      <c r="E20" s="283">
        <f>Jumts!M45</f>
        <v>0</v>
      </c>
      <c r="F20" s="283">
        <f>Jumts!N45</f>
        <v>0</v>
      </c>
      <c r="G20" s="283">
        <f>Jumts!O45</f>
        <v>0</v>
      </c>
      <c r="H20" s="283">
        <f>Jumts!L45</f>
        <v>0</v>
      </c>
    </row>
    <row r="21" spans="1:11" ht="22.5" customHeight="1">
      <c r="A21" s="280">
        <v>7</v>
      </c>
      <c r="B21" s="281">
        <v>7</v>
      </c>
      <c r="C21" s="282" t="s">
        <v>40</v>
      </c>
      <c r="D21" s="283">
        <f t="shared" si="0"/>
        <v>0</v>
      </c>
      <c r="E21" s="283">
        <f>Sienas!M26</f>
        <v>0</v>
      </c>
      <c r="F21" s="283">
        <f>Sienas!N26</f>
        <v>0</v>
      </c>
      <c r="G21" s="283">
        <f>Sienas!O26</f>
        <v>0</v>
      </c>
      <c r="H21" s="283">
        <f>Sienas!L26</f>
        <v>0</v>
      </c>
    </row>
    <row r="22" spans="1:11" ht="22.5" customHeight="1">
      <c r="A22" s="280">
        <v>9</v>
      </c>
      <c r="B22" s="281">
        <v>9</v>
      </c>
      <c r="C22" s="282" t="s">
        <v>41</v>
      </c>
      <c r="D22" s="283">
        <f t="shared" si="0"/>
        <v>0</v>
      </c>
      <c r="E22" s="283">
        <f>GR!M89</f>
        <v>0</v>
      </c>
      <c r="F22" s="283">
        <f>GR!N89</f>
        <v>0</v>
      </c>
      <c r="G22" s="283">
        <f>GR!O89</f>
        <v>0</v>
      </c>
      <c r="H22" s="283">
        <f>GR!L89</f>
        <v>0</v>
      </c>
    </row>
    <row r="23" spans="1:11" ht="22.5" customHeight="1">
      <c r="A23" s="280">
        <v>10</v>
      </c>
      <c r="B23" s="281">
        <v>10</v>
      </c>
      <c r="C23" s="282" t="s">
        <v>42</v>
      </c>
      <c r="D23" s="283">
        <f t="shared" si="0"/>
        <v>0</v>
      </c>
      <c r="E23" s="283">
        <f>'Ailu aizpl.'!M36</f>
        <v>0</v>
      </c>
      <c r="F23" s="283">
        <f>'Ailu aizpl.'!N36</f>
        <v>0</v>
      </c>
      <c r="G23" s="283">
        <f>'Ailu aizpl.'!O36</f>
        <v>0</v>
      </c>
      <c r="H23" s="283">
        <f>'Ailu aizpl.'!L36</f>
        <v>0</v>
      </c>
    </row>
    <row r="24" spans="1:11" ht="22.5" customHeight="1">
      <c r="A24" s="280">
        <v>11</v>
      </c>
      <c r="B24" s="281">
        <v>11</v>
      </c>
      <c r="C24" s="282" t="s">
        <v>43</v>
      </c>
      <c r="D24" s="283">
        <f t="shared" si="0"/>
        <v>0</v>
      </c>
      <c r="E24" s="283">
        <f>FAS!M29</f>
        <v>0</v>
      </c>
      <c r="F24" s="283">
        <f>FAS!N29</f>
        <v>0</v>
      </c>
      <c r="G24" s="283">
        <f>FAS!O29</f>
        <v>0</v>
      </c>
      <c r="H24" s="283">
        <f>FAS!L29</f>
        <v>0</v>
      </c>
    </row>
    <row r="25" spans="1:11" ht="22.5" customHeight="1">
      <c r="A25" s="280">
        <v>12</v>
      </c>
      <c r="B25" s="281">
        <v>12</v>
      </c>
      <c r="C25" s="282" t="s">
        <v>44</v>
      </c>
      <c r="D25" s="283">
        <f t="shared" si="0"/>
        <v>0</v>
      </c>
      <c r="E25" s="283">
        <f>APD!M33</f>
        <v>0</v>
      </c>
      <c r="F25" s="283">
        <f>APD!N33</f>
        <v>0</v>
      </c>
      <c r="G25" s="283">
        <f>APD!O33</f>
        <v>0</v>
      </c>
      <c r="H25" s="283">
        <f>APD!L33</f>
        <v>0</v>
      </c>
    </row>
    <row r="26" spans="1:11" ht="22.5" customHeight="1" thickBot="1">
      <c r="A26" s="280">
        <v>13</v>
      </c>
      <c r="B26" s="281">
        <v>13</v>
      </c>
      <c r="C26" s="282" t="s">
        <v>45</v>
      </c>
      <c r="D26" s="283">
        <f>SUM(E26:G26)</f>
        <v>0</v>
      </c>
      <c r="E26" s="283">
        <f>'ŠĶ. KR'!M58</f>
        <v>0</v>
      </c>
      <c r="F26" s="283">
        <f>'ŠĶ. KR'!N58</f>
        <v>0</v>
      </c>
      <c r="G26" s="283">
        <f>'ŠĶ. KR'!O58</f>
        <v>0</v>
      </c>
      <c r="H26" s="283">
        <f>'ŠĶ. KR'!L58</f>
        <v>0</v>
      </c>
    </row>
    <row r="27" spans="1:11" ht="22.5" customHeight="1" thickBot="1">
      <c r="A27" s="166" t="s">
        <v>46</v>
      </c>
      <c r="B27" s="167"/>
      <c r="C27" s="168"/>
      <c r="D27" s="169"/>
      <c r="E27" s="169"/>
      <c r="F27" s="169"/>
      <c r="G27" s="169"/>
      <c r="H27" s="170"/>
      <c r="J27" s="140"/>
    </row>
    <row r="28" spans="1:11" ht="22.5" customHeight="1">
      <c r="A28" s="280">
        <v>14</v>
      </c>
      <c r="B28" s="281">
        <v>14</v>
      </c>
      <c r="C28" s="282" t="s">
        <v>47</v>
      </c>
      <c r="D28" s="283">
        <f>SUM(E28:G28)</f>
        <v>0</v>
      </c>
      <c r="E28" s="283">
        <f>EL!N94</f>
        <v>0</v>
      </c>
      <c r="F28" s="283">
        <f>EL!O94</f>
        <v>0</v>
      </c>
      <c r="G28" s="283">
        <f>EL!P94</f>
        <v>0</v>
      </c>
      <c r="H28" s="283">
        <f>EL!M94</f>
        <v>0</v>
      </c>
    </row>
    <row r="29" spans="1:11" ht="22.5" customHeight="1" thickBot="1">
      <c r="A29" s="280">
        <v>15</v>
      </c>
      <c r="B29" s="281">
        <v>15</v>
      </c>
      <c r="C29" s="282" t="s">
        <v>48</v>
      </c>
      <c r="D29" s="283">
        <f>SUM(E29:G29)</f>
        <v>0</v>
      </c>
      <c r="E29" s="283">
        <f>UK!N92</f>
        <v>0</v>
      </c>
      <c r="F29" s="283">
        <f>UK!O92</f>
        <v>0</v>
      </c>
      <c r="G29" s="283">
        <f>UK!P92</f>
        <v>0</v>
      </c>
      <c r="H29" s="283">
        <f>UK!M92</f>
        <v>0</v>
      </c>
    </row>
    <row r="30" spans="1:11" ht="22.5" customHeight="1" thickBot="1">
      <c r="A30" s="166" t="s">
        <v>49</v>
      </c>
      <c r="B30" s="186"/>
      <c r="C30" s="168"/>
      <c r="D30" s="169"/>
      <c r="E30" s="169"/>
      <c r="F30" s="169"/>
      <c r="G30" s="169"/>
      <c r="H30" s="170"/>
      <c r="J30" s="140"/>
    </row>
    <row r="31" spans="1:11" ht="22.5" customHeight="1">
      <c r="A31" s="287">
        <v>16</v>
      </c>
      <c r="B31" s="304">
        <v>16</v>
      </c>
      <c r="C31" s="289" t="s">
        <v>50</v>
      </c>
      <c r="D31" s="290">
        <f>SUM(E31:G31)</f>
        <v>0</v>
      </c>
      <c r="E31" s="305">
        <f>ELT!N37</f>
        <v>0</v>
      </c>
      <c r="F31" s="290">
        <f>ELT!O37</f>
        <v>0</v>
      </c>
      <c r="G31" s="305">
        <f>ELT!P37</f>
        <v>0</v>
      </c>
      <c r="H31" s="290">
        <f>ELT!M37</f>
        <v>0</v>
      </c>
    </row>
    <row r="32" spans="1:11" ht="22.5" customHeight="1">
      <c r="A32" s="280">
        <v>17</v>
      </c>
      <c r="B32" s="281">
        <v>17</v>
      </c>
      <c r="C32" s="282" t="s">
        <v>51</v>
      </c>
      <c r="D32" s="283">
        <f>SUM(E32:G32)</f>
        <v>0</v>
      </c>
      <c r="E32" s="303">
        <f>UKT!N36</f>
        <v>0</v>
      </c>
      <c r="F32" s="283">
        <f>UKT!O36</f>
        <v>0</v>
      </c>
      <c r="G32" s="303">
        <f>UKT!P36</f>
        <v>0</v>
      </c>
      <c r="H32" s="283">
        <f>UKT!M36</f>
        <v>0</v>
      </c>
    </row>
    <row r="33" spans="1:11" ht="22.5" customHeight="1" thickBot="1">
      <c r="A33" s="306">
        <v>18</v>
      </c>
      <c r="B33" s="307">
        <v>18</v>
      </c>
      <c r="C33" s="309" t="s">
        <v>52</v>
      </c>
      <c r="D33" s="302">
        <f>LKT!P9</f>
        <v>0</v>
      </c>
      <c r="E33" s="308">
        <f>LKT!M27</f>
        <v>0</v>
      </c>
      <c r="F33" s="302">
        <f>LKT!N27</f>
        <v>0</v>
      </c>
      <c r="G33" s="308">
        <f>LKT!O27</f>
        <v>0</v>
      </c>
      <c r="H33" s="302">
        <f>LKT!L27</f>
        <v>0</v>
      </c>
    </row>
    <row r="34" spans="1:11" ht="22.5" customHeight="1" thickBot="1">
      <c r="A34" s="297" t="s">
        <v>53</v>
      </c>
      <c r="B34" s="298"/>
      <c r="C34" s="299"/>
      <c r="D34" s="300"/>
      <c r="E34" s="300"/>
      <c r="F34" s="300"/>
      <c r="G34" s="300"/>
      <c r="H34" s="301"/>
      <c r="J34" s="140"/>
    </row>
    <row r="35" spans="1:11" ht="22.5" customHeight="1" thickBot="1">
      <c r="A35" s="280">
        <v>19</v>
      </c>
      <c r="B35" s="281">
        <v>19</v>
      </c>
      <c r="C35" s="282" t="s">
        <v>53</v>
      </c>
      <c r="D35" s="283">
        <f>SUM(E35:G35)</f>
        <v>0</v>
      </c>
      <c r="E35" s="283">
        <f>'T. LAB'!M58</f>
        <v>0</v>
      </c>
      <c r="F35" s="283">
        <f>'T. LAB'!N58</f>
        <v>0</v>
      </c>
      <c r="G35" s="283">
        <f>'T. LAB'!O58</f>
        <v>0</v>
      </c>
      <c r="H35" s="283">
        <f>'T. LAB'!L58</f>
        <v>0</v>
      </c>
    </row>
    <row r="36" spans="1:11" ht="22.5" customHeight="1" thickBot="1">
      <c r="A36" s="88"/>
      <c r="B36" s="91"/>
      <c r="C36" s="73" t="s">
        <v>9</v>
      </c>
      <c r="D36" s="96">
        <f>ROUND(SUM(D14:D35),2)</f>
        <v>0</v>
      </c>
      <c r="E36" s="96">
        <f>ROUND(SUM(E14:E35),2)</f>
        <v>0</v>
      </c>
      <c r="F36" s="96">
        <f>ROUND(SUM(F14:F35),2)</f>
        <v>0</v>
      </c>
      <c r="G36" s="96">
        <f>ROUND(SUM(G14:G35),2)</f>
        <v>0</v>
      </c>
      <c r="H36" s="96">
        <f>ROUND(SUM(H14:H35),2)</f>
        <v>0</v>
      </c>
    </row>
    <row r="37" spans="1:11" ht="22.5" customHeight="1">
      <c r="A37" s="74"/>
      <c r="B37" s="92"/>
      <c r="C37" s="75" t="str">
        <f>+"Virsizdevumi "&amp;I37&amp;"%:"</f>
        <v>Virsizdevumi 0%:</v>
      </c>
      <c r="D37" s="76">
        <f>+ROUND(D36*I37%,2)</f>
        <v>0</v>
      </c>
      <c r="E37" s="189"/>
      <c r="F37" s="189"/>
      <c r="G37" s="189"/>
      <c r="H37" s="77"/>
      <c r="I37" s="455">
        <v>0</v>
      </c>
    </row>
    <row r="38" spans="1:11" ht="22.5" customHeight="1">
      <c r="A38" s="78"/>
      <c r="B38" s="93"/>
      <c r="C38" s="79" t="s">
        <v>54</v>
      </c>
      <c r="D38" s="80">
        <f>+ROUND(D37*I38%,2)</f>
        <v>0</v>
      </c>
      <c r="E38" s="81"/>
      <c r="F38" s="81"/>
      <c r="G38" s="81"/>
      <c r="H38" s="81"/>
      <c r="I38" s="456">
        <v>0</v>
      </c>
    </row>
    <row r="39" spans="1:11" ht="22.5" customHeight="1" thickBot="1">
      <c r="A39" s="82"/>
      <c r="B39" s="94"/>
      <c r="C39" s="83" t="str">
        <f>+"Peļņa "&amp;I39&amp;"%:"</f>
        <v>Peļņa 0%:</v>
      </c>
      <c r="D39" s="84">
        <f>+ROUND(D36*I39%,2)</f>
        <v>0</v>
      </c>
      <c r="E39" s="77"/>
      <c r="F39" s="77"/>
      <c r="G39" s="77"/>
      <c r="H39" s="77"/>
      <c r="I39" s="455">
        <v>0</v>
      </c>
    </row>
    <row r="40" spans="1:11" ht="22.5" customHeight="1" thickBot="1">
      <c r="A40" s="85"/>
      <c r="B40" s="95"/>
      <c r="C40" s="73" t="s">
        <v>55</v>
      </c>
      <c r="D40" s="86">
        <f>ROUND(SUM(D36,D37,D39),2)</f>
        <v>0</v>
      </c>
      <c r="E40" s="87"/>
      <c r="F40" s="87"/>
      <c r="H40" s="87"/>
    </row>
    <row r="41" spans="1:11" s="89" customFormat="1" ht="50" customHeight="1">
      <c r="E41" s="87"/>
      <c r="F41" s="87"/>
      <c r="G41" s="87"/>
      <c r="H41" s="87"/>
      <c r="I41" s="90"/>
      <c r="K41" s="320"/>
    </row>
    <row r="42" spans="1:11" s="101" customFormat="1" ht="11.5">
      <c r="A42" s="99" t="s">
        <v>14</v>
      </c>
      <c r="B42" s="111"/>
      <c r="C42" s="110">
        <f>Koptāme!B28</f>
        <v>0</v>
      </c>
      <c r="D42" s="114" t="str">
        <f>Koptāme!C28</f>
        <v>datums</v>
      </c>
      <c r="E42" s="100"/>
      <c r="I42" s="102"/>
      <c r="K42" s="321"/>
    </row>
    <row r="43" spans="1:11" s="89" customFormat="1" ht="11.5">
      <c r="B43" s="415" t="s">
        <v>15</v>
      </c>
      <c r="C43" s="415"/>
      <c r="D43" s="113"/>
      <c r="E43" s="87"/>
      <c r="I43" s="90"/>
      <c r="K43" s="320"/>
    </row>
    <row r="44" spans="1:11" s="89" customFormat="1" ht="5" customHeight="1">
      <c r="B44" s="112"/>
      <c r="C44" s="112"/>
      <c r="D44" s="113"/>
      <c r="E44" s="87"/>
      <c r="I44" s="90"/>
      <c r="K44" s="320"/>
    </row>
    <row r="45" spans="1:11" s="101" customFormat="1" ht="11.5">
      <c r="B45" s="103"/>
      <c r="C45" s="113"/>
      <c r="D45" s="113"/>
      <c r="E45" s="100"/>
      <c r="I45" s="102"/>
      <c r="K45" s="321"/>
    </row>
    <row r="46" spans="1:11" s="89" customFormat="1" ht="20" customHeight="1">
      <c r="B46" s="113"/>
      <c r="C46" s="113"/>
      <c r="D46" s="113"/>
      <c r="E46" s="87"/>
      <c r="I46" s="90"/>
      <c r="K46" s="320"/>
    </row>
    <row r="47" spans="1:11" s="101" customFormat="1" ht="11.5">
      <c r="A47" s="99" t="s">
        <v>17</v>
      </c>
      <c r="B47" s="111"/>
      <c r="C47" s="110">
        <f>Koptāme!B33</f>
        <v>0</v>
      </c>
      <c r="D47" s="114" t="str">
        <f>Koptāme!C33</f>
        <v>datums</v>
      </c>
      <c r="E47" s="100"/>
      <c r="I47" s="102"/>
      <c r="K47" s="321"/>
    </row>
    <row r="48" spans="1:11" s="89" customFormat="1" ht="11.5">
      <c r="B48" s="416" t="s">
        <v>15</v>
      </c>
      <c r="C48" s="416"/>
      <c r="E48" s="87"/>
      <c r="I48" s="90"/>
      <c r="K48" s="320"/>
    </row>
    <row r="49" spans="2:11" s="89" customFormat="1" ht="5" customHeight="1">
      <c r="B49" s="98"/>
      <c r="C49" s="98"/>
      <c r="E49" s="87"/>
      <c r="I49" s="90"/>
      <c r="K49" s="320"/>
    </row>
    <row r="50" spans="2:11" s="101" customFormat="1" ht="11.5">
      <c r="B50" s="103" t="str">
        <f>Koptāme!B36</f>
        <v>Sert.Nr. ________</v>
      </c>
      <c r="E50" s="100"/>
      <c r="I50" s="102"/>
      <c r="K50" s="321"/>
    </row>
    <row r="51" spans="2:11" s="89" customFormat="1" ht="11.5">
      <c r="E51" s="87"/>
      <c r="I51" s="90"/>
      <c r="K51" s="320"/>
    </row>
    <row r="52" spans="2:11" s="89" customFormat="1" ht="11.5">
      <c r="E52" s="87"/>
      <c r="I52" s="90"/>
      <c r="K52" s="320"/>
    </row>
    <row r="53" spans="2:11" s="89" customFormat="1" ht="11.5">
      <c r="I53" s="90"/>
      <c r="K53" s="320"/>
    </row>
    <row r="54" spans="2:11" s="89" customFormat="1" ht="11.5">
      <c r="D54" s="90"/>
      <c r="I54" s="90"/>
      <c r="K54" s="320"/>
    </row>
    <row r="55" spans="2:11" s="89" customFormat="1" ht="11.5">
      <c r="I55" s="90"/>
      <c r="K55" s="320"/>
    </row>
    <row r="56" spans="2:11" s="89" customFormat="1" ht="11.5">
      <c r="D56" s="90"/>
      <c r="I56" s="90"/>
      <c r="K56" s="320"/>
    </row>
    <row r="57" spans="2:11" s="89" customFormat="1" ht="11.5">
      <c r="I57" s="90"/>
      <c r="K57" s="320"/>
    </row>
    <row r="58" spans="2:11" s="89" customFormat="1" ht="11.5">
      <c r="I58" s="90"/>
      <c r="K58" s="320"/>
    </row>
    <row r="59" spans="2:11" s="89" customFormat="1" ht="11.5">
      <c r="I59" s="90"/>
      <c r="K59" s="320"/>
    </row>
    <row r="60" spans="2:11" s="89" customFormat="1" ht="11.5">
      <c r="I60" s="90"/>
      <c r="K60" s="320"/>
    </row>
    <row r="61" spans="2:11" s="89" customFormat="1" ht="11.5">
      <c r="I61" s="90"/>
      <c r="K61" s="320"/>
    </row>
    <row r="62" spans="2:11" s="89" customFormat="1" ht="11.5">
      <c r="I62" s="90"/>
      <c r="K62" s="320"/>
    </row>
    <row r="63" spans="2:11" s="89" customFormat="1" ht="11.5">
      <c r="I63" s="90"/>
      <c r="K63" s="320"/>
    </row>
    <row r="64" spans="2:11" s="89" customFormat="1" ht="11.5">
      <c r="I64" s="90"/>
      <c r="K64" s="320"/>
    </row>
    <row r="65" spans="9:11" s="89" customFormat="1" ht="11.5">
      <c r="I65" s="90"/>
      <c r="K65" s="320"/>
    </row>
    <row r="66" spans="9:11" s="89" customFormat="1" ht="11.5">
      <c r="I66" s="90"/>
      <c r="K66" s="320"/>
    </row>
    <row r="67" spans="9:11" s="89" customFormat="1" ht="11.5">
      <c r="I67" s="90"/>
      <c r="K67" s="320"/>
    </row>
    <row r="68" spans="9:11" s="89" customFormat="1" ht="11.5">
      <c r="I68" s="90"/>
      <c r="K68" s="320"/>
    </row>
    <row r="69" spans="9:11" s="89" customFormat="1" ht="11.5">
      <c r="I69" s="90"/>
      <c r="K69" s="320"/>
    </row>
    <row r="70" spans="9:11" s="89" customFormat="1" ht="11.5">
      <c r="I70" s="90"/>
      <c r="K70" s="320"/>
    </row>
    <row r="71" spans="9:11" s="89" customFormat="1" ht="11.5">
      <c r="I71" s="90"/>
      <c r="K71" s="320"/>
    </row>
    <row r="72" spans="9:11" s="89" customFormat="1" ht="11.5">
      <c r="I72" s="90"/>
      <c r="K72" s="320"/>
    </row>
    <row r="73" spans="9:11" s="89" customFormat="1" ht="11.5">
      <c r="I73" s="90"/>
      <c r="K73" s="320"/>
    </row>
    <row r="74" spans="9:11" s="89" customFormat="1" ht="11.5">
      <c r="I74" s="90"/>
      <c r="K74" s="320"/>
    </row>
    <row r="75" spans="9:11" s="89" customFormat="1" ht="11.5">
      <c r="I75" s="90"/>
      <c r="K75" s="320"/>
    </row>
    <row r="76" spans="9:11" s="89" customFormat="1" ht="11.5">
      <c r="I76" s="90"/>
      <c r="K76" s="320"/>
    </row>
    <row r="77" spans="9:11" s="89" customFormat="1" ht="11.5">
      <c r="I77" s="90"/>
      <c r="K77" s="320"/>
    </row>
    <row r="78" spans="9:11" s="89" customFormat="1" ht="11.5">
      <c r="I78" s="90"/>
      <c r="K78" s="320"/>
    </row>
    <row r="79" spans="9:11" s="89" customFormat="1" ht="11.5">
      <c r="I79" s="90"/>
      <c r="K79" s="320"/>
    </row>
    <row r="80" spans="9:11" s="89" customFormat="1" ht="11.5">
      <c r="I80" s="90"/>
      <c r="K80" s="320"/>
    </row>
    <row r="81" spans="9:11" s="89" customFormat="1" ht="11.5">
      <c r="I81" s="90"/>
      <c r="K81" s="320"/>
    </row>
    <row r="82" spans="9:11" s="89" customFormat="1" ht="11.5">
      <c r="I82" s="90"/>
      <c r="K82" s="320"/>
    </row>
    <row r="83" spans="9:11" s="89" customFormat="1" ht="11.5">
      <c r="I83" s="90"/>
      <c r="K83" s="320"/>
    </row>
    <row r="84" spans="9:11" s="89" customFormat="1" ht="11.5">
      <c r="I84" s="90"/>
      <c r="K84" s="320"/>
    </row>
    <row r="85" spans="9:11" s="89" customFormat="1" ht="11.5">
      <c r="I85" s="90"/>
      <c r="K85" s="320"/>
    </row>
    <row r="86" spans="9:11" s="89" customFormat="1" ht="11.5">
      <c r="I86" s="90"/>
      <c r="K86" s="320"/>
    </row>
    <row r="87" spans="9:11" s="89" customFormat="1" ht="11.5">
      <c r="I87" s="90"/>
      <c r="K87" s="320"/>
    </row>
    <row r="88" spans="9:11" s="89" customFormat="1" ht="11.5">
      <c r="I88" s="90"/>
      <c r="K88" s="320"/>
    </row>
    <row r="89" spans="9:11" s="89" customFormat="1" ht="11.5">
      <c r="I89" s="90"/>
      <c r="K89" s="320"/>
    </row>
    <row r="90" spans="9:11" s="89" customFormat="1" ht="11.5">
      <c r="I90" s="90"/>
      <c r="K90" s="320"/>
    </row>
    <row r="91" spans="9:11" s="89" customFormat="1" ht="11.5">
      <c r="I91" s="90"/>
      <c r="K91" s="320"/>
    </row>
    <row r="92" spans="9:11" s="89" customFormat="1" ht="11.5">
      <c r="I92" s="90"/>
      <c r="K92" s="320"/>
    </row>
    <row r="93" spans="9:11" s="89" customFormat="1" ht="11.5">
      <c r="I93" s="90"/>
      <c r="K93" s="320"/>
    </row>
    <row r="94" spans="9:11" s="89" customFormat="1" ht="11.5">
      <c r="I94" s="90"/>
      <c r="K94" s="320"/>
    </row>
    <row r="95" spans="9:11" s="89" customFormat="1" ht="11.5">
      <c r="I95" s="90"/>
      <c r="K95" s="320"/>
    </row>
    <row r="96" spans="9:11" s="89" customFormat="1" ht="11.5">
      <c r="I96" s="90"/>
      <c r="K96" s="320"/>
    </row>
    <row r="97" spans="9:11" s="89" customFormat="1" ht="11.5">
      <c r="I97" s="90"/>
      <c r="K97" s="320"/>
    </row>
    <row r="98" spans="9:11" s="89" customFormat="1" ht="11.5">
      <c r="I98" s="90"/>
      <c r="K98" s="320"/>
    </row>
    <row r="99" spans="9:11" s="89" customFormat="1" ht="11.5">
      <c r="I99" s="90"/>
      <c r="K99" s="320"/>
    </row>
    <row r="100" spans="9:11" s="89" customFormat="1" ht="11.5">
      <c r="I100" s="90"/>
      <c r="K100" s="320"/>
    </row>
    <row r="101" spans="9:11" s="89" customFormat="1" ht="11.5">
      <c r="I101" s="90"/>
      <c r="K101" s="320"/>
    </row>
    <row r="102" spans="9:11" s="89" customFormat="1" ht="11.5">
      <c r="I102" s="90"/>
      <c r="K102" s="320"/>
    </row>
    <row r="103" spans="9:11" s="89" customFormat="1" ht="11.5">
      <c r="I103" s="90"/>
      <c r="K103" s="320"/>
    </row>
    <row r="104" spans="9:11" s="89" customFormat="1" ht="11.5">
      <c r="I104" s="90"/>
      <c r="K104" s="320"/>
    </row>
    <row r="105" spans="9:11" s="89" customFormat="1" ht="11.5">
      <c r="I105" s="90"/>
      <c r="K105" s="320"/>
    </row>
    <row r="106" spans="9:11" s="89" customFormat="1" ht="11.5">
      <c r="I106" s="90"/>
      <c r="K106" s="320"/>
    </row>
    <row r="107" spans="9:11" s="89" customFormat="1" ht="11.5">
      <c r="I107" s="90"/>
      <c r="K107" s="320"/>
    </row>
    <row r="108" spans="9:11" s="89" customFormat="1" ht="11.5">
      <c r="I108" s="90"/>
      <c r="K108" s="320"/>
    </row>
    <row r="109" spans="9:11" s="89" customFormat="1" ht="11.5">
      <c r="I109" s="90"/>
      <c r="K109" s="320"/>
    </row>
    <row r="110" spans="9:11" s="89" customFormat="1" ht="11.5">
      <c r="I110" s="90"/>
      <c r="K110" s="320"/>
    </row>
    <row r="111" spans="9:11" s="89" customFormat="1" ht="11.5">
      <c r="I111" s="90"/>
      <c r="K111" s="320"/>
    </row>
    <row r="112" spans="9:11" s="89" customFormat="1" ht="11.5">
      <c r="I112" s="90"/>
      <c r="K112" s="320"/>
    </row>
    <row r="113" spans="9:11" s="89" customFormat="1" ht="11.5">
      <c r="I113" s="90"/>
      <c r="K113" s="320"/>
    </row>
    <row r="114" spans="9:11" s="89" customFormat="1" ht="11.5">
      <c r="I114" s="90"/>
      <c r="K114" s="320"/>
    </row>
    <row r="115" spans="9:11" s="89" customFormat="1" ht="11.5">
      <c r="I115" s="90"/>
      <c r="K115" s="320"/>
    </row>
    <row r="116" spans="9:11" s="89" customFormat="1" ht="11.5">
      <c r="I116" s="90"/>
      <c r="K116" s="320"/>
    </row>
    <row r="117" spans="9:11" s="89" customFormat="1" ht="11.5">
      <c r="I117" s="90"/>
      <c r="K117" s="320"/>
    </row>
    <row r="118" spans="9:11" s="89" customFormat="1" ht="11.5">
      <c r="I118" s="90"/>
      <c r="K118" s="320"/>
    </row>
    <row r="119" spans="9:11" s="89" customFormat="1" ht="11.5">
      <c r="I119" s="90"/>
      <c r="K119" s="320"/>
    </row>
    <row r="120" spans="9:11" s="89" customFormat="1" ht="11.5">
      <c r="I120" s="90"/>
      <c r="K120" s="320"/>
    </row>
    <row r="121" spans="9:11" s="89" customFormat="1" ht="11.5">
      <c r="I121" s="90"/>
      <c r="K121" s="320"/>
    </row>
    <row r="122" spans="9:11" s="89" customFormat="1" ht="11.5">
      <c r="I122" s="90"/>
      <c r="K122" s="320"/>
    </row>
    <row r="123" spans="9:11" s="89" customFormat="1" ht="11.5">
      <c r="I123" s="90"/>
      <c r="K123" s="320"/>
    </row>
    <row r="124" spans="9:11" s="89" customFormat="1" ht="11.5">
      <c r="I124" s="90"/>
      <c r="K124" s="320"/>
    </row>
    <row r="125" spans="9:11" s="89" customFormat="1" ht="11.5">
      <c r="I125" s="90"/>
      <c r="K125" s="320"/>
    </row>
    <row r="126" spans="9:11" s="89" customFormat="1" ht="11.5">
      <c r="I126" s="90"/>
      <c r="K126" s="320"/>
    </row>
    <row r="127" spans="9:11" s="89" customFormat="1" ht="11.5">
      <c r="I127" s="90"/>
      <c r="K127" s="320"/>
    </row>
    <row r="128" spans="9:11" s="89" customFormat="1" ht="11.5">
      <c r="I128" s="90"/>
      <c r="K128" s="320"/>
    </row>
    <row r="129" spans="9:11" s="89" customFormat="1" ht="11.5">
      <c r="I129" s="90"/>
      <c r="K129" s="320"/>
    </row>
    <row r="130" spans="9:11" s="89" customFormat="1" ht="11.5">
      <c r="I130" s="90"/>
      <c r="K130" s="320"/>
    </row>
    <row r="131" spans="9:11" s="89" customFormat="1" ht="11.5">
      <c r="I131" s="90"/>
      <c r="K131" s="320"/>
    </row>
    <row r="132" spans="9:11" s="89" customFormat="1" ht="11.5">
      <c r="I132" s="90"/>
      <c r="K132" s="320"/>
    </row>
    <row r="133" spans="9:11" s="89" customFormat="1" ht="11.5">
      <c r="I133" s="90"/>
      <c r="K133" s="320"/>
    </row>
    <row r="134" spans="9:11" s="89" customFormat="1" ht="11.5">
      <c r="I134" s="90"/>
      <c r="K134" s="320"/>
    </row>
    <row r="135" spans="9:11" s="89" customFormat="1" ht="11.5">
      <c r="I135" s="90"/>
      <c r="K135" s="320"/>
    </row>
    <row r="136" spans="9:11" s="89" customFormat="1" ht="11.5">
      <c r="I136" s="90"/>
      <c r="K136" s="320"/>
    </row>
    <row r="137" spans="9:11" s="89" customFormat="1" ht="11.5">
      <c r="I137" s="90"/>
      <c r="K137" s="320"/>
    </row>
    <row r="138" spans="9:11" s="89" customFormat="1" ht="11.5">
      <c r="I138" s="90"/>
      <c r="K138" s="320"/>
    </row>
    <row r="139" spans="9:11" s="89" customFormat="1" ht="11.5">
      <c r="I139" s="90"/>
      <c r="K139" s="320"/>
    </row>
    <row r="140" spans="9:11" s="89" customFormat="1" ht="11.5">
      <c r="I140" s="90"/>
      <c r="K140" s="320"/>
    </row>
    <row r="141" spans="9:11" s="89" customFormat="1" ht="11.5">
      <c r="I141" s="90"/>
      <c r="K141" s="320"/>
    </row>
    <row r="142" spans="9:11" s="89" customFormat="1" ht="11.5">
      <c r="I142" s="90"/>
      <c r="K142" s="320"/>
    </row>
    <row r="143" spans="9:11" s="89" customFormat="1" ht="11.5">
      <c r="I143" s="90"/>
      <c r="K143" s="320"/>
    </row>
    <row r="144" spans="9:11" s="89" customFormat="1" ht="11.5">
      <c r="I144" s="90"/>
      <c r="K144" s="320"/>
    </row>
    <row r="145" spans="9:11" s="89" customFormat="1" ht="11.5">
      <c r="I145" s="90"/>
      <c r="K145" s="320"/>
    </row>
    <row r="146" spans="9:11" s="89" customFormat="1" ht="11.5">
      <c r="I146" s="90"/>
      <c r="K146" s="320"/>
    </row>
    <row r="147" spans="9:11" s="89" customFormat="1" ht="11.5">
      <c r="I147" s="90"/>
      <c r="K147" s="320"/>
    </row>
    <row r="148" spans="9:11" s="89" customFormat="1" ht="11.5">
      <c r="I148" s="90"/>
      <c r="K148" s="320"/>
    </row>
    <row r="149" spans="9:11" s="89" customFormat="1" ht="11.5">
      <c r="I149" s="90"/>
      <c r="K149" s="320"/>
    </row>
    <row r="150" spans="9:11" s="89" customFormat="1" ht="11.5">
      <c r="I150" s="90"/>
      <c r="K150" s="320"/>
    </row>
    <row r="151" spans="9:11" s="89" customFormat="1" ht="11.5">
      <c r="I151" s="90"/>
      <c r="K151" s="320"/>
    </row>
    <row r="152" spans="9:11" s="89" customFormat="1" ht="11.5">
      <c r="I152" s="90"/>
      <c r="K152" s="320"/>
    </row>
    <row r="153" spans="9:11" s="89" customFormat="1" ht="11.5">
      <c r="I153" s="90"/>
      <c r="K153" s="320"/>
    </row>
    <row r="154" spans="9:11" s="89" customFormat="1" ht="11.5">
      <c r="I154" s="90"/>
      <c r="K154" s="320"/>
    </row>
    <row r="155" spans="9:11" s="89" customFormat="1" ht="11.5">
      <c r="I155" s="90"/>
      <c r="K155" s="320"/>
    </row>
    <row r="156" spans="9:11" s="89" customFormat="1" ht="11.5">
      <c r="I156" s="90"/>
      <c r="K156" s="320"/>
    </row>
    <row r="157" spans="9:11" s="89" customFormat="1" ht="11.5">
      <c r="I157" s="90"/>
      <c r="K157" s="320"/>
    </row>
    <row r="158" spans="9:11" s="89" customFormat="1" ht="11.5">
      <c r="I158" s="90"/>
      <c r="K158" s="320"/>
    </row>
    <row r="159" spans="9:11" s="89" customFormat="1" ht="11.5">
      <c r="I159" s="90"/>
      <c r="K159" s="320"/>
    </row>
    <row r="160" spans="9:11" s="89" customFormat="1" ht="11.5">
      <c r="I160" s="90"/>
      <c r="K160" s="320"/>
    </row>
    <row r="161" spans="9:11" s="89" customFormat="1" ht="11.5">
      <c r="I161" s="90"/>
      <c r="K161" s="320"/>
    </row>
    <row r="162" spans="9:11" s="89" customFormat="1" ht="11.5">
      <c r="I162" s="90"/>
      <c r="K162" s="320"/>
    </row>
    <row r="163" spans="9:11" s="89" customFormat="1" ht="11.5">
      <c r="I163" s="90"/>
      <c r="K163" s="320"/>
    </row>
    <row r="164" spans="9:11" s="89" customFormat="1" ht="11.5">
      <c r="I164" s="90"/>
      <c r="K164" s="320"/>
    </row>
    <row r="165" spans="9:11" s="89" customFormat="1" ht="11.5">
      <c r="I165" s="90"/>
      <c r="K165" s="320"/>
    </row>
    <row r="166" spans="9:11" s="89" customFormat="1" ht="11.5">
      <c r="I166" s="90"/>
      <c r="K166" s="320"/>
    </row>
    <row r="167" spans="9:11" s="89" customFormat="1" ht="11.5">
      <c r="I167" s="90"/>
      <c r="K167" s="320"/>
    </row>
    <row r="168" spans="9:11" s="89" customFormat="1" ht="11.5">
      <c r="I168" s="90"/>
      <c r="K168" s="320"/>
    </row>
    <row r="169" spans="9:11" s="89" customFormat="1" ht="11.5">
      <c r="I169" s="90"/>
      <c r="K169" s="320"/>
    </row>
    <row r="170" spans="9:11" s="89" customFormat="1" ht="11.5">
      <c r="I170" s="90"/>
      <c r="K170" s="320"/>
    </row>
    <row r="171" spans="9:11" s="89" customFormat="1" ht="11.5">
      <c r="I171" s="90"/>
      <c r="K171" s="320"/>
    </row>
    <row r="172" spans="9:11" s="89" customFormat="1" ht="11.5">
      <c r="I172" s="90"/>
      <c r="K172" s="320"/>
    </row>
    <row r="173" spans="9:11" s="89" customFormat="1" ht="11.5">
      <c r="I173" s="90"/>
      <c r="K173" s="320"/>
    </row>
    <row r="174" spans="9:11" s="89" customFormat="1" ht="11.5">
      <c r="I174" s="90"/>
      <c r="K174" s="320"/>
    </row>
    <row r="175" spans="9:11" s="89" customFormat="1" ht="11.5">
      <c r="I175" s="90"/>
      <c r="K175" s="320"/>
    </row>
    <row r="176" spans="9:11" s="89" customFormat="1" ht="11.5">
      <c r="I176" s="90"/>
      <c r="K176" s="320"/>
    </row>
    <row r="177" spans="9:11" s="89" customFormat="1" ht="11.5">
      <c r="I177" s="90"/>
      <c r="K177" s="320"/>
    </row>
    <row r="178" spans="9:11" s="89" customFormat="1" ht="11.5">
      <c r="I178" s="90"/>
      <c r="K178" s="320"/>
    </row>
    <row r="179" spans="9:11" s="89" customFormat="1" ht="11.5">
      <c r="I179" s="90"/>
      <c r="K179" s="320"/>
    </row>
    <row r="180" spans="9:11" s="89" customFormat="1" ht="11.5">
      <c r="I180" s="90"/>
      <c r="K180" s="320"/>
    </row>
    <row r="181" spans="9:11" s="89" customFormat="1" ht="11.5">
      <c r="I181" s="90"/>
      <c r="K181" s="320"/>
    </row>
    <row r="182" spans="9:11" s="89" customFormat="1" ht="11.5">
      <c r="I182" s="90"/>
      <c r="K182" s="320"/>
    </row>
    <row r="183" spans="9:11" s="89" customFormat="1" ht="11.5">
      <c r="I183" s="90"/>
      <c r="K183" s="320"/>
    </row>
    <row r="184" spans="9:11" s="89" customFormat="1" ht="11.5">
      <c r="I184" s="90"/>
      <c r="K184" s="320"/>
    </row>
    <row r="185" spans="9:11" s="89" customFormat="1" ht="11.5">
      <c r="I185" s="90"/>
      <c r="K185" s="320"/>
    </row>
    <row r="186" spans="9:11" s="89" customFormat="1" ht="11.5">
      <c r="I186" s="90"/>
      <c r="K186" s="320"/>
    </row>
    <row r="187" spans="9:11" s="89" customFormat="1" ht="11.5">
      <c r="I187" s="90"/>
      <c r="K187" s="320"/>
    </row>
    <row r="188" spans="9:11" s="89" customFormat="1" ht="11.5">
      <c r="I188" s="90"/>
      <c r="K188" s="320"/>
    </row>
    <row r="189" spans="9:11" s="89" customFormat="1" ht="11.5">
      <c r="I189" s="90"/>
      <c r="K189" s="320"/>
    </row>
    <row r="190" spans="9:11" s="89" customFormat="1" ht="11.5">
      <c r="I190" s="90"/>
      <c r="K190" s="320"/>
    </row>
    <row r="191" spans="9:11" s="89" customFormat="1" ht="11.5">
      <c r="I191" s="90"/>
      <c r="K191" s="320"/>
    </row>
    <row r="192" spans="9:11" s="89" customFormat="1" ht="11.5">
      <c r="I192" s="90"/>
      <c r="K192" s="320"/>
    </row>
    <row r="193" spans="9:11" s="89" customFormat="1" ht="11.5">
      <c r="I193" s="90"/>
      <c r="K193" s="320"/>
    </row>
    <row r="194" spans="9:11" s="89" customFormat="1" ht="11.5">
      <c r="I194" s="90"/>
      <c r="K194" s="320"/>
    </row>
    <row r="195" spans="9:11" s="89" customFormat="1" ht="11.5">
      <c r="I195" s="90"/>
      <c r="K195" s="320"/>
    </row>
    <row r="196" spans="9:11" s="89" customFormat="1" ht="11.5">
      <c r="I196" s="90"/>
      <c r="K196" s="320"/>
    </row>
    <row r="197" spans="9:11" s="89" customFormat="1" ht="11.5">
      <c r="I197" s="90"/>
      <c r="K197" s="320"/>
    </row>
    <row r="198" spans="9:11" s="89" customFormat="1" ht="11.5">
      <c r="I198" s="90"/>
      <c r="K198" s="320"/>
    </row>
    <row r="199" spans="9:11" s="89" customFormat="1" ht="11.5">
      <c r="I199" s="90"/>
      <c r="K199" s="320"/>
    </row>
    <row r="200" spans="9:11" s="89" customFormat="1" ht="11.5">
      <c r="I200" s="90"/>
      <c r="K200" s="320"/>
    </row>
    <row r="201" spans="9:11" s="89" customFormat="1" ht="11.5">
      <c r="I201" s="90"/>
      <c r="K201" s="320"/>
    </row>
    <row r="202" spans="9:11" s="89" customFormat="1" ht="11.5">
      <c r="I202" s="90"/>
      <c r="K202" s="320"/>
    </row>
    <row r="203" spans="9:11" s="89" customFormat="1" ht="11.5">
      <c r="I203" s="90"/>
      <c r="K203" s="320"/>
    </row>
    <row r="204" spans="9:11" s="89" customFormat="1" ht="11.5">
      <c r="I204" s="90"/>
      <c r="K204" s="320"/>
    </row>
    <row r="205" spans="9:11" s="89" customFormat="1" ht="11.5">
      <c r="I205" s="90"/>
      <c r="K205" s="320"/>
    </row>
    <row r="206" spans="9:11" s="89" customFormat="1" ht="11.5">
      <c r="I206" s="90"/>
      <c r="K206" s="320"/>
    </row>
    <row r="207" spans="9:11" s="89" customFormat="1" ht="11.5">
      <c r="I207" s="90"/>
      <c r="K207" s="320"/>
    </row>
    <row r="208" spans="9:11" s="89" customFormat="1" ht="11.5">
      <c r="I208" s="90"/>
      <c r="K208" s="320"/>
    </row>
    <row r="209" spans="9:11" s="89" customFormat="1" ht="11.5">
      <c r="I209" s="90"/>
      <c r="K209" s="320"/>
    </row>
    <row r="210" spans="9:11" s="89" customFormat="1" ht="11.5">
      <c r="I210" s="90"/>
      <c r="K210" s="320"/>
    </row>
    <row r="211" spans="9:11" s="89" customFormat="1" ht="11.5">
      <c r="I211" s="90"/>
      <c r="K211" s="320"/>
    </row>
    <row r="212" spans="9:11" s="89" customFormat="1" ht="11.5">
      <c r="I212" s="90"/>
      <c r="K212" s="320"/>
    </row>
    <row r="213" spans="9:11" s="89" customFormat="1" ht="11.5">
      <c r="I213" s="90"/>
      <c r="K213" s="320"/>
    </row>
    <row r="214" spans="9:11" s="89" customFormat="1" ht="11.5">
      <c r="I214" s="90"/>
      <c r="K214" s="320"/>
    </row>
    <row r="215" spans="9:11" s="89" customFormat="1" ht="11.5">
      <c r="I215" s="90"/>
      <c r="K215" s="320"/>
    </row>
    <row r="216" spans="9:11" s="89" customFormat="1" ht="11.5">
      <c r="I216" s="90"/>
      <c r="K216" s="320"/>
    </row>
    <row r="217" spans="9:11" s="89" customFormat="1" ht="11.5">
      <c r="I217" s="90"/>
      <c r="K217" s="320"/>
    </row>
    <row r="218" spans="9:11" s="89" customFormat="1" ht="11.5">
      <c r="I218" s="90"/>
      <c r="K218" s="320"/>
    </row>
    <row r="219" spans="9:11" s="89" customFormat="1" ht="11.5">
      <c r="I219" s="90"/>
      <c r="K219" s="320"/>
    </row>
    <row r="220" spans="9:11" s="89" customFormat="1" ht="11.5">
      <c r="I220" s="90"/>
      <c r="K220" s="320"/>
    </row>
    <row r="221" spans="9:11" s="89" customFormat="1" ht="11.5">
      <c r="I221" s="90"/>
      <c r="K221" s="320"/>
    </row>
    <row r="222" spans="9:11" s="89" customFormat="1" ht="11.5">
      <c r="I222" s="90"/>
      <c r="K222" s="320"/>
    </row>
    <row r="223" spans="9:11" s="89" customFormat="1" ht="11.5">
      <c r="I223" s="90"/>
      <c r="K223" s="320"/>
    </row>
    <row r="224" spans="9:11" s="89" customFormat="1" ht="11.5">
      <c r="I224" s="90"/>
      <c r="K224" s="320"/>
    </row>
    <row r="225" spans="9:11" s="89" customFormat="1" ht="11.5">
      <c r="I225" s="90"/>
      <c r="K225" s="320"/>
    </row>
    <row r="226" spans="9:11" s="89" customFormat="1" ht="11.5">
      <c r="I226" s="90"/>
      <c r="K226" s="320"/>
    </row>
    <row r="227" spans="9:11" s="89" customFormat="1" ht="11.5">
      <c r="I227" s="90"/>
      <c r="K227" s="320"/>
    </row>
    <row r="228" spans="9:11" s="89" customFormat="1" ht="11.5">
      <c r="I228" s="90"/>
      <c r="K228" s="320"/>
    </row>
    <row r="229" spans="9:11" s="89" customFormat="1" ht="11.5">
      <c r="I229" s="90"/>
      <c r="K229" s="320"/>
    </row>
    <row r="230" spans="9:11" s="89" customFormat="1" ht="11.5">
      <c r="I230" s="90"/>
      <c r="K230" s="320"/>
    </row>
    <row r="231" spans="9:11" s="89" customFormat="1" ht="11.5">
      <c r="I231" s="90"/>
      <c r="K231" s="320"/>
    </row>
    <row r="232" spans="9:11" s="89" customFormat="1" ht="11.5">
      <c r="I232" s="90"/>
      <c r="K232" s="320"/>
    </row>
    <row r="233" spans="9:11" s="89" customFormat="1" ht="11.5">
      <c r="I233" s="90"/>
      <c r="K233" s="320"/>
    </row>
    <row r="234" spans="9:11" s="89" customFormat="1" ht="11.5">
      <c r="I234" s="90"/>
      <c r="K234" s="320"/>
    </row>
    <row r="235" spans="9:11" s="89" customFormat="1" ht="11.5">
      <c r="I235" s="90"/>
      <c r="K235" s="320"/>
    </row>
    <row r="236" spans="9:11" s="89" customFormat="1" ht="11.5">
      <c r="I236" s="90"/>
      <c r="K236" s="320"/>
    </row>
    <row r="237" spans="9:11" s="89" customFormat="1" ht="11.5">
      <c r="I237" s="90"/>
      <c r="K237" s="320"/>
    </row>
    <row r="238" spans="9:11" s="89" customFormat="1" ht="11.5">
      <c r="I238" s="90"/>
      <c r="K238" s="320"/>
    </row>
    <row r="239" spans="9:11" s="89" customFormat="1" ht="11.5">
      <c r="I239" s="90"/>
      <c r="K239" s="320"/>
    </row>
    <row r="240" spans="9:11" s="89" customFormat="1" ht="11.5">
      <c r="I240" s="90"/>
      <c r="K240" s="320"/>
    </row>
    <row r="241" spans="9:11" s="89" customFormat="1" ht="11.5">
      <c r="I241" s="90"/>
      <c r="K241" s="320"/>
    </row>
    <row r="242" spans="9:11" s="89" customFormat="1" ht="11.5">
      <c r="I242" s="90"/>
      <c r="K242" s="320"/>
    </row>
    <row r="243" spans="9:11" s="89" customFormat="1" ht="11.5">
      <c r="I243" s="90"/>
      <c r="K243" s="320"/>
    </row>
    <row r="244" spans="9:11" s="89" customFormat="1" ht="11.5">
      <c r="I244" s="90"/>
      <c r="K244" s="320"/>
    </row>
    <row r="245" spans="9:11" s="89" customFormat="1" ht="11.5">
      <c r="I245" s="90"/>
      <c r="K245" s="320"/>
    </row>
    <row r="246" spans="9:11" s="89" customFormat="1" ht="11.5">
      <c r="I246" s="90"/>
      <c r="K246" s="320"/>
    </row>
    <row r="247" spans="9:11" s="89" customFormat="1" ht="11.5">
      <c r="I247" s="90"/>
      <c r="K247" s="320"/>
    </row>
    <row r="248" spans="9:11" s="89" customFormat="1" ht="11.5">
      <c r="I248" s="90"/>
      <c r="K248" s="320"/>
    </row>
    <row r="249" spans="9:11" s="89" customFormat="1" ht="11.5">
      <c r="I249" s="90"/>
      <c r="K249" s="320"/>
    </row>
    <row r="250" spans="9:11" s="89" customFormat="1" ht="11.5">
      <c r="I250" s="90"/>
      <c r="K250" s="320"/>
    </row>
    <row r="251" spans="9:11" s="89" customFormat="1" ht="11.5">
      <c r="I251" s="90"/>
      <c r="K251" s="320"/>
    </row>
    <row r="252" spans="9:11" s="89" customFormat="1" ht="11.5">
      <c r="I252" s="90"/>
      <c r="K252" s="320"/>
    </row>
    <row r="253" spans="9:11" s="89" customFormat="1" ht="11.5">
      <c r="I253" s="90"/>
      <c r="K253" s="320"/>
    </row>
    <row r="254" spans="9:11" s="89" customFormat="1" ht="11.5">
      <c r="I254" s="90"/>
      <c r="K254" s="320"/>
    </row>
    <row r="255" spans="9:11" s="89" customFormat="1" ht="11.5">
      <c r="I255" s="90"/>
      <c r="K255" s="320"/>
    </row>
    <row r="256" spans="9:11" s="89" customFormat="1" ht="11.5">
      <c r="I256" s="90"/>
      <c r="K256" s="320"/>
    </row>
    <row r="257" spans="9:11" s="89" customFormat="1" ht="11.5">
      <c r="I257" s="90"/>
      <c r="K257" s="320"/>
    </row>
    <row r="258" spans="9:11" s="89" customFormat="1" ht="11.5">
      <c r="I258" s="90"/>
      <c r="K258" s="320"/>
    </row>
    <row r="259" spans="9:11" s="89" customFormat="1" ht="11.5">
      <c r="I259" s="90"/>
      <c r="K259" s="320"/>
    </row>
    <row r="260" spans="9:11" s="89" customFormat="1" ht="11.5">
      <c r="I260" s="90"/>
      <c r="K260" s="320"/>
    </row>
    <row r="261" spans="9:11" s="89" customFormat="1" ht="11.5">
      <c r="I261" s="90"/>
      <c r="K261" s="320"/>
    </row>
    <row r="262" spans="9:11" s="89" customFormat="1" ht="11.5">
      <c r="I262" s="90"/>
      <c r="K262" s="320"/>
    </row>
    <row r="263" spans="9:11" s="89" customFormat="1" ht="11.5">
      <c r="I263" s="90"/>
      <c r="K263" s="320"/>
    </row>
    <row r="264" spans="9:11" s="89" customFormat="1" ht="11.5">
      <c r="I264" s="90"/>
      <c r="K264" s="320"/>
    </row>
    <row r="265" spans="9:11" s="89" customFormat="1" ht="11.5">
      <c r="I265" s="90"/>
      <c r="K265" s="320"/>
    </row>
    <row r="266" spans="9:11" s="89" customFormat="1" ht="11.5">
      <c r="I266" s="90"/>
      <c r="K266" s="320"/>
    </row>
    <row r="267" spans="9:11" s="89" customFormat="1" ht="11.5">
      <c r="I267" s="90"/>
      <c r="K267" s="320"/>
    </row>
    <row r="268" spans="9:11" s="89" customFormat="1" ht="11.5">
      <c r="I268" s="90"/>
      <c r="K268" s="320"/>
    </row>
    <row r="269" spans="9:11" s="89" customFormat="1" ht="11.5">
      <c r="I269" s="90"/>
      <c r="K269" s="320"/>
    </row>
    <row r="270" spans="9:11" s="89" customFormat="1" ht="11.5">
      <c r="I270" s="90"/>
      <c r="K270" s="320"/>
    </row>
    <row r="271" spans="9:11" s="89" customFormat="1" ht="11.5">
      <c r="I271" s="90"/>
      <c r="K271" s="320"/>
    </row>
    <row r="272" spans="9:11" s="89" customFormat="1" ht="11.5">
      <c r="I272" s="90"/>
      <c r="K272" s="320"/>
    </row>
    <row r="273" spans="9:11" s="89" customFormat="1" ht="11.5">
      <c r="I273" s="90"/>
      <c r="K273" s="320"/>
    </row>
    <row r="274" spans="9:11" s="89" customFormat="1" ht="11.5">
      <c r="I274" s="90"/>
      <c r="K274" s="320"/>
    </row>
    <row r="275" spans="9:11" s="89" customFormat="1" ht="11.5">
      <c r="I275" s="90"/>
      <c r="K275" s="320"/>
    </row>
    <row r="276" spans="9:11" s="89" customFormat="1" ht="11.5">
      <c r="I276" s="90"/>
      <c r="K276" s="320"/>
    </row>
    <row r="277" spans="9:11" s="89" customFormat="1" ht="11.5">
      <c r="I277" s="90"/>
      <c r="K277" s="320"/>
    </row>
    <row r="278" spans="9:11" s="89" customFormat="1" ht="11.5">
      <c r="I278" s="90"/>
      <c r="K278" s="320"/>
    </row>
    <row r="279" spans="9:11" s="89" customFormat="1" ht="11.5">
      <c r="I279" s="90"/>
      <c r="K279" s="320"/>
    </row>
    <row r="280" spans="9:11" s="89" customFormat="1" ht="11.5">
      <c r="I280" s="90"/>
      <c r="K280" s="320"/>
    </row>
    <row r="281" spans="9:11" s="89" customFormat="1" ht="11.5">
      <c r="I281" s="90"/>
      <c r="K281" s="320"/>
    </row>
    <row r="282" spans="9:11" s="89" customFormat="1" ht="11.5">
      <c r="I282" s="90"/>
      <c r="K282" s="320"/>
    </row>
    <row r="283" spans="9:11" s="89" customFormat="1" ht="11.5">
      <c r="I283" s="90"/>
      <c r="K283" s="320"/>
    </row>
    <row r="284" spans="9:11" s="89" customFormat="1" ht="11.5">
      <c r="I284" s="90"/>
      <c r="K284" s="320"/>
    </row>
    <row r="285" spans="9:11" s="89" customFormat="1" ht="11.5">
      <c r="I285" s="90"/>
      <c r="K285" s="320"/>
    </row>
    <row r="286" spans="9:11" s="89" customFormat="1" ht="11.5">
      <c r="I286" s="90"/>
      <c r="K286" s="320"/>
    </row>
    <row r="287" spans="9:11" s="89" customFormat="1" ht="11.5">
      <c r="I287" s="90"/>
      <c r="K287" s="320"/>
    </row>
    <row r="288" spans="9:11" s="89" customFormat="1" ht="11.5">
      <c r="I288" s="90"/>
      <c r="K288" s="320"/>
    </row>
    <row r="289" spans="9:11" s="89" customFormat="1" ht="11.5">
      <c r="I289" s="90"/>
      <c r="K289" s="320"/>
    </row>
    <row r="290" spans="9:11" s="89" customFormat="1" ht="11.5">
      <c r="I290" s="90"/>
      <c r="K290" s="320"/>
    </row>
    <row r="291" spans="9:11" s="89" customFormat="1" ht="11.5">
      <c r="I291" s="90"/>
      <c r="K291" s="320"/>
    </row>
    <row r="292" spans="9:11" s="89" customFormat="1" ht="11.5">
      <c r="I292" s="90"/>
      <c r="K292" s="320"/>
    </row>
    <row r="293" spans="9:11" s="89" customFormat="1" ht="11.5">
      <c r="I293" s="90"/>
      <c r="K293" s="320"/>
    </row>
    <row r="294" spans="9:11" s="89" customFormat="1" ht="11.5">
      <c r="I294" s="90"/>
      <c r="K294" s="320"/>
    </row>
    <row r="295" spans="9:11" s="89" customFormat="1" ht="11.5">
      <c r="I295" s="90"/>
      <c r="K295" s="320"/>
    </row>
    <row r="296" spans="9:11" s="89" customFormat="1" ht="11.5">
      <c r="I296" s="90"/>
      <c r="K296" s="320"/>
    </row>
    <row r="297" spans="9:11" s="89" customFormat="1" ht="11.5">
      <c r="I297" s="90"/>
      <c r="K297" s="320"/>
    </row>
    <row r="298" spans="9:11" s="89" customFormat="1" ht="11.5">
      <c r="I298" s="90"/>
      <c r="K298" s="320"/>
    </row>
    <row r="299" spans="9:11" s="89" customFormat="1" ht="11.5">
      <c r="I299" s="90"/>
      <c r="K299" s="320"/>
    </row>
    <row r="300" spans="9:11" s="89" customFormat="1" ht="11.5">
      <c r="I300" s="90"/>
      <c r="K300" s="320"/>
    </row>
    <row r="301" spans="9:11" s="89" customFormat="1" ht="11.5">
      <c r="I301" s="90"/>
      <c r="K301" s="320"/>
    </row>
    <row r="302" spans="9:11" s="89" customFormat="1" ht="11.5">
      <c r="I302" s="90"/>
      <c r="K302" s="320"/>
    </row>
    <row r="303" spans="9:11" s="89" customFormat="1" ht="11.5">
      <c r="I303" s="90"/>
      <c r="K303" s="320"/>
    </row>
    <row r="304" spans="9:11" s="89" customFormat="1" ht="11.5">
      <c r="I304" s="90"/>
      <c r="K304" s="320"/>
    </row>
    <row r="305" spans="9:11" s="89" customFormat="1" ht="11.5">
      <c r="I305" s="90"/>
      <c r="K305" s="320"/>
    </row>
    <row r="306" spans="9:11" s="89" customFormat="1" ht="11.5">
      <c r="I306" s="90"/>
      <c r="K306" s="320"/>
    </row>
    <row r="307" spans="9:11" s="89" customFormat="1" ht="11.5">
      <c r="I307" s="90"/>
      <c r="K307" s="320"/>
    </row>
    <row r="308" spans="9:11" s="89" customFormat="1" ht="11.5">
      <c r="I308" s="90"/>
      <c r="K308" s="320"/>
    </row>
    <row r="309" spans="9:11" s="89" customFormat="1" ht="11.5">
      <c r="I309" s="90"/>
      <c r="K309" s="320"/>
    </row>
    <row r="310" spans="9:11" s="89" customFormat="1" ht="11.5">
      <c r="I310" s="90"/>
      <c r="K310" s="320"/>
    </row>
    <row r="311" spans="9:11" s="89" customFormat="1" ht="11.5">
      <c r="I311" s="90"/>
      <c r="K311" s="320"/>
    </row>
    <row r="312" spans="9:11" s="89" customFormat="1" ht="11.5">
      <c r="I312" s="90"/>
      <c r="K312" s="320"/>
    </row>
    <row r="313" spans="9:11" s="89" customFormat="1" ht="11.5">
      <c r="I313" s="90"/>
      <c r="K313" s="320"/>
    </row>
    <row r="314" spans="9:11" s="89" customFormat="1" ht="11.5">
      <c r="I314" s="90"/>
      <c r="K314" s="320"/>
    </row>
    <row r="315" spans="9:11" s="89" customFormat="1" ht="11.5">
      <c r="I315" s="90"/>
      <c r="K315" s="320"/>
    </row>
    <row r="316" spans="9:11" s="89" customFormat="1" ht="11.5">
      <c r="I316" s="90"/>
      <c r="K316" s="320"/>
    </row>
    <row r="317" spans="9:11" s="89" customFormat="1" ht="11.5">
      <c r="I317" s="90"/>
      <c r="K317" s="320"/>
    </row>
    <row r="318" spans="9:11" s="89" customFormat="1" ht="11.5">
      <c r="I318" s="90"/>
      <c r="K318" s="320"/>
    </row>
    <row r="319" spans="9:11" s="89" customFormat="1" ht="11.5">
      <c r="I319" s="90"/>
      <c r="K319" s="320"/>
    </row>
    <row r="320" spans="9:11" s="89" customFormat="1" ht="11.5">
      <c r="I320" s="90"/>
      <c r="K320" s="320"/>
    </row>
    <row r="321" spans="9:11" s="89" customFormat="1" ht="11.5">
      <c r="I321" s="90"/>
      <c r="K321" s="320"/>
    </row>
    <row r="322" spans="9:11" s="89" customFormat="1" ht="11.5">
      <c r="I322" s="90"/>
      <c r="K322" s="320"/>
    </row>
    <row r="323" spans="9:11" s="89" customFormat="1" ht="11.5">
      <c r="I323" s="90"/>
      <c r="K323" s="320"/>
    </row>
    <row r="324" spans="9:11" s="89" customFormat="1" ht="11.5">
      <c r="I324" s="90"/>
      <c r="K324" s="320"/>
    </row>
    <row r="325" spans="9:11" s="89" customFormat="1" ht="11.5">
      <c r="I325" s="90"/>
      <c r="K325" s="320"/>
    </row>
    <row r="326" spans="9:11" s="89" customFormat="1" ht="11.5">
      <c r="I326" s="90"/>
      <c r="K326" s="320"/>
    </row>
    <row r="327" spans="9:11" s="89" customFormat="1" ht="11.5">
      <c r="I327" s="90"/>
      <c r="K327" s="320"/>
    </row>
    <row r="328" spans="9:11" s="89" customFormat="1" ht="11.5">
      <c r="I328" s="90"/>
      <c r="K328" s="320"/>
    </row>
    <row r="329" spans="9:11" s="89" customFormat="1" ht="11.5">
      <c r="I329" s="90"/>
      <c r="K329" s="320"/>
    </row>
    <row r="330" spans="9:11" s="89" customFormat="1" ht="11.5">
      <c r="I330" s="90"/>
      <c r="K330" s="320"/>
    </row>
    <row r="331" spans="9:11" s="89" customFormat="1" ht="11.5">
      <c r="I331" s="90"/>
      <c r="K331" s="320"/>
    </row>
    <row r="332" spans="9:11" s="89" customFormat="1" ht="11.5">
      <c r="I332" s="90"/>
      <c r="K332" s="320"/>
    </row>
    <row r="333" spans="9:11" s="89" customFormat="1" ht="11.5">
      <c r="I333" s="90"/>
      <c r="K333" s="320"/>
    </row>
    <row r="334" spans="9:11" s="89" customFormat="1" ht="11.5">
      <c r="I334" s="90"/>
      <c r="K334" s="320"/>
    </row>
    <row r="335" spans="9:11" s="89" customFormat="1" ht="11.5">
      <c r="I335" s="90"/>
      <c r="K335" s="320"/>
    </row>
    <row r="336" spans="9:11" s="89" customFormat="1" ht="11.5">
      <c r="I336" s="90"/>
      <c r="K336" s="320"/>
    </row>
    <row r="337" spans="9:11" s="89" customFormat="1" ht="11.5">
      <c r="I337" s="90"/>
      <c r="K337" s="320"/>
    </row>
    <row r="338" spans="9:11" s="89" customFormat="1" ht="11.5">
      <c r="I338" s="90"/>
      <c r="K338" s="320"/>
    </row>
    <row r="339" spans="9:11" s="89" customFormat="1" ht="11.5">
      <c r="I339" s="90"/>
      <c r="K339" s="320"/>
    </row>
    <row r="340" spans="9:11" s="89" customFormat="1" ht="11.5">
      <c r="I340" s="90"/>
      <c r="K340" s="320"/>
    </row>
    <row r="341" spans="9:11" s="89" customFormat="1" ht="11.5">
      <c r="I341" s="90"/>
      <c r="K341" s="320"/>
    </row>
    <row r="342" spans="9:11" s="89" customFormat="1" ht="11.5">
      <c r="I342" s="90"/>
      <c r="K342" s="320"/>
    </row>
    <row r="343" spans="9:11" s="89" customFormat="1" ht="11.5">
      <c r="I343" s="90"/>
      <c r="K343" s="320"/>
    </row>
    <row r="344" spans="9:11" s="89" customFormat="1" ht="11.5">
      <c r="I344" s="90"/>
      <c r="K344" s="320"/>
    </row>
    <row r="345" spans="9:11" s="89" customFormat="1" ht="11.5">
      <c r="I345" s="90"/>
      <c r="K345" s="320"/>
    </row>
    <row r="346" spans="9:11" s="89" customFormat="1" ht="11.5">
      <c r="I346" s="90"/>
      <c r="K346" s="320"/>
    </row>
    <row r="347" spans="9:11" s="89" customFormat="1" ht="11.5">
      <c r="I347" s="90"/>
      <c r="K347" s="320"/>
    </row>
    <row r="348" spans="9:11" s="89" customFormat="1" ht="11.5">
      <c r="I348" s="90"/>
      <c r="K348" s="320"/>
    </row>
    <row r="349" spans="9:11" s="89" customFormat="1" ht="11.5">
      <c r="I349" s="90"/>
      <c r="K349" s="320"/>
    </row>
    <row r="350" spans="9:11" s="89" customFormat="1" ht="11.5">
      <c r="I350" s="90"/>
      <c r="K350" s="320"/>
    </row>
    <row r="351" spans="9:11" s="89" customFormat="1" ht="11.5">
      <c r="I351" s="90"/>
      <c r="K351" s="320"/>
    </row>
    <row r="352" spans="9:11" s="89" customFormat="1" ht="11.5">
      <c r="I352" s="90"/>
      <c r="K352" s="320"/>
    </row>
    <row r="353" spans="9:11" s="89" customFormat="1" ht="11.5">
      <c r="I353" s="90"/>
      <c r="K353" s="320"/>
    </row>
    <row r="354" spans="9:11" s="89" customFormat="1" ht="11.5">
      <c r="I354" s="90"/>
      <c r="K354" s="320"/>
    </row>
    <row r="355" spans="9:11" s="89" customFormat="1" ht="11.5">
      <c r="I355" s="90"/>
      <c r="K355" s="320"/>
    </row>
    <row r="356" spans="9:11" s="89" customFormat="1" ht="11.5">
      <c r="I356" s="90"/>
      <c r="K356" s="320"/>
    </row>
    <row r="357" spans="9:11" s="89" customFormat="1" ht="11.5">
      <c r="I357" s="90"/>
      <c r="K357" s="320"/>
    </row>
    <row r="358" spans="9:11" s="89" customFormat="1" ht="11.5">
      <c r="I358" s="90"/>
      <c r="K358" s="320"/>
    </row>
    <row r="359" spans="9:11" s="89" customFormat="1" ht="11.5">
      <c r="I359" s="90"/>
      <c r="K359" s="320"/>
    </row>
    <row r="360" spans="9:11" s="89" customFormat="1" ht="11.5">
      <c r="I360" s="90"/>
      <c r="K360" s="320"/>
    </row>
    <row r="361" spans="9:11" s="89" customFormat="1" ht="11.5">
      <c r="I361" s="90"/>
      <c r="K361" s="320"/>
    </row>
    <row r="362" spans="9:11" s="89" customFormat="1" ht="11.5">
      <c r="I362" s="90"/>
      <c r="K362" s="320"/>
    </row>
    <row r="363" spans="9:11" s="89" customFormat="1" ht="11.5">
      <c r="I363" s="90"/>
      <c r="K363" s="320"/>
    </row>
    <row r="364" spans="9:11" s="89" customFormat="1" ht="11.5">
      <c r="I364" s="90"/>
      <c r="K364" s="320"/>
    </row>
    <row r="365" spans="9:11" s="89" customFormat="1" ht="11.5">
      <c r="I365" s="90"/>
      <c r="K365" s="320"/>
    </row>
  </sheetData>
  <mergeCells count="10">
    <mergeCell ref="B43:C43"/>
    <mergeCell ref="B48:C48"/>
    <mergeCell ref="A1:H1"/>
    <mergeCell ref="A2:H2"/>
    <mergeCell ref="A11:A12"/>
    <mergeCell ref="C11:C12"/>
    <mergeCell ref="D11:D12"/>
    <mergeCell ref="E11:G11"/>
    <mergeCell ref="H11:H12"/>
    <mergeCell ref="B11:B12"/>
  </mergeCells>
  <printOptions horizontalCentered="1"/>
  <pageMargins left="0.78740157480314965" right="0.59055118110236227" top="0.78740157480314965" bottom="0.39370078740157483" header="0.31496062992125984" footer="0.31496062992125984"/>
  <pageSetup paperSize="9" scale="6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464"/>
  <sheetViews>
    <sheetView showZeros="0" topLeftCell="A44" zoomScale="85" zoomScaleNormal="85" workbookViewId="0">
      <selection activeCell="C32" sqref="C32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37" width="8.81640625" style="54"/>
    <col min="38" max="16384" width="8.81640625" style="4"/>
  </cols>
  <sheetData>
    <row r="1" spans="1:16" ht="15">
      <c r="A1" s="434" t="s">
        <v>519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16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">
      <c r="A3" s="435" t="str">
        <f>Kopsavilkums!C35</f>
        <v>Teritorijas labiekārtošana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16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16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16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</row>
    <row r="7" spans="1:16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16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1"/>
      <c r="L8" s="11"/>
      <c r="M8" s="11"/>
      <c r="N8" s="11"/>
      <c r="O8" s="11"/>
      <c r="P8" s="11"/>
    </row>
    <row r="9" spans="1:16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P58</f>
        <v>0</v>
      </c>
    </row>
    <row r="10" spans="1:16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16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16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16" ht="35" customHeight="1" thickBot="1">
      <c r="A14" s="451"/>
      <c r="B14" s="452"/>
      <c r="C14" s="452"/>
      <c r="D14" s="453"/>
      <c r="E14" s="454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16" ht="13.25" customHeight="1">
      <c r="A15" s="279"/>
      <c r="B15" s="242"/>
      <c r="C15" s="173" t="str">
        <f>A3</f>
        <v>Teritorijas labiekārtošana</v>
      </c>
      <c r="D15" s="243"/>
      <c r="E15" s="244"/>
      <c r="F15" s="26"/>
      <c r="G15" s="61"/>
      <c r="H15" s="208"/>
      <c r="I15" s="209"/>
      <c r="J15" s="209"/>
      <c r="K15" s="25"/>
      <c r="L15" s="25"/>
      <c r="M15" s="26"/>
      <c r="N15" s="27"/>
      <c r="O15" s="28"/>
      <c r="P15" s="29"/>
    </row>
    <row r="16" spans="1:16">
      <c r="A16" s="245"/>
      <c r="B16" s="246"/>
      <c r="C16" s="174" t="s">
        <v>528</v>
      </c>
      <c r="D16" s="174"/>
      <c r="E16" s="179"/>
      <c r="F16" s="26"/>
      <c r="G16" s="61"/>
      <c r="H16" s="208"/>
      <c r="I16" s="209"/>
      <c r="J16" s="209"/>
      <c r="K16" s="25"/>
      <c r="L16" s="25"/>
      <c r="M16" s="26"/>
      <c r="N16" s="27"/>
      <c r="O16" s="28"/>
      <c r="P16" s="29"/>
    </row>
    <row r="17" spans="1:16" ht="23">
      <c r="A17" s="245">
        <v>1</v>
      </c>
      <c r="B17" s="121"/>
      <c r="C17" s="218" t="s">
        <v>118</v>
      </c>
      <c r="D17" s="219" t="s">
        <v>119</v>
      </c>
      <c r="E17" s="179">
        <v>1140.8</v>
      </c>
      <c r="F17" s="26"/>
      <c r="G17" s="61"/>
      <c r="H17" s="26">
        <f>ROUND(F17*G17,2)</f>
        <v>0</v>
      </c>
      <c r="I17" s="27"/>
      <c r="J17" s="27"/>
      <c r="K17" s="25">
        <f>SUM(H17:J17)</f>
        <v>0</v>
      </c>
      <c r="L17" s="25">
        <f>ROUND(E17*F17,2)</f>
        <v>0</v>
      </c>
      <c r="M17" s="26">
        <f>ROUND(E17*H17,2)</f>
        <v>0</v>
      </c>
      <c r="N17" s="27">
        <f>ROUND(E17*I17,2)</f>
        <v>0</v>
      </c>
      <c r="O17" s="28">
        <f>ROUND(E17*J17,2)</f>
        <v>0</v>
      </c>
      <c r="P17" s="29">
        <f>SUM(M17:O17)</f>
        <v>0</v>
      </c>
    </row>
    <row r="18" spans="1:16">
      <c r="A18" s="245">
        <v>2</v>
      </c>
      <c r="B18" s="121"/>
      <c r="C18" s="198" t="s">
        <v>529</v>
      </c>
      <c r="D18" s="176" t="s">
        <v>121</v>
      </c>
      <c r="E18" s="179">
        <v>627.4</v>
      </c>
      <c r="F18" s="26"/>
      <c r="G18" s="61"/>
      <c r="H18" s="26">
        <f t="shared" ref="H18:H57" si="0">ROUND(F18*G18,2)</f>
        <v>0</v>
      </c>
      <c r="I18" s="27"/>
      <c r="J18" s="27"/>
      <c r="K18" s="25">
        <f t="shared" ref="K18:K57" si="1">SUM(H18:J18)</f>
        <v>0</v>
      </c>
      <c r="L18" s="25">
        <f t="shared" ref="L18:L57" si="2">ROUND(E18*F18,2)</f>
        <v>0</v>
      </c>
      <c r="M18" s="26">
        <f t="shared" ref="M18:M57" si="3">ROUND(E18*H18,2)</f>
        <v>0</v>
      </c>
      <c r="N18" s="27">
        <f t="shared" ref="N18:N57" si="4">ROUND(E18*I18,2)</f>
        <v>0</v>
      </c>
      <c r="O18" s="28">
        <f t="shared" ref="O18:O57" si="5">ROUND(E18*J18,2)</f>
        <v>0</v>
      </c>
      <c r="P18" s="29">
        <f t="shared" ref="P18:P57" si="6">SUM(M18:O18)</f>
        <v>0</v>
      </c>
    </row>
    <row r="19" spans="1:16" ht="34.5">
      <c r="A19" s="245">
        <v>3</v>
      </c>
      <c r="B19" s="121"/>
      <c r="C19" s="218" t="s">
        <v>120</v>
      </c>
      <c r="D19" s="176" t="s">
        <v>121</v>
      </c>
      <c r="E19" s="179">
        <v>627.4</v>
      </c>
      <c r="F19" s="26"/>
      <c r="G19" s="61"/>
      <c r="H19" s="26">
        <f t="shared" si="0"/>
        <v>0</v>
      </c>
      <c r="I19" s="27"/>
      <c r="J19" s="27"/>
      <c r="K19" s="25">
        <f t="shared" si="1"/>
        <v>0</v>
      </c>
      <c r="L19" s="25">
        <f t="shared" si="2"/>
        <v>0</v>
      </c>
      <c r="M19" s="26">
        <f t="shared" si="3"/>
        <v>0</v>
      </c>
      <c r="N19" s="27">
        <f t="shared" si="4"/>
        <v>0</v>
      </c>
      <c r="O19" s="28">
        <f t="shared" si="5"/>
        <v>0</v>
      </c>
      <c r="P19" s="29">
        <f t="shared" si="6"/>
        <v>0</v>
      </c>
    </row>
    <row r="20" spans="1:16" ht="23">
      <c r="A20" s="272">
        <v>4</v>
      </c>
      <c r="B20" s="122"/>
      <c r="C20" s="198" t="s">
        <v>530</v>
      </c>
      <c r="D20" s="176" t="s">
        <v>119</v>
      </c>
      <c r="E20" s="177">
        <v>1140.8</v>
      </c>
      <c r="F20" s="26"/>
      <c r="G20" s="61"/>
      <c r="H20" s="26">
        <f t="shared" si="0"/>
        <v>0</v>
      </c>
      <c r="I20" s="27"/>
      <c r="J20" s="27"/>
      <c r="K20" s="25">
        <f t="shared" si="1"/>
        <v>0</v>
      </c>
      <c r="L20" s="25">
        <f t="shared" si="2"/>
        <v>0</v>
      </c>
      <c r="M20" s="26">
        <f t="shared" si="3"/>
        <v>0</v>
      </c>
      <c r="N20" s="27">
        <f t="shared" si="4"/>
        <v>0</v>
      </c>
      <c r="O20" s="28">
        <f t="shared" si="5"/>
        <v>0</v>
      </c>
      <c r="P20" s="29">
        <f t="shared" si="6"/>
        <v>0</v>
      </c>
    </row>
    <row r="21" spans="1:16">
      <c r="A21" s="272"/>
      <c r="B21" s="122"/>
      <c r="C21" s="181" t="s">
        <v>531</v>
      </c>
      <c r="D21" s="176" t="s">
        <v>121</v>
      </c>
      <c r="E21" s="177">
        <v>570.4</v>
      </c>
      <c r="F21" s="26"/>
      <c r="G21" s="61"/>
      <c r="H21" s="26">
        <f t="shared" si="0"/>
        <v>0</v>
      </c>
      <c r="I21" s="27"/>
      <c r="J21" s="27"/>
      <c r="K21" s="25">
        <f t="shared" si="1"/>
        <v>0</v>
      </c>
      <c r="L21" s="25">
        <f t="shared" si="2"/>
        <v>0</v>
      </c>
      <c r="M21" s="26">
        <f t="shared" si="3"/>
        <v>0</v>
      </c>
      <c r="N21" s="27">
        <f t="shared" si="4"/>
        <v>0</v>
      </c>
      <c r="O21" s="28">
        <f t="shared" si="5"/>
        <v>0</v>
      </c>
      <c r="P21" s="29">
        <f t="shared" si="6"/>
        <v>0</v>
      </c>
    </row>
    <row r="22" spans="1:16" ht="23">
      <c r="A22" s="245">
        <v>6</v>
      </c>
      <c r="B22" s="121"/>
      <c r="C22" s="175" t="s">
        <v>243</v>
      </c>
      <c r="D22" s="176" t="s">
        <v>119</v>
      </c>
      <c r="E22" s="179">
        <v>1140.8</v>
      </c>
      <c r="F22" s="26"/>
      <c r="G22" s="61"/>
      <c r="H22" s="26">
        <f t="shared" si="0"/>
        <v>0</v>
      </c>
      <c r="I22" s="27"/>
      <c r="J22" s="27"/>
      <c r="K22" s="25">
        <f t="shared" si="1"/>
        <v>0</v>
      </c>
      <c r="L22" s="25">
        <f t="shared" si="2"/>
        <v>0</v>
      </c>
      <c r="M22" s="26">
        <f t="shared" si="3"/>
        <v>0</v>
      </c>
      <c r="N22" s="27">
        <f t="shared" si="4"/>
        <v>0</v>
      </c>
      <c r="O22" s="28">
        <f t="shared" si="5"/>
        <v>0</v>
      </c>
      <c r="P22" s="29">
        <f t="shared" si="6"/>
        <v>0</v>
      </c>
    </row>
    <row r="23" spans="1:16">
      <c r="A23" s="245"/>
      <c r="B23" s="121"/>
      <c r="C23" s="181" t="s">
        <v>532</v>
      </c>
      <c r="D23" s="176" t="s">
        <v>121</v>
      </c>
      <c r="E23" s="179">
        <v>205.34</v>
      </c>
      <c r="F23" s="26"/>
      <c r="G23" s="61"/>
      <c r="H23" s="26">
        <f t="shared" si="0"/>
        <v>0</v>
      </c>
      <c r="I23" s="27"/>
      <c r="J23" s="27"/>
      <c r="K23" s="25">
        <f t="shared" si="1"/>
        <v>0</v>
      </c>
      <c r="L23" s="25">
        <f t="shared" si="2"/>
        <v>0</v>
      </c>
      <c r="M23" s="26">
        <f t="shared" si="3"/>
        <v>0</v>
      </c>
      <c r="N23" s="27">
        <f t="shared" si="4"/>
        <v>0</v>
      </c>
      <c r="O23" s="28">
        <f t="shared" si="5"/>
        <v>0</v>
      </c>
      <c r="P23" s="29">
        <f t="shared" si="6"/>
        <v>0</v>
      </c>
    </row>
    <row r="24" spans="1:16">
      <c r="A24" s="245"/>
      <c r="B24" s="121"/>
      <c r="C24" s="174" t="s">
        <v>533</v>
      </c>
      <c r="D24" s="174"/>
      <c r="E24" s="187"/>
      <c r="F24" s="26"/>
      <c r="G24" s="61"/>
      <c r="H24" s="26">
        <f t="shared" si="0"/>
        <v>0</v>
      </c>
      <c r="I24" s="27"/>
      <c r="J24" s="27"/>
      <c r="K24" s="25">
        <f t="shared" si="1"/>
        <v>0</v>
      </c>
      <c r="L24" s="25">
        <f t="shared" si="2"/>
        <v>0</v>
      </c>
      <c r="M24" s="26">
        <f t="shared" si="3"/>
        <v>0</v>
      </c>
      <c r="N24" s="27">
        <f t="shared" si="4"/>
        <v>0</v>
      </c>
      <c r="O24" s="28">
        <f t="shared" si="5"/>
        <v>0</v>
      </c>
      <c r="P24" s="29">
        <f t="shared" si="6"/>
        <v>0</v>
      </c>
    </row>
    <row r="25" spans="1:16" ht="34.5">
      <c r="A25" s="245">
        <v>7</v>
      </c>
      <c r="B25" s="121"/>
      <c r="C25" s="225" t="s">
        <v>534</v>
      </c>
      <c r="D25" s="201" t="s">
        <v>119</v>
      </c>
      <c r="E25" s="247">
        <v>305</v>
      </c>
      <c r="F25" s="26"/>
      <c r="G25" s="61"/>
      <c r="H25" s="26">
        <f t="shared" si="0"/>
        <v>0</v>
      </c>
      <c r="I25" s="27"/>
      <c r="J25" s="27"/>
      <c r="K25" s="25">
        <f t="shared" si="1"/>
        <v>0</v>
      </c>
      <c r="L25" s="25">
        <f t="shared" si="2"/>
        <v>0</v>
      </c>
      <c r="M25" s="26">
        <f t="shared" si="3"/>
        <v>0</v>
      </c>
      <c r="N25" s="27">
        <f t="shared" si="4"/>
        <v>0</v>
      </c>
      <c r="O25" s="28">
        <f t="shared" si="5"/>
        <v>0</v>
      </c>
      <c r="P25" s="29">
        <f t="shared" si="6"/>
        <v>0</v>
      </c>
    </row>
    <row r="26" spans="1:16">
      <c r="A26" s="245"/>
      <c r="B26" s="121"/>
      <c r="C26" s="181" t="s">
        <v>535</v>
      </c>
      <c r="D26" s="176" t="s">
        <v>121</v>
      </c>
      <c r="E26" s="179">
        <v>36.6</v>
      </c>
      <c r="F26" s="26"/>
      <c r="G26" s="61"/>
      <c r="H26" s="26">
        <f t="shared" si="0"/>
        <v>0</v>
      </c>
      <c r="I26" s="27"/>
      <c r="J26" s="27"/>
      <c r="K26" s="25">
        <f t="shared" si="1"/>
        <v>0</v>
      </c>
      <c r="L26" s="25">
        <f t="shared" si="2"/>
        <v>0</v>
      </c>
      <c r="M26" s="26">
        <f t="shared" si="3"/>
        <v>0</v>
      </c>
      <c r="N26" s="27">
        <f t="shared" si="4"/>
        <v>0</v>
      </c>
      <c r="O26" s="28">
        <f t="shared" si="5"/>
        <v>0</v>
      </c>
      <c r="P26" s="29">
        <f t="shared" si="6"/>
        <v>0</v>
      </c>
    </row>
    <row r="27" spans="1:16">
      <c r="A27" s="245"/>
      <c r="B27" s="121"/>
      <c r="C27" s="226" t="s">
        <v>536</v>
      </c>
      <c r="D27" s="201" t="s">
        <v>190</v>
      </c>
      <c r="E27" s="247">
        <v>30.5</v>
      </c>
      <c r="F27" s="26"/>
      <c r="G27" s="61"/>
      <c r="H27" s="26">
        <f t="shared" si="0"/>
        <v>0</v>
      </c>
      <c r="I27" s="27"/>
      <c r="J27" s="27"/>
      <c r="K27" s="25">
        <f t="shared" si="1"/>
        <v>0</v>
      </c>
      <c r="L27" s="25">
        <f t="shared" si="2"/>
        <v>0</v>
      </c>
      <c r="M27" s="26">
        <f t="shared" si="3"/>
        <v>0</v>
      </c>
      <c r="N27" s="27">
        <f t="shared" si="4"/>
        <v>0</v>
      </c>
      <c r="O27" s="28">
        <f t="shared" si="5"/>
        <v>0</v>
      </c>
      <c r="P27" s="29">
        <f t="shared" si="6"/>
        <v>0</v>
      </c>
    </row>
    <row r="28" spans="1:16">
      <c r="A28" s="269"/>
      <c r="B28" s="182"/>
      <c r="C28" s="222" t="s">
        <v>537</v>
      </c>
      <c r="D28" s="184"/>
      <c r="E28" s="185"/>
      <c r="F28" s="26"/>
      <c r="G28" s="61"/>
      <c r="H28" s="26">
        <f t="shared" si="0"/>
        <v>0</v>
      </c>
      <c r="I28" s="27"/>
      <c r="J28" s="27"/>
      <c r="K28" s="25">
        <f t="shared" si="1"/>
        <v>0</v>
      </c>
      <c r="L28" s="25">
        <f t="shared" si="2"/>
        <v>0</v>
      </c>
      <c r="M28" s="26">
        <f t="shared" si="3"/>
        <v>0</v>
      </c>
      <c r="N28" s="27">
        <f t="shared" si="4"/>
        <v>0</v>
      </c>
      <c r="O28" s="28">
        <f t="shared" si="5"/>
        <v>0</v>
      </c>
      <c r="P28" s="29">
        <f t="shared" si="6"/>
        <v>0</v>
      </c>
    </row>
    <row r="29" spans="1:16" ht="23">
      <c r="A29" s="245">
        <v>8</v>
      </c>
      <c r="B29" s="178"/>
      <c r="C29" s="175" t="s">
        <v>243</v>
      </c>
      <c r="D29" s="176" t="s">
        <v>119</v>
      </c>
      <c r="E29" s="179">
        <v>3.6</v>
      </c>
      <c r="F29" s="26"/>
      <c r="G29" s="61"/>
      <c r="H29" s="26">
        <f t="shared" si="0"/>
        <v>0</v>
      </c>
      <c r="I29" s="27"/>
      <c r="J29" s="27"/>
      <c r="K29" s="25">
        <f t="shared" si="1"/>
        <v>0</v>
      </c>
      <c r="L29" s="25">
        <f t="shared" si="2"/>
        <v>0</v>
      </c>
      <c r="M29" s="26">
        <f t="shared" si="3"/>
        <v>0</v>
      </c>
      <c r="N29" s="27">
        <f t="shared" si="4"/>
        <v>0</v>
      </c>
      <c r="O29" s="28">
        <f t="shared" si="5"/>
        <v>0</v>
      </c>
      <c r="P29" s="29">
        <f t="shared" si="6"/>
        <v>0</v>
      </c>
    </row>
    <row r="30" spans="1:16">
      <c r="A30" s="269"/>
      <c r="B30" s="172"/>
      <c r="C30" s="181" t="s">
        <v>130</v>
      </c>
      <c r="D30" s="176" t="s">
        <v>121</v>
      </c>
      <c r="E30" s="179">
        <v>0.65</v>
      </c>
      <c r="F30" s="26"/>
      <c r="G30" s="61"/>
      <c r="H30" s="26">
        <f t="shared" si="0"/>
        <v>0</v>
      </c>
      <c r="I30" s="27"/>
      <c r="J30" s="27"/>
      <c r="K30" s="25">
        <f t="shared" si="1"/>
        <v>0</v>
      </c>
      <c r="L30" s="25">
        <f t="shared" si="2"/>
        <v>0</v>
      </c>
      <c r="M30" s="26">
        <f t="shared" si="3"/>
        <v>0</v>
      </c>
      <c r="N30" s="27">
        <f t="shared" si="4"/>
        <v>0</v>
      </c>
      <c r="O30" s="28">
        <f t="shared" si="5"/>
        <v>0</v>
      </c>
      <c r="P30" s="29">
        <f t="shared" si="6"/>
        <v>0</v>
      </c>
    </row>
    <row r="31" spans="1:16" ht="34.5">
      <c r="A31" s="245">
        <v>9</v>
      </c>
      <c r="B31" s="182"/>
      <c r="C31" s="198" t="s">
        <v>538</v>
      </c>
      <c r="D31" s="176" t="s">
        <v>173</v>
      </c>
      <c r="E31" s="203">
        <v>1.5</v>
      </c>
      <c r="F31" s="26"/>
      <c r="G31" s="61"/>
      <c r="H31" s="26">
        <f t="shared" si="0"/>
        <v>0</v>
      </c>
      <c r="I31" s="27"/>
      <c r="J31" s="27"/>
      <c r="K31" s="25">
        <f t="shared" si="1"/>
        <v>0</v>
      </c>
      <c r="L31" s="25">
        <f t="shared" si="2"/>
        <v>0</v>
      </c>
      <c r="M31" s="26">
        <f t="shared" si="3"/>
        <v>0</v>
      </c>
      <c r="N31" s="27">
        <f t="shared" si="4"/>
        <v>0</v>
      </c>
      <c r="O31" s="28">
        <f t="shared" si="5"/>
        <v>0</v>
      </c>
      <c r="P31" s="29">
        <f t="shared" si="6"/>
        <v>0</v>
      </c>
    </row>
    <row r="32" spans="1:16" ht="23">
      <c r="A32" s="269"/>
      <c r="B32" s="182"/>
      <c r="C32" s="181" t="s">
        <v>194</v>
      </c>
      <c r="D32" s="176" t="s">
        <v>119</v>
      </c>
      <c r="E32" s="177">
        <v>0.3</v>
      </c>
      <c r="F32" s="26"/>
      <c r="G32" s="61"/>
      <c r="H32" s="26">
        <f t="shared" si="0"/>
        <v>0</v>
      </c>
      <c r="I32" s="27"/>
      <c r="J32" s="27"/>
      <c r="K32" s="25">
        <f t="shared" si="1"/>
        <v>0</v>
      </c>
      <c r="L32" s="25">
        <f t="shared" si="2"/>
        <v>0</v>
      </c>
      <c r="M32" s="26">
        <f t="shared" si="3"/>
        <v>0</v>
      </c>
      <c r="N32" s="27">
        <f t="shared" si="4"/>
        <v>0</v>
      </c>
      <c r="O32" s="28">
        <f t="shared" si="5"/>
        <v>0</v>
      </c>
      <c r="P32" s="29">
        <f t="shared" si="6"/>
        <v>0</v>
      </c>
    </row>
    <row r="33" spans="1:16" ht="34.5">
      <c r="A33" s="269"/>
      <c r="B33" s="182"/>
      <c r="C33" s="181" t="s">
        <v>241</v>
      </c>
      <c r="D33" s="176" t="s">
        <v>173</v>
      </c>
      <c r="E33" s="177">
        <v>1.5</v>
      </c>
      <c r="F33" s="26"/>
      <c r="G33" s="61"/>
      <c r="H33" s="26">
        <f t="shared" si="0"/>
        <v>0</v>
      </c>
      <c r="I33" s="27"/>
      <c r="J33" s="27"/>
      <c r="K33" s="25">
        <f t="shared" si="1"/>
        <v>0</v>
      </c>
      <c r="L33" s="25">
        <f t="shared" si="2"/>
        <v>0</v>
      </c>
      <c r="M33" s="26">
        <f t="shared" si="3"/>
        <v>0</v>
      </c>
      <c r="N33" s="27">
        <f t="shared" si="4"/>
        <v>0</v>
      </c>
      <c r="O33" s="28">
        <f t="shared" si="5"/>
        <v>0</v>
      </c>
      <c r="P33" s="29">
        <f t="shared" si="6"/>
        <v>0</v>
      </c>
    </row>
    <row r="34" spans="1:16" ht="23">
      <c r="A34" s="245">
        <v>10</v>
      </c>
      <c r="B34" s="172"/>
      <c r="C34" s="175" t="s">
        <v>539</v>
      </c>
      <c r="D34" s="176" t="s">
        <v>119</v>
      </c>
      <c r="E34" s="179">
        <v>3</v>
      </c>
      <c r="F34" s="26"/>
      <c r="G34" s="61"/>
      <c r="H34" s="26">
        <f t="shared" si="0"/>
        <v>0</v>
      </c>
      <c r="I34" s="27"/>
      <c r="J34" s="27"/>
      <c r="K34" s="25">
        <f t="shared" si="1"/>
        <v>0</v>
      </c>
      <c r="L34" s="25">
        <f t="shared" si="2"/>
        <v>0</v>
      </c>
      <c r="M34" s="26">
        <f t="shared" si="3"/>
        <v>0</v>
      </c>
      <c r="N34" s="27">
        <f t="shared" si="4"/>
        <v>0</v>
      </c>
      <c r="O34" s="28">
        <f t="shared" si="5"/>
        <v>0</v>
      </c>
      <c r="P34" s="29">
        <f t="shared" si="6"/>
        <v>0</v>
      </c>
    </row>
    <row r="35" spans="1:16">
      <c r="A35" s="269"/>
      <c r="B35" s="182"/>
      <c r="C35" s="200" t="s">
        <v>244</v>
      </c>
      <c r="D35" s="201" t="s">
        <v>119</v>
      </c>
      <c r="E35" s="202">
        <v>3.3</v>
      </c>
      <c r="F35" s="26"/>
      <c r="G35" s="61"/>
      <c r="H35" s="26">
        <f t="shared" si="0"/>
        <v>0</v>
      </c>
      <c r="I35" s="27"/>
      <c r="J35" s="27"/>
      <c r="K35" s="25">
        <f t="shared" si="1"/>
        <v>0</v>
      </c>
      <c r="L35" s="25">
        <f t="shared" si="2"/>
        <v>0</v>
      </c>
      <c r="M35" s="26">
        <f t="shared" si="3"/>
        <v>0</v>
      </c>
      <c r="N35" s="27">
        <f t="shared" si="4"/>
        <v>0</v>
      </c>
      <c r="O35" s="28">
        <f t="shared" si="5"/>
        <v>0</v>
      </c>
      <c r="P35" s="29">
        <f t="shared" si="6"/>
        <v>0</v>
      </c>
    </row>
    <row r="36" spans="1:16" ht="23">
      <c r="A36" s="269"/>
      <c r="B36" s="182"/>
      <c r="C36" s="181" t="s">
        <v>195</v>
      </c>
      <c r="D36" s="176" t="s">
        <v>173</v>
      </c>
      <c r="E36" s="177">
        <v>7.5</v>
      </c>
      <c r="F36" s="26"/>
      <c r="G36" s="61"/>
      <c r="H36" s="26">
        <f t="shared" si="0"/>
        <v>0</v>
      </c>
      <c r="I36" s="27"/>
      <c r="J36" s="27"/>
      <c r="K36" s="25">
        <f t="shared" si="1"/>
        <v>0</v>
      </c>
      <c r="L36" s="25">
        <f t="shared" si="2"/>
        <v>0</v>
      </c>
      <c r="M36" s="26">
        <f t="shared" si="3"/>
        <v>0</v>
      </c>
      <c r="N36" s="27">
        <f t="shared" si="4"/>
        <v>0</v>
      </c>
      <c r="O36" s="28">
        <f t="shared" si="5"/>
        <v>0</v>
      </c>
      <c r="P36" s="29">
        <f t="shared" si="6"/>
        <v>0</v>
      </c>
    </row>
    <row r="37" spans="1:16" ht="23">
      <c r="A37" s="269"/>
      <c r="B37" s="182"/>
      <c r="C37" s="181" t="s">
        <v>196</v>
      </c>
      <c r="D37" s="176" t="s">
        <v>197</v>
      </c>
      <c r="E37" s="177">
        <v>0.03</v>
      </c>
      <c r="F37" s="26"/>
      <c r="G37" s="61"/>
      <c r="H37" s="26">
        <f t="shared" si="0"/>
        <v>0</v>
      </c>
      <c r="I37" s="27"/>
      <c r="J37" s="27"/>
      <c r="K37" s="25">
        <f t="shared" si="1"/>
        <v>0</v>
      </c>
      <c r="L37" s="25">
        <f t="shared" si="2"/>
        <v>0</v>
      </c>
      <c r="M37" s="26">
        <f t="shared" si="3"/>
        <v>0</v>
      </c>
      <c r="N37" s="27">
        <f t="shared" si="4"/>
        <v>0</v>
      </c>
      <c r="O37" s="28">
        <f t="shared" si="5"/>
        <v>0</v>
      </c>
      <c r="P37" s="29">
        <f t="shared" si="6"/>
        <v>0</v>
      </c>
    </row>
    <row r="38" spans="1:16">
      <c r="A38" s="245">
        <v>11</v>
      </c>
      <c r="B38" s="178"/>
      <c r="C38" s="175" t="s">
        <v>540</v>
      </c>
      <c r="D38" s="176" t="s">
        <v>121</v>
      </c>
      <c r="E38" s="177">
        <v>0.45</v>
      </c>
      <c r="F38" s="26"/>
      <c r="G38" s="61"/>
      <c r="H38" s="26">
        <f t="shared" si="0"/>
        <v>0</v>
      </c>
      <c r="I38" s="27"/>
      <c r="J38" s="27"/>
      <c r="K38" s="25">
        <f t="shared" si="1"/>
        <v>0</v>
      </c>
      <c r="L38" s="25">
        <f t="shared" si="2"/>
        <v>0</v>
      </c>
      <c r="M38" s="26">
        <f t="shared" si="3"/>
        <v>0</v>
      </c>
      <c r="N38" s="27">
        <f t="shared" si="4"/>
        <v>0</v>
      </c>
      <c r="O38" s="28">
        <f t="shared" si="5"/>
        <v>0</v>
      </c>
      <c r="P38" s="29">
        <f t="shared" si="6"/>
        <v>0</v>
      </c>
    </row>
    <row r="39" spans="1:16">
      <c r="A39" s="269"/>
      <c r="B39" s="172"/>
      <c r="C39" s="183" t="s">
        <v>139</v>
      </c>
      <c r="D39" s="176" t="s">
        <v>121</v>
      </c>
      <c r="E39" s="177">
        <v>0.5</v>
      </c>
      <c r="F39" s="26"/>
      <c r="G39" s="61"/>
      <c r="H39" s="26">
        <f t="shared" si="0"/>
        <v>0</v>
      </c>
      <c r="I39" s="27"/>
      <c r="J39" s="27"/>
      <c r="K39" s="25">
        <f t="shared" si="1"/>
        <v>0</v>
      </c>
      <c r="L39" s="25">
        <f t="shared" si="2"/>
        <v>0</v>
      </c>
      <c r="M39" s="26">
        <f t="shared" si="3"/>
        <v>0</v>
      </c>
      <c r="N39" s="27">
        <f t="shared" si="4"/>
        <v>0</v>
      </c>
      <c r="O39" s="28">
        <f t="shared" si="5"/>
        <v>0</v>
      </c>
      <c r="P39" s="29">
        <f t="shared" si="6"/>
        <v>0</v>
      </c>
    </row>
    <row r="40" spans="1:16">
      <c r="A40" s="269"/>
      <c r="B40" s="182"/>
      <c r="C40" s="181" t="s">
        <v>140</v>
      </c>
      <c r="D40" s="176" t="s">
        <v>141</v>
      </c>
      <c r="E40" s="177">
        <v>0.06</v>
      </c>
      <c r="F40" s="26"/>
      <c r="G40" s="61"/>
      <c r="H40" s="26">
        <f t="shared" si="0"/>
        <v>0</v>
      </c>
      <c r="I40" s="27"/>
      <c r="J40" s="27"/>
      <c r="K40" s="25">
        <f t="shared" si="1"/>
        <v>0</v>
      </c>
      <c r="L40" s="25">
        <f t="shared" si="2"/>
        <v>0</v>
      </c>
      <c r="M40" s="26">
        <f t="shared" si="3"/>
        <v>0</v>
      </c>
      <c r="N40" s="27">
        <f t="shared" si="4"/>
        <v>0</v>
      </c>
      <c r="O40" s="28">
        <f t="shared" si="5"/>
        <v>0</v>
      </c>
      <c r="P40" s="29">
        <f t="shared" si="6"/>
        <v>0</v>
      </c>
    </row>
    <row r="41" spans="1:16">
      <c r="A41" s="269"/>
      <c r="B41" s="182"/>
      <c r="C41" s="181" t="s">
        <v>142</v>
      </c>
      <c r="D41" s="176" t="s">
        <v>141</v>
      </c>
      <c r="E41" s="177">
        <v>0.13</v>
      </c>
      <c r="F41" s="26"/>
      <c r="G41" s="61"/>
      <c r="H41" s="26">
        <f t="shared" si="0"/>
        <v>0</v>
      </c>
      <c r="I41" s="27"/>
      <c r="J41" s="27"/>
      <c r="K41" s="25">
        <f t="shared" si="1"/>
        <v>0</v>
      </c>
      <c r="L41" s="25">
        <f t="shared" si="2"/>
        <v>0</v>
      </c>
      <c r="M41" s="26">
        <f t="shared" si="3"/>
        <v>0</v>
      </c>
      <c r="N41" s="27">
        <f t="shared" si="4"/>
        <v>0</v>
      </c>
      <c r="O41" s="28">
        <f t="shared" si="5"/>
        <v>0</v>
      </c>
      <c r="P41" s="29">
        <f t="shared" si="6"/>
        <v>0</v>
      </c>
    </row>
    <row r="42" spans="1:16">
      <c r="A42" s="269"/>
      <c r="B42" s="182"/>
      <c r="C42" s="181" t="s">
        <v>143</v>
      </c>
      <c r="D42" s="176" t="s">
        <v>85</v>
      </c>
      <c r="E42" s="179">
        <v>1</v>
      </c>
      <c r="F42" s="26"/>
      <c r="G42" s="61"/>
      <c r="H42" s="26">
        <f t="shared" si="0"/>
        <v>0</v>
      </c>
      <c r="I42" s="27"/>
      <c r="J42" s="27"/>
      <c r="K42" s="25">
        <f t="shared" si="1"/>
        <v>0</v>
      </c>
      <c r="L42" s="25">
        <f t="shared" si="2"/>
        <v>0</v>
      </c>
      <c r="M42" s="26">
        <f t="shared" si="3"/>
        <v>0</v>
      </c>
      <c r="N42" s="27">
        <f t="shared" si="4"/>
        <v>0</v>
      </c>
      <c r="O42" s="28">
        <f t="shared" si="5"/>
        <v>0</v>
      </c>
      <c r="P42" s="29">
        <f t="shared" si="6"/>
        <v>0</v>
      </c>
    </row>
    <row r="43" spans="1:16">
      <c r="A43" s="269"/>
      <c r="B43" s="182"/>
      <c r="C43" s="222" t="s">
        <v>541</v>
      </c>
      <c r="D43" s="184"/>
      <c r="E43" s="185"/>
      <c r="F43" s="26"/>
      <c r="G43" s="61"/>
      <c r="H43" s="26">
        <f t="shared" si="0"/>
        <v>0</v>
      </c>
      <c r="I43" s="27"/>
      <c r="J43" s="27"/>
      <c r="K43" s="25">
        <f t="shared" si="1"/>
        <v>0</v>
      </c>
      <c r="L43" s="25">
        <f t="shared" si="2"/>
        <v>0</v>
      </c>
      <c r="M43" s="26">
        <f t="shared" si="3"/>
        <v>0</v>
      </c>
      <c r="N43" s="27">
        <f t="shared" si="4"/>
        <v>0</v>
      </c>
      <c r="O43" s="28">
        <f t="shared" si="5"/>
        <v>0</v>
      </c>
      <c r="P43" s="29">
        <f t="shared" si="6"/>
        <v>0</v>
      </c>
    </row>
    <row r="44" spans="1:16" ht="23">
      <c r="A44" s="245">
        <v>12</v>
      </c>
      <c r="B44" s="178"/>
      <c r="C44" s="175" t="s">
        <v>243</v>
      </c>
      <c r="D44" s="176" t="s">
        <v>119</v>
      </c>
      <c r="E44" s="179">
        <v>55.8</v>
      </c>
      <c r="F44" s="26"/>
      <c r="G44" s="61"/>
      <c r="H44" s="26">
        <f t="shared" si="0"/>
        <v>0</v>
      </c>
      <c r="I44" s="27"/>
      <c r="J44" s="27"/>
      <c r="K44" s="25">
        <f t="shared" si="1"/>
        <v>0</v>
      </c>
      <c r="L44" s="25">
        <f t="shared" si="2"/>
        <v>0</v>
      </c>
      <c r="M44" s="26">
        <f t="shared" si="3"/>
        <v>0</v>
      </c>
      <c r="N44" s="27">
        <f t="shared" si="4"/>
        <v>0</v>
      </c>
      <c r="O44" s="28">
        <f t="shared" si="5"/>
        <v>0</v>
      </c>
      <c r="P44" s="29">
        <f t="shared" si="6"/>
        <v>0</v>
      </c>
    </row>
    <row r="45" spans="1:16">
      <c r="A45" s="269"/>
      <c r="B45" s="172"/>
      <c r="C45" s="181" t="s">
        <v>130</v>
      </c>
      <c r="D45" s="176" t="s">
        <v>121</v>
      </c>
      <c r="E45" s="179">
        <v>10.039999999999999</v>
      </c>
      <c r="F45" s="26"/>
      <c r="G45" s="61"/>
      <c r="H45" s="26">
        <f t="shared" si="0"/>
        <v>0</v>
      </c>
      <c r="I45" s="27"/>
      <c r="J45" s="27"/>
      <c r="K45" s="25">
        <f t="shared" si="1"/>
        <v>0</v>
      </c>
      <c r="L45" s="25">
        <f t="shared" si="2"/>
        <v>0</v>
      </c>
      <c r="M45" s="26">
        <f t="shared" si="3"/>
        <v>0</v>
      </c>
      <c r="N45" s="27">
        <f t="shared" si="4"/>
        <v>0</v>
      </c>
      <c r="O45" s="28">
        <f t="shared" si="5"/>
        <v>0</v>
      </c>
      <c r="P45" s="29">
        <f t="shared" si="6"/>
        <v>0</v>
      </c>
    </row>
    <row r="46" spans="1:16" ht="34.5">
      <c r="A46" s="245">
        <v>13</v>
      </c>
      <c r="B46" s="182"/>
      <c r="C46" s="198" t="s">
        <v>538</v>
      </c>
      <c r="D46" s="176" t="s">
        <v>173</v>
      </c>
      <c r="E46" s="203">
        <v>53.6</v>
      </c>
      <c r="F46" s="26"/>
      <c r="G46" s="61"/>
      <c r="H46" s="26">
        <f t="shared" si="0"/>
        <v>0</v>
      </c>
      <c r="I46" s="27"/>
      <c r="J46" s="27"/>
      <c r="K46" s="25">
        <f t="shared" si="1"/>
        <v>0</v>
      </c>
      <c r="L46" s="25">
        <f t="shared" si="2"/>
        <v>0</v>
      </c>
      <c r="M46" s="26">
        <f t="shared" si="3"/>
        <v>0</v>
      </c>
      <c r="N46" s="27">
        <f t="shared" si="4"/>
        <v>0</v>
      </c>
      <c r="O46" s="28">
        <f t="shared" si="5"/>
        <v>0</v>
      </c>
      <c r="P46" s="29">
        <f t="shared" si="6"/>
        <v>0</v>
      </c>
    </row>
    <row r="47" spans="1:16" ht="23">
      <c r="A47" s="269"/>
      <c r="B47" s="182"/>
      <c r="C47" s="181" t="s">
        <v>194</v>
      </c>
      <c r="D47" s="176" t="s">
        <v>119</v>
      </c>
      <c r="E47" s="177">
        <v>10.72</v>
      </c>
      <c r="F47" s="26"/>
      <c r="G47" s="61"/>
      <c r="H47" s="26">
        <f t="shared" si="0"/>
        <v>0</v>
      </c>
      <c r="I47" s="27"/>
      <c r="J47" s="27"/>
      <c r="K47" s="25">
        <f t="shared" si="1"/>
        <v>0</v>
      </c>
      <c r="L47" s="25">
        <f t="shared" si="2"/>
        <v>0</v>
      </c>
      <c r="M47" s="26">
        <f t="shared" si="3"/>
        <v>0</v>
      </c>
      <c r="N47" s="27">
        <f t="shared" si="4"/>
        <v>0</v>
      </c>
      <c r="O47" s="28">
        <f t="shared" si="5"/>
        <v>0</v>
      </c>
      <c r="P47" s="29">
        <f t="shared" si="6"/>
        <v>0</v>
      </c>
    </row>
    <row r="48" spans="1:16" ht="34.5">
      <c r="A48" s="269"/>
      <c r="B48" s="182"/>
      <c r="C48" s="181" t="s">
        <v>241</v>
      </c>
      <c r="D48" s="176" t="s">
        <v>173</v>
      </c>
      <c r="E48" s="177">
        <v>53.6</v>
      </c>
      <c r="F48" s="26"/>
      <c r="G48" s="61"/>
      <c r="H48" s="26">
        <f t="shared" si="0"/>
        <v>0</v>
      </c>
      <c r="I48" s="27"/>
      <c r="J48" s="27"/>
      <c r="K48" s="25">
        <f t="shared" si="1"/>
        <v>0</v>
      </c>
      <c r="L48" s="25">
        <f t="shared" si="2"/>
        <v>0</v>
      </c>
      <c r="M48" s="26">
        <f t="shared" si="3"/>
        <v>0</v>
      </c>
      <c r="N48" s="27">
        <f t="shared" si="4"/>
        <v>0</v>
      </c>
      <c r="O48" s="28">
        <f t="shared" si="5"/>
        <v>0</v>
      </c>
      <c r="P48" s="29">
        <f t="shared" si="6"/>
        <v>0</v>
      </c>
    </row>
    <row r="49" spans="1:43" ht="23">
      <c r="A49" s="245">
        <v>14</v>
      </c>
      <c r="B49" s="172"/>
      <c r="C49" s="175" t="s">
        <v>539</v>
      </c>
      <c r="D49" s="176" t="s">
        <v>119</v>
      </c>
      <c r="E49" s="179">
        <v>46.5</v>
      </c>
      <c r="F49" s="26"/>
      <c r="G49" s="61"/>
      <c r="H49" s="26">
        <f t="shared" si="0"/>
        <v>0</v>
      </c>
      <c r="I49" s="27"/>
      <c r="J49" s="27"/>
      <c r="K49" s="25">
        <f t="shared" si="1"/>
        <v>0</v>
      </c>
      <c r="L49" s="25">
        <f t="shared" si="2"/>
        <v>0</v>
      </c>
      <c r="M49" s="26">
        <f t="shared" si="3"/>
        <v>0</v>
      </c>
      <c r="N49" s="27">
        <f t="shared" si="4"/>
        <v>0</v>
      </c>
      <c r="O49" s="28">
        <f t="shared" si="5"/>
        <v>0</v>
      </c>
      <c r="P49" s="29">
        <f t="shared" si="6"/>
        <v>0</v>
      </c>
    </row>
    <row r="50" spans="1:43">
      <c r="A50" s="269"/>
      <c r="B50" s="182"/>
      <c r="C50" s="200" t="s">
        <v>244</v>
      </c>
      <c r="D50" s="201" t="s">
        <v>119</v>
      </c>
      <c r="E50" s="202">
        <v>51.15</v>
      </c>
      <c r="F50" s="26"/>
      <c r="G50" s="61"/>
      <c r="H50" s="26">
        <f t="shared" si="0"/>
        <v>0</v>
      </c>
      <c r="I50" s="27"/>
      <c r="J50" s="27"/>
      <c r="K50" s="25">
        <f t="shared" si="1"/>
        <v>0</v>
      </c>
      <c r="L50" s="25">
        <f t="shared" si="2"/>
        <v>0</v>
      </c>
      <c r="M50" s="26">
        <f t="shared" si="3"/>
        <v>0</v>
      </c>
      <c r="N50" s="27">
        <f t="shared" si="4"/>
        <v>0</v>
      </c>
      <c r="O50" s="28">
        <f t="shared" si="5"/>
        <v>0</v>
      </c>
      <c r="P50" s="29">
        <f t="shared" si="6"/>
        <v>0</v>
      </c>
    </row>
    <row r="51" spans="1:43" ht="23">
      <c r="A51" s="269"/>
      <c r="B51" s="182"/>
      <c r="C51" s="181" t="s">
        <v>195</v>
      </c>
      <c r="D51" s="176" t="s">
        <v>173</v>
      </c>
      <c r="E51" s="177">
        <v>116.25</v>
      </c>
      <c r="F51" s="26"/>
      <c r="G51" s="61"/>
      <c r="H51" s="26">
        <f t="shared" si="0"/>
        <v>0</v>
      </c>
      <c r="I51" s="27"/>
      <c r="J51" s="27"/>
      <c r="K51" s="25">
        <f t="shared" si="1"/>
        <v>0</v>
      </c>
      <c r="L51" s="25">
        <f t="shared" si="2"/>
        <v>0</v>
      </c>
      <c r="M51" s="26">
        <f t="shared" si="3"/>
        <v>0</v>
      </c>
      <c r="N51" s="27">
        <f t="shared" si="4"/>
        <v>0</v>
      </c>
      <c r="O51" s="28">
        <f t="shared" si="5"/>
        <v>0</v>
      </c>
      <c r="P51" s="29">
        <f t="shared" si="6"/>
        <v>0</v>
      </c>
    </row>
    <row r="52" spans="1:43" ht="23">
      <c r="A52" s="269"/>
      <c r="B52" s="182"/>
      <c r="C52" s="181" t="s">
        <v>196</v>
      </c>
      <c r="D52" s="176" t="s">
        <v>197</v>
      </c>
      <c r="E52" s="177">
        <v>0.47</v>
      </c>
      <c r="F52" s="26"/>
      <c r="G52" s="61"/>
      <c r="H52" s="26">
        <f t="shared" si="0"/>
        <v>0</v>
      </c>
      <c r="I52" s="27"/>
      <c r="J52" s="27"/>
      <c r="K52" s="25">
        <f t="shared" si="1"/>
        <v>0</v>
      </c>
      <c r="L52" s="25">
        <f t="shared" si="2"/>
        <v>0</v>
      </c>
      <c r="M52" s="26">
        <f t="shared" si="3"/>
        <v>0</v>
      </c>
      <c r="N52" s="27">
        <f t="shared" si="4"/>
        <v>0</v>
      </c>
      <c r="O52" s="28">
        <f t="shared" si="5"/>
        <v>0</v>
      </c>
      <c r="P52" s="29">
        <f t="shared" si="6"/>
        <v>0</v>
      </c>
    </row>
    <row r="53" spans="1:43" ht="23">
      <c r="A53" s="245">
        <v>15</v>
      </c>
      <c r="B53" s="178"/>
      <c r="C53" s="175" t="s">
        <v>542</v>
      </c>
      <c r="D53" s="176" t="s">
        <v>121</v>
      </c>
      <c r="E53" s="177">
        <v>6.98</v>
      </c>
      <c r="F53" s="26"/>
      <c r="G53" s="61"/>
      <c r="H53" s="26">
        <f t="shared" si="0"/>
        <v>0</v>
      </c>
      <c r="I53" s="27"/>
      <c r="J53" s="27"/>
      <c r="K53" s="25">
        <f t="shared" si="1"/>
        <v>0</v>
      </c>
      <c r="L53" s="25">
        <f t="shared" si="2"/>
        <v>0</v>
      </c>
      <c r="M53" s="26">
        <f t="shared" si="3"/>
        <v>0</v>
      </c>
      <c r="N53" s="27">
        <f t="shared" si="4"/>
        <v>0</v>
      </c>
      <c r="O53" s="28">
        <f t="shared" si="5"/>
        <v>0</v>
      </c>
      <c r="P53" s="29">
        <f t="shared" si="6"/>
        <v>0</v>
      </c>
    </row>
    <row r="54" spans="1:43">
      <c r="A54" s="269"/>
      <c r="B54" s="172"/>
      <c r="C54" s="293" t="s">
        <v>179</v>
      </c>
      <c r="D54" s="176" t="s">
        <v>121</v>
      </c>
      <c r="E54" s="177">
        <v>7.68</v>
      </c>
      <c r="F54" s="26"/>
      <c r="G54" s="61"/>
      <c r="H54" s="26">
        <f t="shared" si="0"/>
        <v>0</v>
      </c>
      <c r="I54" s="27"/>
      <c r="J54" s="27"/>
      <c r="K54" s="25">
        <f t="shared" si="1"/>
        <v>0</v>
      </c>
      <c r="L54" s="25">
        <f t="shared" si="2"/>
        <v>0</v>
      </c>
      <c r="M54" s="26">
        <f t="shared" si="3"/>
        <v>0</v>
      </c>
      <c r="N54" s="27">
        <f t="shared" si="4"/>
        <v>0</v>
      </c>
      <c r="O54" s="28">
        <f t="shared" si="5"/>
        <v>0</v>
      </c>
      <c r="P54" s="29">
        <f t="shared" si="6"/>
        <v>0</v>
      </c>
    </row>
    <row r="55" spans="1:43">
      <c r="A55" s="269"/>
      <c r="B55" s="182"/>
      <c r="C55" s="181" t="s">
        <v>140</v>
      </c>
      <c r="D55" s="176" t="s">
        <v>141</v>
      </c>
      <c r="E55" s="177">
        <v>0.96</v>
      </c>
      <c r="F55" s="26"/>
      <c r="G55" s="61"/>
      <c r="H55" s="26">
        <f t="shared" si="0"/>
        <v>0</v>
      </c>
      <c r="I55" s="27"/>
      <c r="J55" s="27"/>
      <c r="K55" s="25">
        <f t="shared" si="1"/>
        <v>0</v>
      </c>
      <c r="L55" s="25">
        <f t="shared" si="2"/>
        <v>0</v>
      </c>
      <c r="M55" s="26">
        <f t="shared" si="3"/>
        <v>0</v>
      </c>
      <c r="N55" s="27">
        <f t="shared" si="4"/>
        <v>0</v>
      </c>
      <c r="O55" s="28">
        <f t="shared" si="5"/>
        <v>0</v>
      </c>
      <c r="P55" s="29">
        <f t="shared" si="6"/>
        <v>0</v>
      </c>
    </row>
    <row r="56" spans="1:43">
      <c r="A56" s="269"/>
      <c r="B56" s="182"/>
      <c r="C56" s="181" t="s">
        <v>142</v>
      </c>
      <c r="D56" s="176" t="s">
        <v>141</v>
      </c>
      <c r="E56" s="177">
        <v>1.92</v>
      </c>
      <c r="F56" s="26"/>
      <c r="G56" s="61"/>
      <c r="H56" s="26">
        <f t="shared" si="0"/>
        <v>0</v>
      </c>
      <c r="I56" s="27"/>
      <c r="J56" s="27"/>
      <c r="K56" s="25">
        <f t="shared" si="1"/>
        <v>0</v>
      </c>
      <c r="L56" s="25">
        <f t="shared" si="2"/>
        <v>0</v>
      </c>
      <c r="M56" s="26">
        <f t="shared" si="3"/>
        <v>0</v>
      </c>
      <c r="N56" s="27">
        <f t="shared" si="4"/>
        <v>0</v>
      </c>
      <c r="O56" s="28">
        <f t="shared" si="5"/>
        <v>0</v>
      </c>
      <c r="P56" s="29">
        <f t="shared" si="6"/>
        <v>0</v>
      </c>
    </row>
    <row r="57" spans="1:43" ht="14.5" thickBot="1">
      <c r="A57" s="269"/>
      <c r="B57" s="182"/>
      <c r="C57" s="181" t="s">
        <v>143</v>
      </c>
      <c r="D57" s="176" t="s">
        <v>85</v>
      </c>
      <c r="E57" s="179">
        <v>1</v>
      </c>
      <c r="F57" s="26"/>
      <c r="G57" s="61"/>
      <c r="H57" s="26">
        <f t="shared" si="0"/>
        <v>0</v>
      </c>
      <c r="I57" s="27"/>
      <c r="J57" s="27"/>
      <c r="K57" s="25">
        <f t="shared" si="1"/>
        <v>0</v>
      </c>
      <c r="L57" s="25">
        <f t="shared" si="2"/>
        <v>0</v>
      </c>
      <c r="M57" s="26">
        <f t="shared" si="3"/>
        <v>0</v>
      </c>
      <c r="N57" s="27">
        <f t="shared" si="4"/>
        <v>0</v>
      </c>
      <c r="O57" s="28">
        <f t="shared" si="5"/>
        <v>0</v>
      </c>
      <c r="P57" s="29">
        <f t="shared" si="6"/>
        <v>0</v>
      </c>
    </row>
    <row r="58" spans="1:43" ht="15" customHeight="1" thickBot="1">
      <c r="A58" s="30"/>
      <c r="B58" s="31"/>
      <c r="C58" s="31"/>
      <c r="D58" s="31"/>
      <c r="E58" s="31"/>
      <c r="F58" s="31"/>
      <c r="G58" s="31"/>
      <c r="H58" s="31"/>
      <c r="I58" s="31"/>
      <c r="J58" s="31"/>
      <c r="K58" s="32" t="s">
        <v>112</v>
      </c>
      <c r="L58" s="36">
        <f t="shared" ref="L58:O58" si="7">SUM(L16:L57)</f>
        <v>0</v>
      </c>
      <c r="M58" s="36">
        <f t="shared" si="7"/>
        <v>0</v>
      </c>
      <c r="N58" s="36">
        <f t="shared" si="7"/>
        <v>0</v>
      </c>
      <c r="O58" s="36">
        <f t="shared" si="7"/>
        <v>0</v>
      </c>
      <c r="P58" s="36">
        <f>SUM(P16:P57)</f>
        <v>0</v>
      </c>
    </row>
    <row r="59" spans="1:43" ht="35" customHeight="1">
      <c r="A59" s="37"/>
      <c r="B59" s="7"/>
      <c r="C59" s="38"/>
      <c r="D59" s="39"/>
      <c r="E59" s="5"/>
      <c r="F59" s="5"/>
      <c r="G59" s="5"/>
      <c r="H59" s="7"/>
      <c r="I59" s="7"/>
      <c r="J59" s="7"/>
      <c r="K59" s="7"/>
      <c r="L59" s="7"/>
      <c r="M59" s="7"/>
      <c r="N59" s="7"/>
      <c r="O59" s="7"/>
      <c r="P59" s="7"/>
    </row>
    <row r="60" spans="1:43">
      <c r="A60" s="40"/>
      <c r="B60" s="41"/>
      <c r="C60" s="41" t="s">
        <v>14</v>
      </c>
      <c r="D60" s="42"/>
      <c r="E60" s="43"/>
      <c r="F60" s="44"/>
      <c r="G60" s="42"/>
      <c r="H60" s="45">
        <f>Kopsavilkums!C$42</f>
        <v>0</v>
      </c>
      <c r="I60" s="46" t="str">
        <f>Koptāme!$C$28</f>
        <v>datums</v>
      </c>
      <c r="J60" s="46"/>
      <c r="K60" s="41" t="s">
        <v>17</v>
      </c>
      <c r="L60" s="47"/>
      <c r="M60" s="44"/>
      <c r="N60" s="44"/>
      <c r="O60" s="45">
        <f>Kopsavilkums!C$47</f>
        <v>0</v>
      </c>
      <c r="P60" s="46" t="str">
        <f>Kopsavilkums!D$47</f>
        <v>datums</v>
      </c>
      <c r="Q60" s="90"/>
      <c r="R60" s="90"/>
      <c r="S60" s="90"/>
      <c r="T60" s="90"/>
      <c r="U60" s="90"/>
      <c r="V60" s="90"/>
      <c r="AL60" s="54"/>
      <c r="AM60" s="54"/>
      <c r="AN60" s="54"/>
      <c r="AO60" s="54"/>
      <c r="AP60" s="54"/>
      <c r="AQ60" s="54"/>
    </row>
    <row r="61" spans="1:43">
      <c r="A61" s="48"/>
      <c r="B61" s="49"/>
      <c r="C61" s="50"/>
      <c r="D61" s="433" t="s">
        <v>15</v>
      </c>
      <c r="E61" s="433"/>
      <c r="F61" s="433"/>
      <c r="G61" s="433"/>
      <c r="H61" s="433"/>
      <c r="I61" s="7"/>
      <c r="J61" s="7"/>
      <c r="K61" s="7"/>
      <c r="L61" s="433" t="s">
        <v>15</v>
      </c>
      <c r="M61" s="433"/>
      <c r="N61" s="433"/>
      <c r="O61" s="433"/>
      <c r="P61" s="7"/>
      <c r="Q61" s="90"/>
      <c r="R61" s="90"/>
      <c r="S61" s="90"/>
      <c r="T61" s="90"/>
      <c r="U61" s="90"/>
      <c r="V61" s="90"/>
      <c r="AL61" s="54"/>
      <c r="AM61" s="54"/>
      <c r="AN61" s="54"/>
      <c r="AO61" s="54"/>
      <c r="AP61" s="54"/>
      <c r="AQ61" s="54"/>
    </row>
    <row r="62" spans="1:43">
      <c r="A62" s="37"/>
      <c r="B62" s="7"/>
      <c r="C62" s="38"/>
      <c r="D62" s="5"/>
      <c r="E62" s="5"/>
      <c r="F62" s="5"/>
      <c r="G62" s="5"/>
      <c r="H62" s="7"/>
      <c r="I62" s="7"/>
      <c r="J62" s="7"/>
      <c r="K62" s="7"/>
      <c r="L62" s="7"/>
      <c r="M62" s="7"/>
      <c r="N62" s="7"/>
      <c r="O62" s="7"/>
      <c r="P62" s="7"/>
      <c r="Q62" s="90"/>
      <c r="R62" s="90"/>
      <c r="S62" s="90"/>
      <c r="T62" s="90"/>
      <c r="U62" s="90"/>
      <c r="V62" s="90"/>
      <c r="AL62" s="54"/>
      <c r="AM62" s="54"/>
      <c r="AN62" s="54"/>
      <c r="AO62" s="54"/>
      <c r="AP62" s="54"/>
      <c r="AQ62" s="54"/>
    </row>
    <row r="63" spans="1:43">
      <c r="A63" s="51"/>
      <c r="B63" s="46"/>
      <c r="C63" s="52"/>
      <c r="D63" s="52">
        <f>Kopsavilkums!B$45</f>
        <v>0</v>
      </c>
      <c r="E63" s="5"/>
      <c r="F63" s="5"/>
      <c r="G63" s="5"/>
      <c r="H63" s="7"/>
      <c r="I63" s="7"/>
      <c r="J63" s="7"/>
      <c r="K63" s="7"/>
      <c r="L63" s="52" t="str">
        <f>Kopsavilkums!B$50</f>
        <v>Sert.Nr. ________</v>
      </c>
      <c r="M63" s="53"/>
      <c r="N63" s="7"/>
      <c r="O63" s="7"/>
      <c r="P63" s="7"/>
      <c r="Q63" s="90"/>
      <c r="R63" s="90"/>
      <c r="S63" s="90"/>
      <c r="T63" s="90"/>
      <c r="U63" s="90"/>
      <c r="V63" s="90"/>
      <c r="AL63" s="54"/>
      <c r="AM63" s="54"/>
      <c r="AN63" s="54"/>
      <c r="AO63" s="54"/>
      <c r="AP63" s="54"/>
      <c r="AQ63" s="54"/>
    </row>
    <row r="64" spans="1:43" s="54" customFormat="1"/>
    <row r="65" s="54" customFormat="1"/>
    <row r="66" s="54" customFormat="1"/>
    <row r="67" s="54" customFormat="1"/>
    <row r="68" s="54" customFormat="1"/>
    <row r="69" s="54" customFormat="1"/>
    <row r="70" s="54" customFormat="1"/>
    <row r="71" s="54" customFormat="1"/>
    <row r="72" s="54" customFormat="1"/>
    <row r="73" s="54" customFormat="1"/>
    <row r="74" s="54" customFormat="1"/>
    <row r="75" s="54" customFormat="1"/>
    <row r="76" s="54" customFormat="1"/>
    <row r="77" s="54" customFormat="1"/>
    <row r="78" s="54" customFormat="1"/>
    <row r="79" s="54" customFormat="1"/>
    <row r="80" s="54" customFormat="1"/>
    <row r="81" s="54" customFormat="1"/>
    <row r="82" s="54" customFormat="1"/>
    <row r="83" s="54" customFormat="1"/>
    <row r="84" s="54" customFormat="1"/>
    <row r="85" s="54" customFormat="1"/>
    <row r="86" s="54" customFormat="1"/>
    <row r="87" s="54" customFormat="1"/>
    <row r="88" s="54" customFormat="1"/>
    <row r="89" s="54" customFormat="1"/>
    <row r="90" s="54" customFormat="1"/>
    <row r="91" s="54" customFormat="1"/>
    <row r="92" s="54" customFormat="1"/>
    <row r="93" s="54" customFormat="1"/>
    <row r="94" s="54" customFormat="1"/>
    <row r="95" s="54" customFormat="1"/>
    <row r="96" s="54" customFormat="1"/>
    <row r="97" s="54" customFormat="1"/>
    <row r="98" s="54" customFormat="1"/>
    <row r="99" s="54" customFormat="1"/>
    <row r="100" s="54" customFormat="1"/>
    <row r="101" s="54" customFormat="1"/>
    <row r="102" s="54" customFormat="1"/>
    <row r="103" s="54" customFormat="1"/>
    <row r="104" s="54" customFormat="1"/>
    <row r="105" s="54" customFormat="1"/>
    <row r="106" s="54" customFormat="1"/>
    <row r="107" s="54" customFormat="1"/>
    <row r="108" s="54" customFormat="1"/>
    <row r="109" s="54" customFormat="1"/>
    <row r="110" s="54" customFormat="1"/>
    <row r="111" s="54" customFormat="1"/>
    <row r="112" s="54" customFormat="1"/>
    <row r="113" s="54" customFormat="1"/>
    <row r="114" s="54" customFormat="1"/>
    <row r="115" s="54" customFormat="1"/>
    <row r="116" s="54" customFormat="1"/>
    <row r="117" s="54" customFormat="1"/>
    <row r="118" s="54" customFormat="1"/>
    <row r="119" s="54" customFormat="1"/>
    <row r="120" s="54" customFormat="1"/>
    <row r="121" s="54" customFormat="1"/>
    <row r="122" s="54" customFormat="1"/>
    <row r="123" s="54" customFormat="1"/>
    <row r="124" s="54" customFormat="1"/>
    <row r="125" s="54" customFormat="1"/>
    <row r="126" s="54" customFormat="1"/>
    <row r="127" s="54" customFormat="1"/>
    <row r="128" s="54" customFormat="1"/>
    <row r="129" s="54" customFormat="1"/>
    <row r="130" s="54" customFormat="1"/>
    <row r="131" s="54" customFormat="1"/>
    <row r="132" s="54" customFormat="1"/>
    <row r="133" s="54" customFormat="1"/>
    <row r="134" s="54" customFormat="1"/>
    <row r="135" s="54" customFormat="1"/>
    <row r="136" s="54" customFormat="1"/>
    <row r="137" s="54" customFormat="1"/>
    <row r="138" s="54" customFormat="1"/>
    <row r="139" s="54" customFormat="1"/>
    <row r="140" s="54" customFormat="1"/>
    <row r="141" s="54" customFormat="1"/>
    <row r="142" s="54" customFormat="1"/>
    <row r="143" s="54" customFormat="1"/>
    <row r="144" s="54" customFormat="1"/>
    <row r="145" s="54" customFormat="1"/>
    <row r="146" s="54" customFormat="1"/>
    <row r="147" s="54" customFormat="1"/>
    <row r="148" s="54" customFormat="1"/>
    <row r="149" s="54" customFormat="1"/>
    <row r="150" s="54" customFormat="1"/>
    <row r="151" s="54" customFormat="1"/>
    <row r="152" s="54" customFormat="1"/>
    <row r="153" s="54" customFormat="1"/>
    <row r="154" s="54" customFormat="1"/>
    <row r="155" s="54" customFormat="1"/>
    <row r="156" s="54" customFormat="1"/>
    <row r="157" s="54" customFormat="1"/>
    <row r="158" s="54" customFormat="1"/>
    <row r="159" s="54" customFormat="1"/>
    <row r="160" s="54" customFormat="1"/>
    <row r="161" s="54" customFormat="1"/>
    <row r="162" s="54" customFormat="1"/>
    <row r="163" s="54" customFormat="1"/>
    <row r="164" s="54" customFormat="1"/>
    <row r="165" s="54" customFormat="1"/>
    <row r="166" s="54" customFormat="1"/>
    <row r="167" s="54" customFormat="1"/>
    <row r="168" s="54" customFormat="1"/>
    <row r="169" s="54" customFormat="1"/>
    <row r="170" s="54" customFormat="1"/>
    <row r="171" s="54" customFormat="1"/>
    <row r="172" s="54" customFormat="1"/>
    <row r="173" s="54" customFormat="1"/>
    <row r="174" s="54" customFormat="1"/>
    <row r="175" s="54" customFormat="1"/>
    <row r="176" s="54" customFormat="1"/>
    <row r="177" s="54" customFormat="1"/>
    <row r="178" s="54" customFormat="1"/>
    <row r="179" s="54" customFormat="1"/>
    <row r="180" s="54" customFormat="1"/>
    <row r="181" s="54" customFormat="1"/>
    <row r="182" s="54" customFormat="1"/>
    <row r="183" s="54" customFormat="1"/>
    <row r="184" s="54" customFormat="1"/>
    <row r="185" s="54" customFormat="1"/>
    <row r="186" s="54" customFormat="1"/>
    <row r="187" s="54" customFormat="1"/>
    <row r="188" s="54" customFormat="1"/>
    <row r="189" s="54" customFormat="1"/>
    <row r="190" s="54" customFormat="1"/>
    <row r="191" s="54" customFormat="1"/>
    <row r="192" s="54" customFormat="1"/>
    <row r="193" s="54" customFormat="1"/>
    <row r="194" s="54" customFormat="1"/>
    <row r="195" s="54" customFormat="1"/>
    <row r="196" s="54" customFormat="1"/>
    <row r="197" s="54" customFormat="1"/>
    <row r="198" s="54" customFormat="1"/>
    <row r="199" s="54" customFormat="1"/>
    <row r="200" s="54" customFormat="1"/>
    <row r="201" s="54" customFormat="1"/>
    <row r="202" s="54" customFormat="1"/>
    <row r="203" s="54" customFormat="1"/>
    <row r="204" s="54" customFormat="1"/>
    <row r="205" s="54" customFormat="1"/>
    <row r="206" s="54" customFormat="1"/>
    <row r="207" s="54" customFormat="1"/>
    <row r="208" s="54" customFormat="1"/>
    <row r="209" s="54" customFormat="1"/>
    <row r="210" s="54" customFormat="1"/>
    <row r="211" s="54" customFormat="1"/>
    <row r="212" s="54" customFormat="1"/>
    <row r="213" s="54" customFormat="1"/>
    <row r="214" s="54" customFormat="1"/>
    <row r="215" s="54" customFormat="1"/>
    <row r="216" s="54" customFormat="1"/>
    <row r="217" s="54" customFormat="1"/>
    <row r="218" s="54" customFormat="1"/>
    <row r="219" s="54" customFormat="1"/>
    <row r="220" s="54" customFormat="1"/>
    <row r="221" s="54" customFormat="1"/>
    <row r="222" s="54" customFormat="1"/>
    <row r="223" s="54" customFormat="1"/>
    <row r="224" s="54" customFormat="1"/>
    <row r="225" s="54" customFormat="1"/>
    <row r="226" s="54" customFormat="1"/>
    <row r="227" s="54" customFormat="1"/>
    <row r="228" s="54" customFormat="1"/>
    <row r="229" s="54" customFormat="1"/>
    <row r="230" s="54" customFormat="1"/>
    <row r="231" s="54" customFormat="1"/>
    <row r="232" s="54" customFormat="1"/>
    <row r="233" s="54" customFormat="1"/>
    <row r="234" s="54" customFormat="1"/>
    <row r="235" s="54" customFormat="1"/>
    <row r="236" s="54" customFormat="1"/>
    <row r="237" s="54" customFormat="1"/>
    <row r="238" s="54" customFormat="1"/>
    <row r="239" s="54" customFormat="1"/>
    <row r="240" s="54" customFormat="1"/>
    <row r="241" s="54" customFormat="1"/>
    <row r="242" s="54" customFormat="1"/>
    <row r="243" s="54" customFormat="1"/>
    <row r="244" s="54" customFormat="1"/>
    <row r="245" s="54" customFormat="1"/>
    <row r="246" s="54" customFormat="1"/>
    <row r="247" s="54" customFormat="1"/>
    <row r="248" s="54" customFormat="1"/>
    <row r="249" s="54" customFormat="1"/>
    <row r="250" s="54" customFormat="1"/>
    <row r="251" s="54" customFormat="1"/>
    <row r="252" s="54" customFormat="1"/>
    <row r="253" s="54" customFormat="1"/>
    <row r="254" s="54" customFormat="1"/>
    <row r="255" s="54" customFormat="1"/>
    <row r="256" s="54" customFormat="1"/>
    <row r="257" s="54" customFormat="1"/>
    <row r="258" s="54" customFormat="1"/>
    <row r="259" s="54" customFormat="1"/>
    <row r="260" s="54" customFormat="1"/>
    <row r="261" s="54" customFormat="1"/>
    <row r="262" s="54" customFormat="1"/>
    <row r="263" s="54" customFormat="1"/>
    <row r="264" s="54" customFormat="1"/>
    <row r="265" s="54" customFormat="1"/>
    <row r="266" s="54" customFormat="1"/>
    <row r="267" s="54" customFormat="1"/>
    <row r="268" s="54" customFormat="1"/>
    <row r="269" s="54" customFormat="1"/>
    <row r="270" s="54" customFormat="1"/>
    <row r="271" s="54" customFormat="1"/>
    <row r="272" s="54" customFormat="1"/>
    <row r="273" s="54" customFormat="1"/>
    <row r="274" s="54" customFormat="1"/>
    <row r="275" s="54" customFormat="1"/>
    <row r="276" s="54" customFormat="1"/>
    <row r="277" s="54" customFormat="1"/>
    <row r="278" s="54" customFormat="1"/>
    <row r="279" s="54" customFormat="1"/>
    <row r="280" s="54" customFormat="1"/>
    <row r="281" s="54" customFormat="1"/>
    <row r="282" s="54" customFormat="1"/>
    <row r="283" s="54" customFormat="1"/>
    <row r="284" s="54" customFormat="1"/>
    <row r="285" s="54" customFormat="1"/>
    <row r="286" s="54" customFormat="1"/>
    <row r="287" s="54" customFormat="1"/>
    <row r="288" s="54" customFormat="1"/>
    <row r="289" s="54" customFormat="1"/>
    <row r="290" s="54" customFormat="1"/>
    <row r="291" s="54" customFormat="1"/>
    <row r="292" s="54" customFormat="1"/>
    <row r="293" s="54" customFormat="1"/>
    <row r="294" s="54" customFormat="1"/>
    <row r="295" s="54" customFormat="1"/>
    <row r="296" s="54" customFormat="1"/>
    <row r="297" s="54" customFormat="1"/>
    <row r="298" s="54" customFormat="1"/>
    <row r="299" s="54" customFormat="1"/>
    <row r="300" s="54" customFormat="1"/>
    <row r="301" s="54" customFormat="1"/>
    <row r="302" s="54" customFormat="1"/>
    <row r="303" s="54" customFormat="1"/>
    <row r="304" s="54" customFormat="1"/>
    <row r="305" s="54" customFormat="1"/>
    <row r="306" s="54" customFormat="1"/>
    <row r="307" s="54" customFormat="1"/>
    <row r="308" s="54" customFormat="1"/>
    <row r="309" s="54" customFormat="1"/>
    <row r="310" s="54" customFormat="1"/>
    <row r="311" s="54" customFormat="1"/>
    <row r="312" s="54" customFormat="1"/>
    <row r="313" s="54" customFormat="1"/>
    <row r="314" s="54" customFormat="1"/>
    <row r="315" s="54" customFormat="1"/>
    <row r="316" s="54" customFormat="1"/>
    <row r="317" s="54" customFormat="1"/>
    <row r="318" s="54" customFormat="1"/>
    <row r="319" s="54" customFormat="1"/>
    <row r="320" s="54" customFormat="1"/>
    <row r="321" s="54" customFormat="1"/>
    <row r="322" s="54" customFormat="1"/>
    <row r="323" s="54" customFormat="1"/>
    <row r="324" s="54" customFormat="1"/>
    <row r="325" s="54" customFormat="1"/>
    <row r="326" s="54" customFormat="1"/>
    <row r="327" s="54" customFormat="1"/>
    <row r="328" s="54" customFormat="1"/>
    <row r="329" s="54" customFormat="1"/>
    <row r="330" s="54" customFormat="1"/>
    <row r="331" s="54" customFormat="1"/>
    <row r="332" s="54" customFormat="1"/>
    <row r="333" s="54" customFormat="1"/>
    <row r="334" s="54" customFormat="1"/>
    <row r="335" s="54" customFormat="1"/>
    <row r="336" s="54" customFormat="1"/>
    <row r="337" s="54" customFormat="1"/>
    <row r="338" s="54" customFormat="1"/>
    <row r="339" s="54" customFormat="1"/>
    <row r="340" s="54" customFormat="1"/>
    <row r="341" s="54" customFormat="1"/>
    <row r="342" s="54" customFormat="1"/>
    <row r="343" s="54" customFormat="1"/>
    <row r="344" s="54" customFormat="1"/>
    <row r="345" s="54" customFormat="1"/>
    <row r="346" s="54" customFormat="1"/>
    <row r="347" s="54" customFormat="1"/>
    <row r="348" s="54" customFormat="1"/>
    <row r="349" s="54" customFormat="1"/>
    <row r="350" s="54" customFormat="1"/>
    <row r="351" s="54" customFormat="1"/>
    <row r="352" s="54" customFormat="1"/>
    <row r="353" s="54" customFormat="1"/>
    <row r="354" s="54" customFormat="1"/>
    <row r="355" s="54" customFormat="1"/>
    <row r="356" s="54" customFormat="1"/>
    <row r="357" s="54" customFormat="1"/>
    <row r="358" s="54" customFormat="1"/>
    <row r="359" s="54" customFormat="1"/>
    <row r="360" s="54" customFormat="1"/>
    <row r="361" s="54" customFormat="1"/>
    <row r="362" s="54" customFormat="1"/>
    <row r="363" s="54" customFormat="1"/>
    <row r="364" s="54" customFormat="1"/>
    <row r="365" s="54" customFormat="1"/>
    <row r="366" s="54" customFormat="1"/>
    <row r="367" s="54" customFormat="1"/>
    <row r="368" s="54" customFormat="1"/>
    <row r="369" s="54" customFormat="1"/>
    <row r="370" s="54" customFormat="1"/>
    <row r="371" s="54" customFormat="1"/>
    <row r="372" s="54" customFormat="1"/>
    <row r="373" s="54" customFormat="1"/>
    <row r="374" s="54" customFormat="1"/>
    <row r="375" s="54" customFormat="1"/>
    <row r="376" s="54" customFormat="1"/>
    <row r="377" s="54" customFormat="1"/>
    <row r="378" s="54" customFormat="1"/>
    <row r="379" s="54" customFormat="1"/>
    <row r="380" s="54" customFormat="1"/>
    <row r="381" s="54" customFormat="1"/>
    <row r="382" s="54" customFormat="1"/>
    <row r="383" s="54" customFormat="1"/>
    <row r="384" s="54" customFormat="1"/>
    <row r="385" s="54" customFormat="1"/>
    <row r="386" s="54" customFormat="1"/>
    <row r="387" s="54" customFormat="1"/>
    <row r="388" s="54" customFormat="1"/>
    <row r="389" s="54" customFormat="1"/>
    <row r="390" s="54" customFormat="1"/>
    <row r="391" s="54" customFormat="1"/>
    <row r="392" s="54" customFormat="1"/>
    <row r="393" s="54" customFormat="1"/>
    <row r="394" s="54" customFormat="1"/>
    <row r="395" s="54" customFormat="1"/>
    <row r="396" s="54" customFormat="1"/>
    <row r="397" s="54" customFormat="1"/>
    <row r="398" s="54" customFormat="1"/>
    <row r="399" s="54" customFormat="1"/>
    <row r="400" s="54" customFormat="1"/>
    <row r="401" s="54" customFormat="1"/>
    <row r="402" s="54" customFormat="1"/>
    <row r="403" s="54" customFormat="1"/>
    <row r="404" s="54" customFormat="1"/>
    <row r="405" s="54" customFormat="1"/>
    <row r="406" s="54" customFormat="1"/>
    <row r="407" s="54" customFormat="1"/>
    <row r="408" s="54" customFormat="1"/>
    <row r="409" s="54" customFormat="1"/>
    <row r="410" s="54" customFormat="1"/>
    <row r="411" s="54" customFormat="1"/>
    <row r="412" s="54" customFormat="1"/>
    <row r="413" s="54" customFormat="1"/>
    <row r="414" s="54" customFormat="1"/>
    <row r="415" s="54" customFormat="1"/>
    <row r="416" s="54" customFormat="1"/>
    <row r="417" s="54" customFormat="1"/>
    <row r="418" s="54" customFormat="1"/>
    <row r="419" s="54" customFormat="1"/>
    <row r="420" s="54" customFormat="1"/>
    <row r="421" s="54" customFormat="1"/>
    <row r="422" s="54" customFormat="1"/>
    <row r="423" s="54" customFormat="1"/>
    <row r="424" s="54" customFormat="1"/>
    <row r="425" s="54" customFormat="1"/>
    <row r="426" s="54" customFormat="1"/>
    <row r="427" s="54" customFormat="1"/>
    <row r="428" s="54" customFormat="1"/>
    <row r="429" s="54" customFormat="1"/>
    <row r="430" s="54" customFormat="1"/>
    <row r="431" s="54" customFormat="1"/>
    <row r="432" s="54" customFormat="1"/>
    <row r="433" s="54" customFormat="1"/>
    <row r="434" s="54" customFormat="1"/>
    <row r="435" s="54" customFormat="1"/>
    <row r="436" s="54" customFormat="1"/>
    <row r="437" s="54" customFormat="1"/>
    <row r="438" s="54" customFormat="1"/>
    <row r="439" s="54" customFormat="1"/>
    <row r="440" s="54" customFormat="1"/>
    <row r="441" s="54" customFormat="1"/>
    <row r="442" s="54" customFormat="1"/>
    <row r="443" s="54" customFormat="1"/>
    <row r="444" s="54" customFormat="1"/>
    <row r="445" s="54" customFormat="1"/>
    <row r="446" s="54" customFormat="1"/>
    <row r="447" s="54" customFormat="1"/>
    <row r="448" s="54" customFormat="1"/>
    <row r="449" s="54" customFormat="1"/>
    <row r="450" s="54" customFormat="1"/>
    <row r="451" s="54" customFormat="1"/>
    <row r="452" s="54" customFormat="1"/>
    <row r="453" s="54" customFormat="1"/>
    <row r="454" s="54" customFormat="1"/>
    <row r="455" s="54" customFormat="1"/>
    <row r="456" s="54" customFormat="1"/>
    <row r="457" s="54" customFormat="1"/>
    <row r="458" s="54" customFormat="1"/>
    <row r="459" s="54" customFormat="1"/>
    <row r="460" s="54" customFormat="1"/>
    <row r="461" s="54" customFormat="1"/>
    <row r="462" s="54" customFormat="1"/>
    <row r="463" s="54" customFormat="1"/>
    <row r="464" s="54" customFormat="1"/>
  </sheetData>
  <autoFilter ref="A14:AK58" xr:uid="{00000000-0009-0000-0000-000014000000}"/>
  <mergeCells count="14">
    <mergeCell ref="D61:H61"/>
    <mergeCell ref="L61:O61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  <mergeCell ref="L13:P13"/>
  </mergeCells>
  <conditionalFormatting sqref="C16:C17">
    <cfRule type="expression" priority="5" stopIfTrue="1">
      <formula>#REF!</formula>
    </cfRule>
  </conditionalFormatting>
  <conditionalFormatting sqref="C19">
    <cfRule type="expression" priority="4" stopIfTrue="1">
      <formula>#REF!</formula>
    </cfRule>
  </conditionalFormatting>
  <conditionalFormatting sqref="C28:C57">
    <cfRule type="expression" priority="1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447"/>
  <sheetViews>
    <sheetView showZeros="0" topLeftCell="A4" zoomScale="85" zoomScaleNormal="85" workbookViewId="0">
      <selection activeCell="G21" sqref="G21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22" width="10.81640625" style="90" customWidth="1"/>
    <col min="23" max="43" width="8.81640625" style="54"/>
    <col min="44" max="16384" width="8.81640625" style="4"/>
  </cols>
  <sheetData>
    <row r="1" spans="1:43" ht="15">
      <c r="A1" s="434" t="s">
        <v>56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43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3" ht="15">
      <c r="A3" s="435" t="str">
        <f>Kopsavilkums!C14</f>
        <v>Būvlaukuma ierīkošana un uzturēšana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43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43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43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</row>
    <row r="7" spans="1:43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43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1"/>
      <c r="L8" s="11"/>
      <c r="M8" s="11"/>
      <c r="N8" s="11"/>
      <c r="O8" s="11"/>
      <c r="P8" s="11"/>
    </row>
    <row r="9" spans="1:43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P41</f>
        <v>0</v>
      </c>
    </row>
    <row r="10" spans="1:43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43" s="165" customFormat="1" ht="11.5">
      <c r="A11" s="105" t="s">
        <v>62</v>
      </c>
      <c r="B11" s="161"/>
      <c r="C11" s="162"/>
      <c r="D11" s="162"/>
      <c r="E11" s="162"/>
      <c r="F11" s="162"/>
      <c r="G11" s="162"/>
      <c r="H11" s="163"/>
      <c r="I11" s="163"/>
      <c r="J11" s="163"/>
      <c r="K11" s="163"/>
      <c r="L11" s="163"/>
      <c r="M11" s="163"/>
      <c r="N11" s="163"/>
      <c r="O11" s="163"/>
      <c r="P11" s="164" t="str">
        <f>Kopsavilkums!H$9</f>
        <v>Tāme sastādīta: ______.gada__._____________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</row>
    <row r="12" spans="1:43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43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43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43" ht="25">
      <c r="A15" s="268"/>
      <c r="B15" s="134"/>
      <c r="C15" s="173" t="str">
        <f>A3</f>
        <v>Būvlaukuma ierīkošana un uzturēšana</v>
      </c>
      <c r="D15" s="135"/>
      <c r="E15" s="205"/>
      <c r="F15" s="26"/>
      <c r="G15" s="61"/>
      <c r="H15" s="26"/>
      <c r="I15" s="27"/>
      <c r="J15" s="27"/>
      <c r="K15" s="25"/>
      <c r="L15" s="25"/>
      <c r="M15" s="26"/>
      <c r="N15" s="27"/>
      <c r="O15" s="28"/>
      <c r="P15" s="29"/>
    </row>
    <row r="16" spans="1:43" ht="23">
      <c r="A16" s="269" t="s">
        <v>32</v>
      </c>
      <c r="B16" s="178"/>
      <c r="C16" s="198" t="s">
        <v>73</v>
      </c>
      <c r="D16" s="176" t="s">
        <v>74</v>
      </c>
      <c r="E16" s="177">
        <v>90</v>
      </c>
      <c r="F16" s="26"/>
      <c r="G16" s="61"/>
      <c r="H16" s="26">
        <f>ROUND(F16*G16,2)</f>
        <v>0</v>
      </c>
      <c r="I16" s="27"/>
      <c r="J16" s="27"/>
      <c r="K16" s="25">
        <f>SUM(H16:J16)</f>
        <v>0</v>
      </c>
      <c r="L16" s="25">
        <f>ROUND(E16*F16,2)</f>
        <v>0</v>
      </c>
      <c r="M16" s="26">
        <f>ROUND(E16*H16,2)</f>
        <v>0</v>
      </c>
      <c r="N16" s="27">
        <f>ROUND(E16*I16,2)</f>
        <v>0</v>
      </c>
      <c r="O16" s="28">
        <f>ROUND(E16*J16,2)</f>
        <v>0</v>
      </c>
      <c r="P16" s="29">
        <f>SUM(M16:O16)</f>
        <v>0</v>
      </c>
    </row>
    <row r="17" spans="1:16">
      <c r="A17" s="269"/>
      <c r="B17" s="178"/>
      <c r="C17" s="181" t="s">
        <v>75</v>
      </c>
      <c r="D17" s="176" t="s">
        <v>76</v>
      </c>
      <c r="E17" s="177">
        <v>8</v>
      </c>
      <c r="F17" s="26"/>
      <c r="G17" s="61"/>
      <c r="H17" s="26">
        <f t="shared" ref="H17:H24" si="0">ROUND(F17*G17,2)</f>
        <v>0</v>
      </c>
      <c r="I17" s="27"/>
      <c r="J17" s="27"/>
      <c r="K17" s="25">
        <f t="shared" ref="K17:K24" si="1">SUM(H17:J17)</f>
        <v>0</v>
      </c>
      <c r="L17" s="25">
        <f t="shared" ref="L17:L24" si="2">ROUND(E17*F17,2)</f>
        <v>0</v>
      </c>
      <c r="M17" s="26">
        <f t="shared" ref="M17:M24" si="3">ROUND(E17*H17,2)</f>
        <v>0</v>
      </c>
      <c r="N17" s="27">
        <f t="shared" ref="N17:N24" si="4">ROUND(E17*I17,2)</f>
        <v>0</v>
      </c>
      <c r="O17" s="28">
        <f t="shared" ref="O17:O24" si="5">ROUND(E17*J17,2)</f>
        <v>0</v>
      </c>
      <c r="P17" s="29">
        <f t="shared" ref="P17:P24" si="6">SUM(M17:O17)</f>
        <v>0</v>
      </c>
    </row>
    <row r="18" spans="1:16">
      <c r="A18" s="269"/>
      <c r="B18" s="182"/>
      <c r="C18" s="181" t="s">
        <v>77</v>
      </c>
      <c r="D18" s="176" t="s">
        <v>78</v>
      </c>
      <c r="E18" s="177">
        <v>1</v>
      </c>
      <c r="F18" s="26"/>
      <c r="G18" s="61"/>
      <c r="H18" s="26">
        <f t="shared" si="0"/>
        <v>0</v>
      </c>
      <c r="I18" s="27"/>
      <c r="J18" s="27"/>
      <c r="K18" s="25">
        <f t="shared" si="1"/>
        <v>0</v>
      </c>
      <c r="L18" s="25">
        <f t="shared" si="2"/>
        <v>0</v>
      </c>
      <c r="M18" s="26">
        <f t="shared" si="3"/>
        <v>0</v>
      </c>
      <c r="N18" s="27">
        <f t="shared" si="4"/>
        <v>0</v>
      </c>
      <c r="O18" s="28">
        <f t="shared" si="5"/>
        <v>0</v>
      </c>
      <c r="P18" s="29">
        <f t="shared" si="6"/>
        <v>0</v>
      </c>
    </row>
    <row r="19" spans="1:16" ht="23">
      <c r="A19" s="269" t="s">
        <v>34</v>
      </c>
      <c r="B19" s="178"/>
      <c r="C19" s="198" t="s">
        <v>79</v>
      </c>
      <c r="D19" s="176" t="s">
        <v>80</v>
      </c>
      <c r="E19" s="177">
        <v>1</v>
      </c>
      <c r="F19" s="26"/>
      <c r="G19" s="61"/>
      <c r="H19" s="26">
        <f t="shared" si="0"/>
        <v>0</v>
      </c>
      <c r="I19" s="27"/>
      <c r="J19" s="27"/>
      <c r="K19" s="25">
        <f t="shared" si="1"/>
        <v>0</v>
      </c>
      <c r="L19" s="25">
        <f t="shared" si="2"/>
        <v>0</v>
      </c>
      <c r="M19" s="26">
        <f t="shared" si="3"/>
        <v>0</v>
      </c>
      <c r="N19" s="27">
        <f t="shared" si="4"/>
        <v>0</v>
      </c>
      <c r="O19" s="28">
        <f t="shared" si="5"/>
        <v>0</v>
      </c>
      <c r="P19" s="29">
        <f t="shared" si="6"/>
        <v>0</v>
      </c>
    </row>
    <row r="20" spans="1:16">
      <c r="A20" s="269"/>
      <c r="B20" s="178"/>
      <c r="C20" s="181" t="s">
        <v>583</v>
      </c>
      <c r="D20" s="176" t="s">
        <v>76</v>
      </c>
      <c r="E20" s="177">
        <v>8</v>
      </c>
      <c r="F20" s="26"/>
      <c r="G20" s="61"/>
      <c r="H20" s="26">
        <f t="shared" si="0"/>
        <v>0</v>
      </c>
      <c r="I20" s="27"/>
      <c r="J20" s="27"/>
      <c r="K20" s="25">
        <f t="shared" si="1"/>
        <v>0</v>
      </c>
      <c r="L20" s="25">
        <f t="shared" si="2"/>
        <v>0</v>
      </c>
      <c r="M20" s="26">
        <f t="shared" si="3"/>
        <v>0</v>
      </c>
      <c r="N20" s="27">
        <f t="shared" si="4"/>
        <v>0</v>
      </c>
      <c r="O20" s="28">
        <f t="shared" si="5"/>
        <v>0</v>
      </c>
      <c r="P20" s="29">
        <f t="shared" si="6"/>
        <v>0</v>
      </c>
    </row>
    <row r="21" spans="1:16">
      <c r="A21" s="269"/>
      <c r="B21" s="178"/>
      <c r="C21" s="181" t="s">
        <v>581</v>
      </c>
      <c r="D21" s="176" t="s">
        <v>78</v>
      </c>
      <c r="E21" s="177">
        <v>1</v>
      </c>
      <c r="F21" s="26"/>
      <c r="G21" s="61"/>
      <c r="H21" s="26">
        <f t="shared" si="0"/>
        <v>0</v>
      </c>
      <c r="I21" s="27"/>
      <c r="J21" s="27"/>
      <c r="K21" s="25">
        <f t="shared" si="1"/>
        <v>0</v>
      </c>
      <c r="L21" s="25">
        <f t="shared" si="2"/>
        <v>0</v>
      </c>
      <c r="M21" s="26">
        <f t="shared" si="3"/>
        <v>0</v>
      </c>
      <c r="N21" s="27">
        <f t="shared" si="4"/>
        <v>0</v>
      </c>
      <c r="O21" s="28">
        <f t="shared" si="5"/>
        <v>0</v>
      </c>
      <c r="P21" s="29">
        <f t="shared" si="6"/>
        <v>0</v>
      </c>
    </row>
    <row r="22" spans="1:16" ht="23">
      <c r="A22" s="269" t="s">
        <v>81</v>
      </c>
      <c r="B22" s="178"/>
      <c r="C22" s="198" t="s">
        <v>82</v>
      </c>
      <c r="D22" s="176" t="s">
        <v>80</v>
      </c>
      <c r="E22" s="177">
        <v>1</v>
      </c>
      <c r="F22" s="26"/>
      <c r="G22" s="61"/>
      <c r="H22" s="26">
        <f t="shared" si="0"/>
        <v>0</v>
      </c>
      <c r="I22" s="27"/>
      <c r="J22" s="27"/>
      <c r="K22" s="25">
        <f t="shared" si="1"/>
        <v>0</v>
      </c>
      <c r="L22" s="25">
        <f t="shared" si="2"/>
        <v>0</v>
      </c>
      <c r="M22" s="26">
        <f t="shared" si="3"/>
        <v>0</v>
      </c>
      <c r="N22" s="27">
        <f t="shared" si="4"/>
        <v>0</v>
      </c>
      <c r="O22" s="28">
        <f t="shared" si="5"/>
        <v>0</v>
      </c>
      <c r="P22" s="29">
        <f t="shared" si="6"/>
        <v>0</v>
      </c>
    </row>
    <row r="23" spans="1:16" ht="23">
      <c r="A23" s="269" t="s">
        <v>83</v>
      </c>
      <c r="B23" s="178"/>
      <c r="C23" s="198" t="s">
        <v>84</v>
      </c>
      <c r="D23" s="176" t="s">
        <v>85</v>
      </c>
      <c r="E23" s="177">
        <v>1</v>
      </c>
      <c r="F23" s="26"/>
      <c r="G23" s="61"/>
      <c r="H23" s="26">
        <f t="shared" si="0"/>
        <v>0</v>
      </c>
      <c r="I23" s="27"/>
      <c r="J23" s="27"/>
      <c r="K23" s="25">
        <f t="shared" si="1"/>
        <v>0</v>
      </c>
      <c r="L23" s="25">
        <f t="shared" si="2"/>
        <v>0</v>
      </c>
      <c r="M23" s="26">
        <f t="shared" si="3"/>
        <v>0</v>
      </c>
      <c r="N23" s="27">
        <f t="shared" si="4"/>
        <v>0</v>
      </c>
      <c r="O23" s="28">
        <f t="shared" si="5"/>
        <v>0</v>
      </c>
      <c r="P23" s="29">
        <f t="shared" si="6"/>
        <v>0</v>
      </c>
    </row>
    <row r="24" spans="1:16" ht="23">
      <c r="A24" s="269" t="s">
        <v>86</v>
      </c>
      <c r="B24" s="178"/>
      <c r="C24" s="198" t="s">
        <v>87</v>
      </c>
      <c r="D24" s="176" t="s">
        <v>85</v>
      </c>
      <c r="E24" s="177">
        <v>1</v>
      </c>
      <c r="F24" s="26"/>
      <c r="G24" s="61"/>
      <c r="H24" s="26">
        <f t="shared" si="0"/>
        <v>0</v>
      </c>
      <c r="I24" s="27"/>
      <c r="J24" s="27"/>
      <c r="K24" s="25">
        <f t="shared" si="1"/>
        <v>0</v>
      </c>
      <c r="L24" s="25">
        <f t="shared" si="2"/>
        <v>0</v>
      </c>
      <c r="M24" s="26">
        <f t="shared" si="3"/>
        <v>0</v>
      </c>
      <c r="N24" s="27">
        <f t="shared" si="4"/>
        <v>0</v>
      </c>
      <c r="O24" s="28">
        <f t="shared" si="5"/>
        <v>0</v>
      </c>
      <c r="P24" s="29">
        <f t="shared" si="6"/>
        <v>0</v>
      </c>
    </row>
    <row r="25" spans="1:16">
      <c r="A25" s="269" t="s">
        <v>88</v>
      </c>
      <c r="B25" s="182"/>
      <c r="C25" s="198" t="s">
        <v>89</v>
      </c>
      <c r="D25" s="176" t="s">
        <v>80</v>
      </c>
      <c r="E25" s="177">
        <v>1</v>
      </c>
      <c r="F25" s="26"/>
      <c r="G25" s="61"/>
      <c r="H25" s="26">
        <f t="shared" ref="H25:H40" si="7">ROUND(F25*G25,2)</f>
        <v>0</v>
      </c>
      <c r="I25" s="27"/>
      <c r="J25" s="27"/>
      <c r="K25" s="25">
        <f t="shared" ref="K25:K40" si="8">SUM(H25:J25)</f>
        <v>0</v>
      </c>
      <c r="L25" s="25">
        <f t="shared" ref="L25:L40" si="9">ROUND(E25*F25,2)</f>
        <v>0</v>
      </c>
      <c r="M25" s="26">
        <f t="shared" ref="M25:M40" si="10">ROUND(E25*H25,2)</f>
        <v>0</v>
      </c>
      <c r="N25" s="27">
        <f t="shared" ref="N25:N40" si="11">ROUND(E25*I25,2)</f>
        <v>0</v>
      </c>
      <c r="O25" s="28">
        <f t="shared" ref="O25:O40" si="12">ROUND(E25*J25,2)</f>
        <v>0</v>
      </c>
      <c r="P25" s="29">
        <f t="shared" ref="P25:P40" si="13">SUM(M25:O25)</f>
        <v>0</v>
      </c>
    </row>
    <row r="26" spans="1:16">
      <c r="A26" s="269"/>
      <c r="B26" s="178"/>
      <c r="C26" s="181" t="s">
        <v>90</v>
      </c>
      <c r="D26" s="176" t="s">
        <v>76</v>
      </c>
      <c r="E26" s="177">
        <v>8</v>
      </c>
      <c r="F26" s="26"/>
      <c r="G26" s="61"/>
      <c r="H26" s="26">
        <f t="shared" si="7"/>
        <v>0</v>
      </c>
      <c r="I26" s="27"/>
      <c r="J26" s="27"/>
      <c r="K26" s="25">
        <f t="shared" si="8"/>
        <v>0</v>
      </c>
      <c r="L26" s="25">
        <f t="shared" si="9"/>
        <v>0</v>
      </c>
      <c r="M26" s="26">
        <f t="shared" si="10"/>
        <v>0</v>
      </c>
      <c r="N26" s="27">
        <f t="shared" si="11"/>
        <v>0</v>
      </c>
      <c r="O26" s="28">
        <f t="shared" si="12"/>
        <v>0</v>
      </c>
      <c r="P26" s="29">
        <f t="shared" si="13"/>
        <v>0</v>
      </c>
    </row>
    <row r="27" spans="1:16">
      <c r="A27" s="269"/>
      <c r="B27" s="182"/>
      <c r="C27" s="181" t="s">
        <v>91</v>
      </c>
      <c r="D27" s="176" t="s">
        <v>92</v>
      </c>
      <c r="E27" s="177">
        <v>2</v>
      </c>
      <c r="F27" s="26"/>
      <c r="G27" s="61"/>
      <c r="H27" s="26">
        <f t="shared" si="7"/>
        <v>0</v>
      </c>
      <c r="I27" s="27"/>
      <c r="J27" s="27"/>
      <c r="K27" s="25">
        <f t="shared" si="8"/>
        <v>0</v>
      </c>
      <c r="L27" s="25">
        <f t="shared" si="9"/>
        <v>0</v>
      </c>
      <c r="M27" s="26">
        <f t="shared" si="10"/>
        <v>0</v>
      </c>
      <c r="N27" s="27">
        <f t="shared" si="11"/>
        <v>0</v>
      </c>
      <c r="O27" s="28">
        <f t="shared" si="12"/>
        <v>0</v>
      </c>
      <c r="P27" s="29">
        <f t="shared" si="13"/>
        <v>0</v>
      </c>
    </row>
    <row r="28" spans="1:16" ht="34.5">
      <c r="A28" s="269" t="s">
        <v>93</v>
      </c>
      <c r="B28" s="172"/>
      <c r="C28" s="198" t="s">
        <v>94</v>
      </c>
      <c r="D28" s="176" t="s">
        <v>80</v>
      </c>
      <c r="E28" s="177">
        <v>1</v>
      </c>
      <c r="F28" s="26"/>
      <c r="G28" s="61"/>
      <c r="H28" s="26">
        <f t="shared" si="7"/>
        <v>0</v>
      </c>
      <c r="I28" s="27"/>
      <c r="J28" s="27"/>
      <c r="K28" s="25">
        <f t="shared" si="8"/>
        <v>0</v>
      </c>
      <c r="L28" s="25">
        <f t="shared" si="9"/>
        <v>0</v>
      </c>
      <c r="M28" s="26">
        <f t="shared" si="10"/>
        <v>0</v>
      </c>
      <c r="N28" s="27">
        <f t="shared" si="11"/>
        <v>0</v>
      </c>
      <c r="O28" s="28">
        <f t="shared" si="12"/>
        <v>0</v>
      </c>
      <c r="P28" s="29">
        <f t="shared" si="13"/>
        <v>0</v>
      </c>
    </row>
    <row r="29" spans="1:16">
      <c r="A29" s="269"/>
      <c r="B29" s="178"/>
      <c r="C29" s="181" t="s">
        <v>95</v>
      </c>
      <c r="D29" s="176" t="s">
        <v>76</v>
      </c>
      <c r="E29" s="177">
        <v>8</v>
      </c>
      <c r="F29" s="26"/>
      <c r="G29" s="61"/>
      <c r="H29" s="26">
        <f t="shared" si="7"/>
        <v>0</v>
      </c>
      <c r="I29" s="27"/>
      <c r="J29" s="27"/>
      <c r="K29" s="25">
        <f t="shared" si="8"/>
        <v>0</v>
      </c>
      <c r="L29" s="25">
        <f t="shared" si="9"/>
        <v>0</v>
      </c>
      <c r="M29" s="26">
        <f t="shared" si="10"/>
        <v>0</v>
      </c>
      <c r="N29" s="27">
        <f t="shared" si="11"/>
        <v>0</v>
      </c>
      <c r="O29" s="28">
        <f t="shared" si="12"/>
        <v>0</v>
      </c>
      <c r="P29" s="29">
        <f t="shared" si="13"/>
        <v>0</v>
      </c>
    </row>
    <row r="30" spans="1:16">
      <c r="A30" s="269"/>
      <c r="B30" s="182"/>
      <c r="C30" s="181" t="s">
        <v>582</v>
      </c>
      <c r="D30" s="176" t="s">
        <v>92</v>
      </c>
      <c r="E30" s="177">
        <v>2</v>
      </c>
      <c r="F30" s="26"/>
      <c r="G30" s="61"/>
      <c r="H30" s="26">
        <f t="shared" ref="H30" si="14">ROUND(F30*G30,2)</f>
        <v>0</v>
      </c>
      <c r="I30" s="27"/>
      <c r="J30" s="27"/>
      <c r="K30" s="25">
        <f t="shared" ref="K30" si="15">SUM(H30:J30)</f>
        <v>0</v>
      </c>
      <c r="L30" s="25">
        <f t="shared" ref="L30" si="16">ROUND(E30*F30,2)</f>
        <v>0</v>
      </c>
      <c r="M30" s="26">
        <f t="shared" ref="M30" si="17">ROUND(E30*H30,2)</f>
        <v>0</v>
      </c>
      <c r="N30" s="27">
        <f t="shared" ref="N30" si="18">ROUND(E30*I30,2)</f>
        <v>0</v>
      </c>
      <c r="O30" s="28">
        <f t="shared" ref="O30" si="19">ROUND(E30*J30,2)</f>
        <v>0</v>
      </c>
      <c r="P30" s="29">
        <f t="shared" ref="P30" si="20">SUM(M30:O30)</f>
        <v>0</v>
      </c>
    </row>
    <row r="31" spans="1:16" ht="23">
      <c r="A31" s="269" t="s">
        <v>96</v>
      </c>
      <c r="B31" s="172"/>
      <c r="C31" s="198" t="s">
        <v>97</v>
      </c>
      <c r="D31" s="176" t="s">
        <v>85</v>
      </c>
      <c r="E31" s="177">
        <v>1</v>
      </c>
      <c r="F31" s="26"/>
      <c r="G31" s="61"/>
      <c r="H31" s="26">
        <f t="shared" si="7"/>
        <v>0</v>
      </c>
      <c r="I31" s="27"/>
      <c r="J31" s="27"/>
      <c r="K31" s="25">
        <f t="shared" si="8"/>
        <v>0</v>
      </c>
      <c r="L31" s="25">
        <f t="shared" si="9"/>
        <v>0</v>
      </c>
      <c r="M31" s="26">
        <f t="shared" si="10"/>
        <v>0</v>
      </c>
      <c r="N31" s="27">
        <f t="shared" si="11"/>
        <v>0</v>
      </c>
      <c r="O31" s="28">
        <f t="shared" si="12"/>
        <v>0</v>
      </c>
      <c r="P31" s="29">
        <f t="shared" si="13"/>
        <v>0</v>
      </c>
    </row>
    <row r="32" spans="1:16" ht="23">
      <c r="A32" s="269"/>
      <c r="B32" s="178"/>
      <c r="C32" s="181" t="s">
        <v>98</v>
      </c>
      <c r="D32" s="176" t="s">
        <v>76</v>
      </c>
      <c r="E32" s="177">
        <v>8</v>
      </c>
      <c r="F32" s="26"/>
      <c r="G32" s="61"/>
      <c r="H32" s="26">
        <f t="shared" si="7"/>
        <v>0</v>
      </c>
      <c r="I32" s="27"/>
      <c r="J32" s="27"/>
      <c r="K32" s="25">
        <f t="shared" si="8"/>
        <v>0</v>
      </c>
      <c r="L32" s="25">
        <f t="shared" si="9"/>
        <v>0</v>
      </c>
      <c r="M32" s="26">
        <f t="shared" si="10"/>
        <v>0</v>
      </c>
      <c r="N32" s="27">
        <f t="shared" si="11"/>
        <v>0</v>
      </c>
      <c r="O32" s="28">
        <f t="shared" si="12"/>
        <v>0</v>
      </c>
      <c r="P32" s="29">
        <f t="shared" si="13"/>
        <v>0</v>
      </c>
    </row>
    <row r="33" spans="1:43" ht="23">
      <c r="A33" s="269" t="s">
        <v>99</v>
      </c>
      <c r="B33" s="172"/>
      <c r="C33" s="175" t="s">
        <v>100</v>
      </c>
      <c r="D33" s="176" t="s">
        <v>85</v>
      </c>
      <c r="E33" s="177">
        <v>1</v>
      </c>
      <c r="F33" s="26"/>
      <c r="G33" s="61"/>
      <c r="H33" s="26">
        <f t="shared" si="7"/>
        <v>0</v>
      </c>
      <c r="I33" s="27"/>
      <c r="J33" s="27"/>
      <c r="K33" s="25">
        <f t="shared" si="8"/>
        <v>0</v>
      </c>
      <c r="L33" s="25">
        <f t="shared" si="9"/>
        <v>0</v>
      </c>
      <c r="M33" s="26">
        <f t="shared" si="10"/>
        <v>0</v>
      </c>
      <c r="N33" s="27">
        <f t="shared" si="11"/>
        <v>0</v>
      </c>
      <c r="O33" s="28">
        <f t="shared" si="12"/>
        <v>0</v>
      </c>
      <c r="P33" s="29">
        <f t="shared" si="13"/>
        <v>0</v>
      </c>
    </row>
    <row r="34" spans="1:43">
      <c r="A34" s="269" t="s">
        <v>101</v>
      </c>
      <c r="B34" s="378"/>
      <c r="C34" s="175" t="s">
        <v>102</v>
      </c>
      <c r="D34" s="176" t="s">
        <v>85</v>
      </c>
      <c r="E34" s="177">
        <v>1</v>
      </c>
      <c r="F34" s="26"/>
      <c r="G34" s="61"/>
      <c r="H34" s="26">
        <f t="shared" si="7"/>
        <v>0</v>
      </c>
      <c r="I34" s="27"/>
      <c r="J34" s="27"/>
      <c r="K34" s="25">
        <f t="shared" si="8"/>
        <v>0</v>
      </c>
      <c r="L34" s="25">
        <f t="shared" si="9"/>
        <v>0</v>
      </c>
      <c r="M34" s="26">
        <f t="shared" si="10"/>
        <v>0</v>
      </c>
      <c r="N34" s="27">
        <f t="shared" si="11"/>
        <v>0</v>
      </c>
      <c r="O34" s="28">
        <f t="shared" si="12"/>
        <v>0</v>
      </c>
      <c r="P34" s="29">
        <f t="shared" si="13"/>
        <v>0</v>
      </c>
    </row>
    <row r="35" spans="1:43" ht="34.5">
      <c r="A35" s="269" t="s">
        <v>103</v>
      </c>
      <c r="B35" s="378"/>
      <c r="C35" s="175" t="s">
        <v>104</v>
      </c>
      <c r="D35" s="176" t="s">
        <v>80</v>
      </c>
      <c r="E35" s="177">
        <v>1</v>
      </c>
      <c r="F35" s="26"/>
      <c r="G35" s="61"/>
      <c r="H35" s="26">
        <f t="shared" si="7"/>
        <v>0</v>
      </c>
      <c r="I35" s="27"/>
      <c r="J35" s="27"/>
      <c r="K35" s="25">
        <f t="shared" si="8"/>
        <v>0</v>
      </c>
      <c r="L35" s="25">
        <f t="shared" si="9"/>
        <v>0</v>
      </c>
      <c r="M35" s="26">
        <f t="shared" si="10"/>
        <v>0</v>
      </c>
      <c r="N35" s="27">
        <f t="shared" si="11"/>
        <v>0</v>
      </c>
      <c r="O35" s="28">
        <f t="shared" si="12"/>
        <v>0</v>
      </c>
      <c r="P35" s="29">
        <f t="shared" si="13"/>
        <v>0</v>
      </c>
    </row>
    <row r="36" spans="1:43">
      <c r="A36" s="269" t="s">
        <v>105</v>
      </c>
      <c r="B36" s="378"/>
      <c r="C36" s="175" t="s">
        <v>106</v>
      </c>
      <c r="D36" s="176" t="s">
        <v>76</v>
      </c>
      <c r="E36" s="177">
        <v>8</v>
      </c>
      <c r="F36" s="26"/>
      <c r="G36" s="61"/>
      <c r="H36" s="26">
        <f t="shared" si="7"/>
        <v>0</v>
      </c>
      <c r="I36" s="27"/>
      <c r="J36" s="27"/>
      <c r="K36" s="25">
        <f t="shared" si="8"/>
        <v>0</v>
      </c>
      <c r="L36" s="25">
        <f t="shared" si="9"/>
        <v>0</v>
      </c>
      <c r="M36" s="26">
        <f t="shared" si="10"/>
        <v>0</v>
      </c>
      <c r="N36" s="27">
        <f t="shared" si="11"/>
        <v>0</v>
      </c>
      <c r="O36" s="28">
        <f t="shared" si="12"/>
        <v>0</v>
      </c>
      <c r="P36" s="29">
        <f t="shared" si="13"/>
        <v>0</v>
      </c>
    </row>
    <row r="37" spans="1:43" s="207" customFormat="1" ht="46">
      <c r="A37" s="269"/>
      <c r="B37" s="379"/>
      <c r="C37" s="175" t="s">
        <v>107</v>
      </c>
      <c r="D37" s="176" t="s">
        <v>76</v>
      </c>
      <c r="E37" s="177">
        <v>8</v>
      </c>
      <c r="F37" s="26"/>
      <c r="G37" s="61"/>
      <c r="H37" s="26">
        <f t="shared" si="7"/>
        <v>0</v>
      </c>
      <c r="I37" s="27"/>
      <c r="J37" s="27"/>
      <c r="K37" s="25">
        <f t="shared" si="8"/>
        <v>0</v>
      </c>
      <c r="L37" s="25">
        <f t="shared" si="9"/>
        <v>0</v>
      </c>
      <c r="M37" s="26">
        <f t="shared" si="10"/>
        <v>0</v>
      </c>
      <c r="N37" s="27">
        <f t="shared" si="11"/>
        <v>0</v>
      </c>
      <c r="O37" s="28">
        <f t="shared" si="12"/>
        <v>0</v>
      </c>
      <c r="P37" s="29">
        <f t="shared" si="13"/>
        <v>0</v>
      </c>
      <c r="Q37" s="199"/>
      <c r="R37" s="199"/>
      <c r="S37" s="199"/>
      <c r="T37" s="199"/>
      <c r="U37" s="199"/>
      <c r="V37" s="199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</row>
    <row r="38" spans="1:43" s="207" customFormat="1" ht="23">
      <c r="A38" s="269" t="s">
        <v>108</v>
      </c>
      <c r="B38" s="379"/>
      <c r="C38" s="175" t="s">
        <v>109</v>
      </c>
      <c r="D38" s="176" t="s">
        <v>78</v>
      </c>
      <c r="E38" s="177">
        <v>1</v>
      </c>
      <c r="F38" s="26"/>
      <c r="G38" s="61"/>
      <c r="H38" s="26">
        <f t="shared" si="7"/>
        <v>0</v>
      </c>
      <c r="I38" s="27"/>
      <c r="J38" s="27"/>
      <c r="K38" s="25">
        <f t="shared" si="8"/>
        <v>0</v>
      </c>
      <c r="L38" s="25">
        <f t="shared" si="9"/>
        <v>0</v>
      </c>
      <c r="M38" s="26">
        <f t="shared" si="10"/>
        <v>0</v>
      </c>
      <c r="N38" s="27">
        <f t="shared" si="11"/>
        <v>0</v>
      </c>
      <c r="O38" s="28">
        <f t="shared" si="12"/>
        <v>0</v>
      </c>
      <c r="P38" s="29">
        <f t="shared" si="13"/>
        <v>0</v>
      </c>
      <c r="Q38" s="199"/>
      <c r="R38" s="199"/>
      <c r="S38" s="199"/>
      <c r="T38" s="199"/>
      <c r="U38" s="199"/>
      <c r="V38" s="199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</row>
    <row r="39" spans="1:43" ht="35" thickBot="1">
      <c r="A39" s="380" t="s">
        <v>110</v>
      </c>
      <c r="B39" s="381"/>
      <c r="C39" s="382" t="s">
        <v>111</v>
      </c>
      <c r="D39" s="383" t="s">
        <v>80</v>
      </c>
      <c r="E39" s="384">
        <v>4</v>
      </c>
      <c r="F39" s="26"/>
      <c r="G39" s="61"/>
      <c r="H39" s="26">
        <f t="shared" ref="H39" si="21">ROUND(F39*G39,2)</f>
        <v>0</v>
      </c>
      <c r="I39" s="27"/>
      <c r="J39" s="27"/>
      <c r="K39" s="25">
        <f t="shared" ref="K39" si="22">SUM(H39:J39)</f>
        <v>0</v>
      </c>
      <c r="L39" s="25">
        <f t="shared" ref="L39" si="23">ROUND(E39*F39,2)</f>
        <v>0</v>
      </c>
      <c r="M39" s="26">
        <f t="shared" ref="M39" si="24">ROUND(E39*H39,2)</f>
        <v>0</v>
      </c>
      <c r="N39" s="27">
        <f t="shared" ref="N39" si="25">ROUND(E39*I39,2)</f>
        <v>0</v>
      </c>
      <c r="O39" s="28">
        <f t="shared" ref="O39" si="26">ROUND(E39*J39,2)</f>
        <v>0</v>
      </c>
      <c r="P39" s="29">
        <f t="shared" ref="P39" si="27">SUM(M39:O39)</f>
        <v>0</v>
      </c>
    </row>
    <row r="40" spans="1:43" s="334" customFormat="1" ht="14.5" thickBot="1">
      <c r="A40" s="385"/>
      <c r="B40" s="386"/>
      <c r="C40" s="387"/>
      <c r="D40" s="388"/>
      <c r="E40" s="389"/>
      <c r="F40" s="326"/>
      <c r="G40" s="327"/>
      <c r="H40" s="326">
        <f t="shared" si="7"/>
        <v>0</v>
      </c>
      <c r="I40" s="328"/>
      <c r="J40" s="328"/>
      <c r="K40" s="329">
        <f t="shared" si="8"/>
        <v>0</v>
      </c>
      <c r="L40" s="329">
        <f t="shared" si="9"/>
        <v>0</v>
      </c>
      <c r="M40" s="326">
        <f t="shared" si="10"/>
        <v>0</v>
      </c>
      <c r="N40" s="328">
        <f t="shared" si="11"/>
        <v>0</v>
      </c>
      <c r="O40" s="330">
        <f t="shared" si="12"/>
        <v>0</v>
      </c>
      <c r="P40" s="331">
        <f t="shared" si="13"/>
        <v>0</v>
      </c>
      <c r="Q40" s="332"/>
      <c r="R40" s="332"/>
      <c r="S40" s="332"/>
      <c r="T40" s="332"/>
      <c r="U40" s="332"/>
      <c r="V40" s="332"/>
      <c r="W40" s="333"/>
      <c r="X40" s="333"/>
      <c r="Y40" s="333"/>
      <c r="Z40" s="333"/>
      <c r="AA40" s="333"/>
      <c r="AB40" s="333"/>
      <c r="AC40" s="333"/>
      <c r="AD40" s="333"/>
      <c r="AE40" s="333"/>
      <c r="AF40" s="333"/>
      <c r="AG40" s="333"/>
      <c r="AH40" s="333"/>
      <c r="AI40" s="333"/>
      <c r="AJ40" s="333"/>
      <c r="AK40" s="333"/>
      <c r="AL40" s="333"/>
      <c r="AM40" s="333"/>
      <c r="AN40" s="333"/>
      <c r="AO40" s="333"/>
      <c r="AP40" s="333"/>
      <c r="AQ40" s="333"/>
    </row>
    <row r="41" spans="1:43" ht="15" customHeight="1" thickBot="1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2" t="s">
        <v>112</v>
      </c>
      <c r="L41" s="33">
        <f>ROUND(SUM(L15:L40),2)</f>
        <v>0</v>
      </c>
      <c r="M41" s="33">
        <f>ROUND(SUM(M15:M40),2)</f>
        <v>0</v>
      </c>
      <c r="N41" s="34">
        <f>ROUND(SUM(N15:N40),2)</f>
        <v>0</v>
      </c>
      <c r="O41" s="35">
        <f>ROUND(SUM(O15:O40),2)</f>
        <v>0</v>
      </c>
      <c r="P41" s="36">
        <f>ROUND(SUM(P15:P40),2)</f>
        <v>0</v>
      </c>
    </row>
    <row r="42" spans="1:43" ht="35" customHeight="1">
      <c r="A42" s="37"/>
      <c r="B42" s="7"/>
      <c r="C42" s="38"/>
      <c r="D42" s="39"/>
      <c r="E42" s="5"/>
      <c r="F42" s="5"/>
      <c r="G42" s="5"/>
      <c r="H42" s="7"/>
      <c r="I42" s="7"/>
      <c r="J42" s="7"/>
      <c r="K42" s="7"/>
      <c r="L42" s="7"/>
      <c r="M42" s="7"/>
      <c r="N42" s="7"/>
      <c r="O42" s="7"/>
      <c r="P42" s="7"/>
    </row>
    <row r="43" spans="1:43">
      <c r="A43" s="40"/>
      <c r="B43" s="41"/>
      <c r="C43" s="41" t="s">
        <v>14</v>
      </c>
      <c r="D43" s="42"/>
      <c r="E43" s="43"/>
      <c r="F43" s="44"/>
      <c r="G43" s="42"/>
      <c r="H43" s="45">
        <f>Kopsavilkums!C$42</f>
        <v>0</v>
      </c>
      <c r="I43" s="46" t="str">
        <f>Koptāme!$C$28</f>
        <v>datums</v>
      </c>
      <c r="J43" s="46"/>
      <c r="K43" s="41" t="s">
        <v>17</v>
      </c>
      <c r="L43" s="47"/>
      <c r="M43" s="44"/>
      <c r="N43" s="44"/>
      <c r="O43" s="45">
        <f>Kopsavilkums!C$47</f>
        <v>0</v>
      </c>
      <c r="P43" s="46" t="str">
        <f>Kopsavilkums!D$47</f>
        <v>datums</v>
      </c>
    </row>
    <row r="44" spans="1:43">
      <c r="A44" s="48"/>
      <c r="B44" s="49"/>
      <c r="C44" s="50"/>
      <c r="D44" s="433" t="s">
        <v>15</v>
      </c>
      <c r="E44" s="433"/>
      <c r="F44" s="433"/>
      <c r="G44" s="433"/>
      <c r="H44" s="433"/>
      <c r="I44" s="7"/>
      <c r="J44" s="7"/>
      <c r="K44" s="7"/>
      <c r="L44" s="433" t="s">
        <v>15</v>
      </c>
      <c r="M44" s="433"/>
      <c r="N44" s="433"/>
      <c r="O44" s="433"/>
      <c r="P44" s="7"/>
    </row>
    <row r="45" spans="1:43">
      <c r="A45" s="37"/>
      <c r="B45" s="7"/>
      <c r="C45" s="38"/>
      <c r="D45" s="5"/>
      <c r="E45" s="5"/>
      <c r="F45" s="5"/>
      <c r="G45" s="5"/>
      <c r="H45" s="7"/>
      <c r="I45" s="7"/>
      <c r="J45" s="7"/>
      <c r="K45" s="7"/>
      <c r="L45" s="7"/>
      <c r="M45" s="7"/>
      <c r="N45" s="7"/>
      <c r="O45" s="7"/>
      <c r="P45" s="7"/>
    </row>
    <row r="46" spans="1:43">
      <c r="A46" s="51"/>
      <c r="B46" s="46"/>
      <c r="C46" s="52"/>
      <c r="D46" s="52">
        <f>Kopsavilkums!B$45</f>
        <v>0</v>
      </c>
      <c r="E46" s="5"/>
      <c r="F46" s="5"/>
      <c r="G46" s="5"/>
      <c r="H46" s="7"/>
      <c r="I46" s="7"/>
      <c r="J46" s="7"/>
      <c r="K46" s="7"/>
      <c r="L46" s="52" t="str">
        <f>Kopsavilkums!B$50</f>
        <v>Sert.Nr. ________</v>
      </c>
      <c r="M46" s="53"/>
      <c r="N46" s="7"/>
      <c r="O46" s="7"/>
      <c r="P46" s="7"/>
    </row>
    <row r="47" spans="1:43" s="54" customFormat="1">
      <c r="Q47" s="90"/>
      <c r="R47" s="90"/>
      <c r="S47" s="90"/>
      <c r="T47" s="90"/>
      <c r="U47" s="90"/>
      <c r="V47" s="90"/>
    </row>
    <row r="48" spans="1:43" s="54" customFormat="1">
      <c r="Q48" s="90"/>
      <c r="R48" s="90"/>
      <c r="S48" s="90"/>
      <c r="T48" s="90"/>
      <c r="U48" s="90"/>
      <c r="V48" s="90"/>
    </row>
    <row r="49" spans="17:22" s="54" customFormat="1">
      <c r="Q49" s="90"/>
      <c r="R49" s="90"/>
      <c r="S49" s="90"/>
      <c r="T49" s="90"/>
      <c r="U49" s="90"/>
      <c r="V49" s="90"/>
    </row>
    <row r="50" spans="17:22" s="54" customFormat="1">
      <c r="Q50" s="90"/>
      <c r="R50" s="90"/>
      <c r="S50" s="90"/>
      <c r="T50" s="90"/>
      <c r="U50" s="90"/>
      <c r="V50" s="90"/>
    </row>
    <row r="51" spans="17:22" s="54" customFormat="1">
      <c r="Q51" s="90"/>
      <c r="R51" s="90"/>
      <c r="S51" s="90"/>
      <c r="T51" s="90"/>
      <c r="U51" s="90"/>
      <c r="V51" s="90"/>
    </row>
    <row r="52" spans="17:22" s="54" customFormat="1">
      <c r="Q52" s="90"/>
      <c r="R52" s="90"/>
      <c r="S52" s="90"/>
      <c r="T52" s="90"/>
      <c r="U52" s="90"/>
      <c r="V52" s="90"/>
    </row>
    <row r="53" spans="17:22" s="54" customFormat="1">
      <c r="Q53" s="90"/>
      <c r="R53" s="90"/>
      <c r="S53" s="90"/>
      <c r="T53" s="90"/>
      <c r="U53" s="90"/>
      <c r="V53" s="90"/>
    </row>
    <row r="54" spans="17:22" s="54" customFormat="1">
      <c r="Q54" s="90"/>
      <c r="R54" s="90"/>
      <c r="S54" s="90"/>
      <c r="T54" s="90"/>
      <c r="U54" s="90"/>
      <c r="V54" s="90"/>
    </row>
    <row r="55" spans="17:22" s="54" customFormat="1">
      <c r="Q55" s="90"/>
      <c r="R55" s="90"/>
      <c r="S55" s="90"/>
      <c r="T55" s="90"/>
      <c r="U55" s="90"/>
      <c r="V55" s="90"/>
    </row>
    <row r="56" spans="17:22" s="54" customFormat="1">
      <c r="Q56" s="90"/>
      <c r="R56" s="90"/>
      <c r="S56" s="90"/>
      <c r="T56" s="90"/>
      <c r="U56" s="90"/>
      <c r="V56" s="90"/>
    </row>
    <row r="57" spans="17:22" s="54" customFormat="1">
      <c r="Q57" s="90"/>
      <c r="R57" s="90"/>
      <c r="S57" s="90"/>
      <c r="T57" s="90"/>
      <c r="U57" s="90"/>
      <c r="V57" s="90"/>
    </row>
    <row r="58" spans="17:22" s="54" customFormat="1">
      <c r="Q58" s="90"/>
      <c r="R58" s="90"/>
      <c r="S58" s="90"/>
      <c r="T58" s="90"/>
      <c r="U58" s="90"/>
      <c r="V58" s="90"/>
    </row>
    <row r="59" spans="17:22" s="54" customFormat="1">
      <c r="Q59" s="90"/>
      <c r="R59" s="90"/>
      <c r="S59" s="90"/>
      <c r="T59" s="90"/>
      <c r="U59" s="90"/>
      <c r="V59" s="90"/>
    </row>
    <row r="60" spans="17:22" s="54" customFormat="1">
      <c r="Q60" s="90"/>
      <c r="R60" s="90"/>
      <c r="S60" s="90"/>
      <c r="T60" s="90"/>
      <c r="U60" s="90"/>
      <c r="V60" s="90"/>
    </row>
    <row r="61" spans="17:22" s="54" customFormat="1">
      <c r="Q61" s="90"/>
      <c r="R61" s="90"/>
      <c r="S61" s="90"/>
      <c r="T61" s="90"/>
      <c r="U61" s="90"/>
      <c r="V61" s="90"/>
    </row>
    <row r="62" spans="17:22" s="54" customFormat="1">
      <c r="Q62" s="90"/>
      <c r="R62" s="90"/>
      <c r="S62" s="90"/>
      <c r="T62" s="90"/>
      <c r="U62" s="90"/>
      <c r="V62" s="90"/>
    </row>
    <row r="63" spans="17:22" s="54" customFormat="1">
      <c r="Q63" s="90"/>
      <c r="R63" s="90"/>
      <c r="S63" s="90"/>
      <c r="T63" s="90"/>
      <c r="U63" s="90"/>
      <c r="V63" s="90"/>
    </row>
    <row r="64" spans="17:22" s="54" customFormat="1">
      <c r="Q64" s="90"/>
      <c r="R64" s="90"/>
      <c r="S64" s="90"/>
      <c r="T64" s="90"/>
      <c r="U64" s="90"/>
      <c r="V64" s="90"/>
    </row>
    <row r="65" spans="17:22" s="54" customFormat="1">
      <c r="Q65" s="90"/>
      <c r="R65" s="90"/>
      <c r="S65" s="90"/>
      <c r="T65" s="90"/>
      <c r="U65" s="90"/>
      <c r="V65" s="90"/>
    </row>
    <row r="66" spans="17:22" s="54" customFormat="1">
      <c r="Q66" s="90"/>
      <c r="R66" s="90"/>
      <c r="S66" s="90"/>
      <c r="T66" s="90"/>
      <c r="U66" s="90"/>
      <c r="V66" s="90"/>
    </row>
    <row r="67" spans="17:22" s="54" customFormat="1">
      <c r="Q67" s="90"/>
      <c r="R67" s="90"/>
      <c r="S67" s="90"/>
      <c r="T67" s="90"/>
      <c r="U67" s="90"/>
      <c r="V67" s="90"/>
    </row>
    <row r="68" spans="17:22" s="54" customFormat="1">
      <c r="Q68" s="90"/>
      <c r="R68" s="90"/>
      <c r="S68" s="90"/>
      <c r="T68" s="90"/>
      <c r="U68" s="90"/>
      <c r="V68" s="90"/>
    </row>
    <row r="69" spans="17:22" s="54" customFormat="1">
      <c r="Q69" s="90"/>
      <c r="R69" s="90"/>
      <c r="S69" s="90"/>
      <c r="T69" s="90"/>
      <c r="U69" s="90"/>
      <c r="V69" s="90"/>
    </row>
    <row r="70" spans="17:22" s="54" customFormat="1">
      <c r="Q70" s="90"/>
      <c r="R70" s="90"/>
      <c r="S70" s="90"/>
      <c r="T70" s="90"/>
      <c r="U70" s="90"/>
      <c r="V70" s="90"/>
    </row>
    <row r="71" spans="17:22" s="54" customFormat="1">
      <c r="Q71" s="90"/>
      <c r="R71" s="90"/>
      <c r="S71" s="90"/>
      <c r="T71" s="90"/>
      <c r="U71" s="90"/>
      <c r="V71" s="90"/>
    </row>
    <row r="72" spans="17:22" s="54" customFormat="1">
      <c r="Q72" s="90"/>
      <c r="R72" s="90"/>
      <c r="S72" s="90"/>
      <c r="T72" s="90"/>
      <c r="U72" s="90"/>
      <c r="V72" s="90"/>
    </row>
    <row r="73" spans="17:22" s="54" customFormat="1">
      <c r="Q73" s="90"/>
      <c r="R73" s="90"/>
      <c r="S73" s="90"/>
      <c r="T73" s="90"/>
      <c r="U73" s="90"/>
      <c r="V73" s="90"/>
    </row>
    <row r="74" spans="17:22" s="54" customFormat="1">
      <c r="Q74" s="90"/>
      <c r="R74" s="90"/>
      <c r="S74" s="90"/>
      <c r="T74" s="90"/>
      <c r="U74" s="90"/>
      <c r="V74" s="90"/>
    </row>
    <row r="75" spans="17:22" s="54" customFormat="1">
      <c r="Q75" s="90"/>
      <c r="R75" s="90"/>
      <c r="S75" s="90"/>
      <c r="T75" s="90"/>
      <c r="U75" s="90"/>
      <c r="V75" s="90"/>
    </row>
    <row r="76" spans="17:22" s="54" customFormat="1">
      <c r="Q76" s="90"/>
      <c r="R76" s="90"/>
      <c r="S76" s="90"/>
      <c r="T76" s="90"/>
      <c r="U76" s="90"/>
      <c r="V76" s="90"/>
    </row>
    <row r="77" spans="17:22" s="54" customFormat="1">
      <c r="Q77" s="90"/>
      <c r="R77" s="90"/>
      <c r="S77" s="90"/>
      <c r="T77" s="90"/>
      <c r="U77" s="90"/>
      <c r="V77" s="90"/>
    </row>
    <row r="78" spans="17:22" s="54" customFormat="1">
      <c r="Q78" s="90"/>
      <c r="R78" s="90"/>
      <c r="S78" s="90"/>
      <c r="T78" s="90"/>
      <c r="U78" s="90"/>
      <c r="V78" s="90"/>
    </row>
    <row r="79" spans="17:22" s="54" customFormat="1">
      <c r="Q79" s="90"/>
      <c r="R79" s="90"/>
      <c r="S79" s="90"/>
      <c r="T79" s="90"/>
      <c r="U79" s="90"/>
      <c r="V79" s="90"/>
    </row>
    <row r="80" spans="17:22" s="54" customFormat="1">
      <c r="Q80" s="90"/>
      <c r="R80" s="90"/>
      <c r="S80" s="90"/>
      <c r="T80" s="90"/>
      <c r="U80" s="90"/>
      <c r="V80" s="90"/>
    </row>
    <row r="81" spans="17:22" s="54" customFormat="1">
      <c r="Q81" s="90"/>
      <c r="R81" s="90"/>
      <c r="S81" s="90"/>
      <c r="T81" s="90"/>
      <c r="U81" s="90"/>
      <c r="V81" s="90"/>
    </row>
    <row r="82" spans="17:22" s="54" customFormat="1">
      <c r="Q82" s="90"/>
      <c r="R82" s="90"/>
      <c r="S82" s="90"/>
      <c r="T82" s="90"/>
      <c r="U82" s="90"/>
      <c r="V82" s="90"/>
    </row>
    <row r="83" spans="17:22" s="54" customFormat="1">
      <c r="Q83" s="90"/>
      <c r="R83" s="90"/>
      <c r="S83" s="90"/>
      <c r="T83" s="90"/>
      <c r="U83" s="90"/>
      <c r="V83" s="90"/>
    </row>
    <row r="84" spans="17:22" s="54" customFormat="1">
      <c r="Q84" s="90"/>
      <c r="R84" s="90"/>
      <c r="S84" s="90"/>
      <c r="T84" s="90"/>
      <c r="U84" s="90"/>
      <c r="V84" s="90"/>
    </row>
    <row r="85" spans="17:22" s="54" customFormat="1">
      <c r="Q85" s="90"/>
      <c r="R85" s="90"/>
      <c r="S85" s="90"/>
      <c r="T85" s="90"/>
      <c r="U85" s="90"/>
      <c r="V85" s="90"/>
    </row>
    <row r="86" spans="17:22" s="54" customFormat="1">
      <c r="Q86" s="90"/>
      <c r="R86" s="90"/>
      <c r="S86" s="90"/>
      <c r="T86" s="90"/>
      <c r="U86" s="90"/>
      <c r="V86" s="90"/>
    </row>
    <row r="87" spans="17:22" s="54" customFormat="1">
      <c r="Q87" s="90"/>
      <c r="R87" s="90"/>
      <c r="S87" s="90"/>
      <c r="T87" s="90"/>
      <c r="U87" s="90"/>
      <c r="V87" s="90"/>
    </row>
    <row r="88" spans="17:22" s="54" customFormat="1">
      <c r="Q88" s="90"/>
      <c r="R88" s="90"/>
      <c r="S88" s="90"/>
      <c r="T88" s="90"/>
      <c r="U88" s="90"/>
      <c r="V88" s="90"/>
    </row>
    <row r="89" spans="17:22" s="54" customFormat="1">
      <c r="Q89" s="90"/>
      <c r="R89" s="90"/>
      <c r="S89" s="90"/>
      <c r="T89" s="90"/>
      <c r="U89" s="90"/>
      <c r="V89" s="90"/>
    </row>
    <row r="90" spans="17:22" s="54" customFormat="1">
      <c r="Q90" s="90"/>
      <c r="R90" s="90"/>
      <c r="S90" s="90"/>
      <c r="T90" s="90"/>
      <c r="U90" s="90"/>
      <c r="V90" s="90"/>
    </row>
    <row r="91" spans="17:22" s="54" customFormat="1">
      <c r="Q91" s="90"/>
      <c r="R91" s="90"/>
      <c r="S91" s="90"/>
      <c r="T91" s="90"/>
      <c r="U91" s="90"/>
      <c r="V91" s="90"/>
    </row>
    <row r="92" spans="17:22" s="54" customFormat="1">
      <c r="Q92" s="90"/>
      <c r="R92" s="90"/>
      <c r="S92" s="90"/>
      <c r="T92" s="90"/>
      <c r="U92" s="90"/>
      <c r="V92" s="90"/>
    </row>
    <row r="93" spans="17:22" s="54" customFormat="1">
      <c r="Q93" s="90"/>
      <c r="R93" s="90"/>
      <c r="S93" s="90"/>
      <c r="T93" s="90"/>
      <c r="U93" s="90"/>
      <c r="V93" s="90"/>
    </row>
    <row r="94" spans="17:22" s="54" customFormat="1">
      <c r="Q94" s="90"/>
      <c r="R94" s="90"/>
      <c r="S94" s="90"/>
      <c r="T94" s="90"/>
      <c r="U94" s="90"/>
      <c r="V94" s="90"/>
    </row>
    <row r="95" spans="17:22" s="54" customFormat="1">
      <c r="Q95" s="90"/>
      <c r="R95" s="90"/>
      <c r="S95" s="90"/>
      <c r="T95" s="90"/>
      <c r="U95" s="90"/>
      <c r="V95" s="90"/>
    </row>
    <row r="96" spans="17:22" s="54" customFormat="1">
      <c r="Q96" s="90"/>
      <c r="R96" s="90"/>
      <c r="S96" s="90"/>
      <c r="T96" s="90"/>
      <c r="U96" s="90"/>
      <c r="V96" s="90"/>
    </row>
    <row r="97" spans="17:22" s="54" customFormat="1">
      <c r="Q97" s="90"/>
      <c r="R97" s="90"/>
      <c r="S97" s="90"/>
      <c r="T97" s="90"/>
      <c r="U97" s="90"/>
      <c r="V97" s="90"/>
    </row>
    <row r="98" spans="17:22" s="54" customFormat="1">
      <c r="Q98" s="90"/>
      <c r="R98" s="90"/>
      <c r="S98" s="90"/>
      <c r="T98" s="90"/>
      <c r="U98" s="90"/>
      <c r="V98" s="90"/>
    </row>
    <row r="99" spans="17:22" s="54" customFormat="1">
      <c r="Q99" s="90"/>
      <c r="R99" s="90"/>
      <c r="S99" s="90"/>
      <c r="T99" s="90"/>
      <c r="U99" s="90"/>
      <c r="V99" s="90"/>
    </row>
    <row r="100" spans="17:22" s="54" customFormat="1">
      <c r="Q100" s="90"/>
      <c r="R100" s="90"/>
      <c r="S100" s="90"/>
      <c r="T100" s="90"/>
      <c r="U100" s="90"/>
      <c r="V100" s="90"/>
    </row>
    <row r="101" spans="17:22" s="54" customFormat="1">
      <c r="Q101" s="90"/>
      <c r="R101" s="90"/>
      <c r="S101" s="90"/>
      <c r="T101" s="90"/>
      <c r="U101" s="90"/>
      <c r="V101" s="90"/>
    </row>
    <row r="102" spans="17:22" s="54" customFormat="1">
      <c r="Q102" s="90"/>
      <c r="R102" s="90"/>
      <c r="S102" s="90"/>
      <c r="T102" s="90"/>
      <c r="U102" s="90"/>
      <c r="V102" s="90"/>
    </row>
    <row r="103" spans="17:22" s="54" customFormat="1">
      <c r="Q103" s="90"/>
      <c r="R103" s="90"/>
      <c r="S103" s="90"/>
      <c r="T103" s="90"/>
      <c r="U103" s="90"/>
      <c r="V103" s="90"/>
    </row>
    <row r="104" spans="17:22" s="54" customFormat="1">
      <c r="Q104" s="90"/>
      <c r="R104" s="90"/>
      <c r="S104" s="90"/>
      <c r="T104" s="90"/>
      <c r="U104" s="90"/>
      <c r="V104" s="90"/>
    </row>
    <row r="105" spans="17:22" s="54" customFormat="1">
      <c r="Q105" s="90"/>
      <c r="R105" s="90"/>
      <c r="S105" s="90"/>
      <c r="T105" s="90"/>
      <c r="U105" s="90"/>
      <c r="V105" s="90"/>
    </row>
    <row r="106" spans="17:22" s="54" customFormat="1">
      <c r="Q106" s="90"/>
      <c r="R106" s="90"/>
      <c r="S106" s="90"/>
      <c r="T106" s="90"/>
      <c r="U106" s="90"/>
      <c r="V106" s="90"/>
    </row>
    <row r="107" spans="17:22" s="54" customFormat="1">
      <c r="Q107" s="90"/>
      <c r="R107" s="90"/>
      <c r="S107" s="90"/>
      <c r="T107" s="90"/>
      <c r="U107" s="90"/>
      <c r="V107" s="90"/>
    </row>
    <row r="108" spans="17:22" s="54" customFormat="1">
      <c r="Q108" s="90"/>
      <c r="R108" s="90"/>
      <c r="S108" s="90"/>
      <c r="T108" s="90"/>
      <c r="U108" s="90"/>
      <c r="V108" s="90"/>
    </row>
    <row r="109" spans="17:22" s="54" customFormat="1">
      <c r="Q109" s="90"/>
      <c r="R109" s="90"/>
      <c r="S109" s="90"/>
      <c r="T109" s="90"/>
      <c r="U109" s="90"/>
      <c r="V109" s="90"/>
    </row>
    <row r="110" spans="17:22" s="54" customFormat="1">
      <c r="Q110" s="90"/>
      <c r="R110" s="90"/>
      <c r="S110" s="90"/>
      <c r="T110" s="90"/>
      <c r="U110" s="90"/>
      <c r="V110" s="90"/>
    </row>
    <row r="111" spans="17:22" s="54" customFormat="1">
      <c r="Q111" s="90"/>
      <c r="R111" s="90"/>
      <c r="S111" s="90"/>
      <c r="T111" s="90"/>
      <c r="U111" s="90"/>
      <c r="V111" s="90"/>
    </row>
    <row r="112" spans="17:22" s="54" customFormat="1">
      <c r="Q112" s="90"/>
      <c r="R112" s="90"/>
      <c r="S112" s="90"/>
      <c r="T112" s="90"/>
      <c r="U112" s="90"/>
      <c r="V112" s="90"/>
    </row>
    <row r="113" spans="17:22" s="54" customFormat="1">
      <c r="Q113" s="90"/>
      <c r="R113" s="90"/>
      <c r="S113" s="90"/>
      <c r="T113" s="90"/>
      <c r="U113" s="90"/>
      <c r="V113" s="90"/>
    </row>
    <row r="114" spans="17:22" s="54" customFormat="1">
      <c r="Q114" s="90"/>
      <c r="R114" s="90"/>
      <c r="S114" s="90"/>
      <c r="T114" s="90"/>
      <c r="U114" s="90"/>
      <c r="V114" s="90"/>
    </row>
    <row r="115" spans="17:22" s="54" customFormat="1">
      <c r="Q115" s="90"/>
      <c r="R115" s="90"/>
      <c r="S115" s="90"/>
      <c r="T115" s="90"/>
      <c r="U115" s="90"/>
      <c r="V115" s="90"/>
    </row>
    <row r="116" spans="17:22" s="54" customFormat="1">
      <c r="Q116" s="90"/>
      <c r="R116" s="90"/>
      <c r="S116" s="90"/>
      <c r="T116" s="90"/>
      <c r="U116" s="90"/>
      <c r="V116" s="90"/>
    </row>
    <row r="117" spans="17:22" s="54" customFormat="1">
      <c r="Q117" s="90"/>
      <c r="R117" s="90"/>
      <c r="S117" s="90"/>
      <c r="T117" s="90"/>
      <c r="U117" s="90"/>
      <c r="V117" s="90"/>
    </row>
    <row r="118" spans="17:22" s="54" customFormat="1">
      <c r="Q118" s="90"/>
      <c r="R118" s="90"/>
      <c r="S118" s="90"/>
      <c r="T118" s="90"/>
      <c r="U118" s="90"/>
      <c r="V118" s="90"/>
    </row>
    <row r="119" spans="17:22" s="54" customFormat="1">
      <c r="Q119" s="90"/>
      <c r="R119" s="90"/>
      <c r="S119" s="90"/>
      <c r="T119" s="90"/>
      <c r="U119" s="90"/>
      <c r="V119" s="90"/>
    </row>
    <row r="120" spans="17:22" s="54" customFormat="1">
      <c r="Q120" s="90"/>
      <c r="R120" s="90"/>
      <c r="S120" s="90"/>
      <c r="T120" s="90"/>
      <c r="U120" s="90"/>
      <c r="V120" s="90"/>
    </row>
    <row r="121" spans="17:22" s="54" customFormat="1">
      <c r="Q121" s="90"/>
      <c r="R121" s="90"/>
      <c r="S121" s="90"/>
      <c r="T121" s="90"/>
      <c r="U121" s="90"/>
      <c r="V121" s="90"/>
    </row>
    <row r="122" spans="17:22" s="54" customFormat="1">
      <c r="Q122" s="90"/>
      <c r="R122" s="90"/>
      <c r="S122" s="90"/>
      <c r="T122" s="90"/>
      <c r="U122" s="90"/>
      <c r="V122" s="90"/>
    </row>
    <row r="123" spans="17:22" s="54" customFormat="1">
      <c r="Q123" s="90"/>
      <c r="R123" s="90"/>
      <c r="S123" s="90"/>
      <c r="T123" s="90"/>
      <c r="U123" s="90"/>
      <c r="V123" s="90"/>
    </row>
    <row r="124" spans="17:22" s="54" customFormat="1">
      <c r="Q124" s="90"/>
      <c r="R124" s="90"/>
      <c r="S124" s="90"/>
      <c r="T124" s="90"/>
      <c r="U124" s="90"/>
      <c r="V124" s="90"/>
    </row>
    <row r="125" spans="17:22" s="54" customFormat="1">
      <c r="Q125" s="90"/>
      <c r="R125" s="90"/>
      <c r="S125" s="90"/>
      <c r="T125" s="90"/>
      <c r="U125" s="90"/>
      <c r="V125" s="90"/>
    </row>
    <row r="126" spans="17:22" s="54" customFormat="1">
      <c r="Q126" s="90"/>
      <c r="R126" s="90"/>
      <c r="S126" s="90"/>
      <c r="T126" s="90"/>
      <c r="U126" s="90"/>
      <c r="V126" s="90"/>
    </row>
    <row r="127" spans="17:22" s="54" customFormat="1">
      <c r="Q127" s="90"/>
      <c r="R127" s="90"/>
      <c r="S127" s="90"/>
      <c r="T127" s="90"/>
      <c r="U127" s="90"/>
      <c r="V127" s="90"/>
    </row>
    <row r="128" spans="17:22" s="54" customFormat="1">
      <c r="Q128" s="90"/>
      <c r="R128" s="90"/>
      <c r="S128" s="90"/>
      <c r="T128" s="90"/>
      <c r="U128" s="90"/>
      <c r="V128" s="90"/>
    </row>
    <row r="129" spans="17:22" s="54" customFormat="1">
      <c r="Q129" s="90"/>
      <c r="R129" s="90"/>
      <c r="S129" s="90"/>
      <c r="T129" s="90"/>
      <c r="U129" s="90"/>
      <c r="V129" s="90"/>
    </row>
    <row r="130" spans="17:22" s="54" customFormat="1">
      <c r="Q130" s="90"/>
      <c r="R130" s="90"/>
      <c r="S130" s="90"/>
      <c r="T130" s="90"/>
      <c r="U130" s="90"/>
      <c r="V130" s="90"/>
    </row>
    <row r="131" spans="17:22" s="54" customFormat="1">
      <c r="Q131" s="90"/>
      <c r="R131" s="90"/>
      <c r="S131" s="90"/>
      <c r="T131" s="90"/>
      <c r="U131" s="90"/>
      <c r="V131" s="90"/>
    </row>
    <row r="132" spans="17:22" s="54" customFormat="1">
      <c r="Q132" s="90"/>
      <c r="R132" s="90"/>
      <c r="S132" s="90"/>
      <c r="T132" s="90"/>
      <c r="U132" s="90"/>
      <c r="V132" s="90"/>
    </row>
    <row r="133" spans="17:22" s="54" customFormat="1">
      <c r="Q133" s="90"/>
      <c r="R133" s="90"/>
      <c r="S133" s="90"/>
      <c r="T133" s="90"/>
      <c r="U133" s="90"/>
      <c r="V133" s="90"/>
    </row>
    <row r="134" spans="17:22" s="54" customFormat="1">
      <c r="Q134" s="90"/>
      <c r="R134" s="90"/>
      <c r="S134" s="90"/>
      <c r="T134" s="90"/>
      <c r="U134" s="90"/>
      <c r="V134" s="90"/>
    </row>
    <row r="135" spans="17:22" s="54" customFormat="1">
      <c r="Q135" s="90"/>
      <c r="R135" s="90"/>
      <c r="S135" s="90"/>
      <c r="T135" s="90"/>
      <c r="U135" s="90"/>
      <c r="V135" s="90"/>
    </row>
    <row r="136" spans="17:22" s="54" customFormat="1">
      <c r="Q136" s="90"/>
      <c r="R136" s="90"/>
      <c r="S136" s="90"/>
      <c r="T136" s="90"/>
      <c r="U136" s="90"/>
      <c r="V136" s="90"/>
    </row>
    <row r="137" spans="17:22" s="54" customFormat="1">
      <c r="Q137" s="90"/>
      <c r="R137" s="90"/>
      <c r="S137" s="90"/>
      <c r="T137" s="90"/>
      <c r="U137" s="90"/>
      <c r="V137" s="90"/>
    </row>
    <row r="138" spans="17:22" s="54" customFormat="1">
      <c r="Q138" s="90"/>
      <c r="R138" s="90"/>
      <c r="S138" s="90"/>
      <c r="T138" s="90"/>
      <c r="U138" s="90"/>
      <c r="V138" s="90"/>
    </row>
    <row r="139" spans="17:22" s="54" customFormat="1">
      <c r="Q139" s="90"/>
      <c r="R139" s="90"/>
      <c r="S139" s="90"/>
      <c r="T139" s="90"/>
      <c r="U139" s="90"/>
      <c r="V139" s="90"/>
    </row>
    <row r="140" spans="17:22" s="54" customFormat="1">
      <c r="Q140" s="90"/>
      <c r="R140" s="90"/>
      <c r="S140" s="90"/>
      <c r="T140" s="90"/>
      <c r="U140" s="90"/>
      <c r="V140" s="90"/>
    </row>
    <row r="141" spans="17:22" s="54" customFormat="1">
      <c r="Q141" s="90"/>
      <c r="R141" s="90"/>
      <c r="S141" s="90"/>
      <c r="T141" s="90"/>
      <c r="U141" s="90"/>
      <c r="V141" s="90"/>
    </row>
    <row r="142" spans="17:22" s="54" customFormat="1">
      <c r="Q142" s="90"/>
      <c r="R142" s="90"/>
      <c r="S142" s="90"/>
      <c r="T142" s="90"/>
      <c r="U142" s="90"/>
      <c r="V142" s="90"/>
    </row>
    <row r="143" spans="17:22" s="54" customFormat="1">
      <c r="Q143" s="90"/>
      <c r="R143" s="90"/>
      <c r="S143" s="90"/>
      <c r="T143" s="90"/>
      <c r="U143" s="90"/>
      <c r="V143" s="90"/>
    </row>
    <row r="144" spans="17:22" s="54" customFormat="1">
      <c r="Q144" s="90"/>
      <c r="R144" s="90"/>
      <c r="S144" s="90"/>
      <c r="T144" s="90"/>
      <c r="U144" s="90"/>
      <c r="V144" s="90"/>
    </row>
    <row r="145" spans="17:22" s="54" customFormat="1">
      <c r="Q145" s="90"/>
      <c r="R145" s="90"/>
      <c r="S145" s="90"/>
      <c r="T145" s="90"/>
      <c r="U145" s="90"/>
      <c r="V145" s="90"/>
    </row>
    <row r="146" spans="17:22" s="54" customFormat="1">
      <c r="Q146" s="90"/>
      <c r="R146" s="90"/>
      <c r="S146" s="90"/>
      <c r="T146" s="90"/>
      <c r="U146" s="90"/>
      <c r="V146" s="90"/>
    </row>
    <row r="147" spans="17:22" s="54" customFormat="1">
      <c r="Q147" s="90"/>
      <c r="R147" s="90"/>
      <c r="S147" s="90"/>
      <c r="T147" s="90"/>
      <c r="U147" s="90"/>
      <c r="V147" s="90"/>
    </row>
    <row r="148" spans="17:22" s="54" customFormat="1">
      <c r="Q148" s="90"/>
      <c r="R148" s="90"/>
      <c r="S148" s="90"/>
      <c r="T148" s="90"/>
      <c r="U148" s="90"/>
      <c r="V148" s="90"/>
    </row>
    <row r="149" spans="17:22" s="54" customFormat="1">
      <c r="Q149" s="90"/>
      <c r="R149" s="90"/>
      <c r="S149" s="90"/>
      <c r="T149" s="90"/>
      <c r="U149" s="90"/>
      <c r="V149" s="90"/>
    </row>
    <row r="150" spans="17:22" s="54" customFormat="1">
      <c r="Q150" s="90"/>
      <c r="R150" s="90"/>
      <c r="S150" s="90"/>
      <c r="T150" s="90"/>
      <c r="U150" s="90"/>
      <c r="V150" s="90"/>
    </row>
    <row r="151" spans="17:22" s="54" customFormat="1">
      <c r="Q151" s="90"/>
      <c r="R151" s="90"/>
      <c r="S151" s="90"/>
      <c r="T151" s="90"/>
      <c r="U151" s="90"/>
      <c r="V151" s="90"/>
    </row>
    <row r="152" spans="17:22" s="54" customFormat="1">
      <c r="Q152" s="90"/>
      <c r="R152" s="90"/>
      <c r="S152" s="90"/>
      <c r="T152" s="90"/>
      <c r="U152" s="90"/>
      <c r="V152" s="90"/>
    </row>
    <row r="153" spans="17:22" s="54" customFormat="1">
      <c r="Q153" s="90"/>
      <c r="R153" s="90"/>
      <c r="S153" s="90"/>
      <c r="T153" s="90"/>
      <c r="U153" s="90"/>
      <c r="V153" s="90"/>
    </row>
    <row r="154" spans="17:22" s="54" customFormat="1">
      <c r="Q154" s="90"/>
      <c r="R154" s="90"/>
      <c r="S154" s="90"/>
      <c r="T154" s="90"/>
      <c r="U154" s="90"/>
      <c r="V154" s="90"/>
    </row>
    <row r="155" spans="17:22" s="54" customFormat="1">
      <c r="Q155" s="90"/>
      <c r="R155" s="90"/>
      <c r="S155" s="90"/>
      <c r="T155" s="90"/>
      <c r="U155" s="90"/>
      <c r="V155" s="90"/>
    </row>
    <row r="156" spans="17:22" s="54" customFormat="1">
      <c r="Q156" s="90"/>
      <c r="R156" s="90"/>
      <c r="S156" s="90"/>
      <c r="T156" s="90"/>
      <c r="U156" s="90"/>
      <c r="V156" s="90"/>
    </row>
    <row r="157" spans="17:22" s="54" customFormat="1">
      <c r="Q157" s="90"/>
      <c r="R157" s="90"/>
      <c r="S157" s="90"/>
      <c r="T157" s="90"/>
      <c r="U157" s="90"/>
      <c r="V157" s="90"/>
    </row>
    <row r="158" spans="17:22" s="54" customFormat="1">
      <c r="Q158" s="90"/>
      <c r="R158" s="90"/>
      <c r="S158" s="90"/>
      <c r="T158" s="90"/>
      <c r="U158" s="90"/>
      <c r="V158" s="90"/>
    </row>
    <row r="159" spans="17:22" s="54" customFormat="1">
      <c r="Q159" s="90"/>
      <c r="R159" s="90"/>
      <c r="S159" s="90"/>
      <c r="T159" s="90"/>
      <c r="U159" s="90"/>
      <c r="V159" s="90"/>
    </row>
    <row r="160" spans="17:22" s="54" customFormat="1">
      <c r="Q160" s="90"/>
      <c r="R160" s="90"/>
      <c r="S160" s="90"/>
      <c r="T160" s="90"/>
      <c r="U160" s="90"/>
      <c r="V160" s="90"/>
    </row>
    <row r="161" spans="17:22" s="54" customFormat="1">
      <c r="Q161" s="90"/>
      <c r="R161" s="90"/>
      <c r="S161" s="90"/>
      <c r="T161" s="90"/>
      <c r="U161" s="90"/>
      <c r="V161" s="90"/>
    </row>
    <row r="162" spans="17:22" s="54" customFormat="1">
      <c r="Q162" s="90"/>
      <c r="R162" s="90"/>
      <c r="S162" s="90"/>
      <c r="T162" s="90"/>
      <c r="U162" s="90"/>
      <c r="V162" s="90"/>
    </row>
    <row r="163" spans="17:22" s="54" customFormat="1">
      <c r="Q163" s="90"/>
      <c r="R163" s="90"/>
      <c r="S163" s="90"/>
      <c r="T163" s="90"/>
      <c r="U163" s="90"/>
      <c r="V163" s="90"/>
    </row>
    <row r="164" spans="17:22" s="54" customFormat="1">
      <c r="Q164" s="90"/>
      <c r="R164" s="90"/>
      <c r="S164" s="90"/>
      <c r="T164" s="90"/>
      <c r="U164" s="90"/>
      <c r="V164" s="90"/>
    </row>
    <row r="165" spans="17:22" s="54" customFormat="1">
      <c r="Q165" s="90"/>
      <c r="R165" s="90"/>
      <c r="S165" s="90"/>
      <c r="T165" s="90"/>
      <c r="U165" s="90"/>
      <c r="V165" s="90"/>
    </row>
    <row r="166" spans="17:22" s="54" customFormat="1">
      <c r="Q166" s="90"/>
      <c r="R166" s="90"/>
      <c r="S166" s="90"/>
      <c r="T166" s="90"/>
      <c r="U166" s="90"/>
      <c r="V166" s="90"/>
    </row>
    <row r="167" spans="17:22" s="54" customFormat="1">
      <c r="Q167" s="90"/>
      <c r="R167" s="90"/>
      <c r="S167" s="90"/>
      <c r="T167" s="90"/>
      <c r="U167" s="90"/>
      <c r="V167" s="90"/>
    </row>
    <row r="168" spans="17:22" s="54" customFormat="1">
      <c r="Q168" s="90"/>
      <c r="R168" s="90"/>
      <c r="S168" s="90"/>
      <c r="T168" s="90"/>
      <c r="U168" s="90"/>
      <c r="V168" s="90"/>
    </row>
    <row r="169" spans="17:22" s="54" customFormat="1">
      <c r="Q169" s="90"/>
      <c r="R169" s="90"/>
      <c r="S169" s="90"/>
      <c r="T169" s="90"/>
      <c r="U169" s="90"/>
      <c r="V169" s="90"/>
    </row>
    <row r="170" spans="17:22" s="54" customFormat="1">
      <c r="Q170" s="90"/>
      <c r="R170" s="90"/>
      <c r="S170" s="90"/>
      <c r="T170" s="90"/>
      <c r="U170" s="90"/>
      <c r="V170" s="90"/>
    </row>
    <row r="171" spans="17:22" s="54" customFormat="1">
      <c r="Q171" s="90"/>
      <c r="R171" s="90"/>
      <c r="S171" s="90"/>
      <c r="T171" s="90"/>
      <c r="U171" s="90"/>
      <c r="V171" s="90"/>
    </row>
    <row r="172" spans="17:22" s="54" customFormat="1">
      <c r="Q172" s="90"/>
      <c r="R172" s="90"/>
      <c r="S172" s="90"/>
      <c r="T172" s="90"/>
      <c r="U172" s="90"/>
      <c r="V172" s="90"/>
    </row>
    <row r="173" spans="17:22" s="54" customFormat="1">
      <c r="Q173" s="90"/>
      <c r="R173" s="90"/>
      <c r="S173" s="90"/>
      <c r="T173" s="90"/>
      <c r="U173" s="90"/>
      <c r="V173" s="90"/>
    </row>
    <row r="174" spans="17:22" s="54" customFormat="1">
      <c r="Q174" s="90"/>
      <c r="R174" s="90"/>
      <c r="S174" s="90"/>
      <c r="T174" s="90"/>
      <c r="U174" s="90"/>
      <c r="V174" s="90"/>
    </row>
    <row r="175" spans="17:22" s="54" customFormat="1">
      <c r="Q175" s="90"/>
      <c r="R175" s="90"/>
      <c r="S175" s="90"/>
      <c r="T175" s="90"/>
      <c r="U175" s="90"/>
      <c r="V175" s="90"/>
    </row>
    <row r="176" spans="17:22" s="54" customFormat="1">
      <c r="Q176" s="90"/>
      <c r="R176" s="90"/>
      <c r="S176" s="90"/>
      <c r="T176" s="90"/>
      <c r="U176" s="90"/>
      <c r="V176" s="90"/>
    </row>
    <row r="177" spans="17:22" s="54" customFormat="1">
      <c r="Q177" s="90"/>
      <c r="R177" s="90"/>
      <c r="S177" s="90"/>
      <c r="T177" s="90"/>
      <c r="U177" s="90"/>
      <c r="V177" s="90"/>
    </row>
    <row r="178" spans="17:22" s="54" customFormat="1">
      <c r="Q178" s="90"/>
      <c r="R178" s="90"/>
      <c r="S178" s="90"/>
      <c r="T178" s="90"/>
      <c r="U178" s="90"/>
      <c r="V178" s="90"/>
    </row>
    <row r="179" spans="17:22" s="54" customFormat="1">
      <c r="Q179" s="90"/>
      <c r="R179" s="90"/>
      <c r="S179" s="90"/>
      <c r="T179" s="90"/>
      <c r="U179" s="90"/>
      <c r="V179" s="90"/>
    </row>
    <row r="180" spans="17:22" s="54" customFormat="1">
      <c r="Q180" s="90"/>
      <c r="R180" s="90"/>
      <c r="S180" s="90"/>
      <c r="T180" s="90"/>
      <c r="U180" s="90"/>
      <c r="V180" s="90"/>
    </row>
    <row r="181" spans="17:22" s="54" customFormat="1">
      <c r="Q181" s="90"/>
      <c r="R181" s="90"/>
      <c r="S181" s="90"/>
      <c r="T181" s="90"/>
      <c r="U181" s="90"/>
      <c r="V181" s="90"/>
    </row>
    <row r="182" spans="17:22" s="54" customFormat="1">
      <c r="Q182" s="90"/>
      <c r="R182" s="90"/>
      <c r="S182" s="90"/>
      <c r="T182" s="90"/>
      <c r="U182" s="90"/>
      <c r="V182" s="90"/>
    </row>
    <row r="183" spans="17:22" s="54" customFormat="1">
      <c r="Q183" s="90"/>
      <c r="R183" s="90"/>
      <c r="S183" s="90"/>
      <c r="T183" s="90"/>
      <c r="U183" s="90"/>
      <c r="V183" s="90"/>
    </row>
    <row r="184" spans="17:22" s="54" customFormat="1">
      <c r="Q184" s="90"/>
      <c r="R184" s="90"/>
      <c r="S184" s="90"/>
      <c r="T184" s="90"/>
      <c r="U184" s="90"/>
      <c r="V184" s="90"/>
    </row>
    <row r="185" spans="17:22" s="54" customFormat="1">
      <c r="Q185" s="90"/>
      <c r="R185" s="90"/>
      <c r="S185" s="90"/>
      <c r="T185" s="90"/>
      <c r="U185" s="90"/>
      <c r="V185" s="90"/>
    </row>
    <row r="186" spans="17:22" s="54" customFormat="1">
      <c r="Q186" s="90"/>
      <c r="R186" s="90"/>
      <c r="S186" s="90"/>
      <c r="T186" s="90"/>
      <c r="U186" s="90"/>
      <c r="V186" s="90"/>
    </row>
    <row r="187" spans="17:22" s="54" customFormat="1">
      <c r="Q187" s="90"/>
      <c r="R187" s="90"/>
      <c r="S187" s="90"/>
      <c r="T187" s="90"/>
      <c r="U187" s="90"/>
      <c r="V187" s="90"/>
    </row>
    <row r="188" spans="17:22" s="54" customFormat="1">
      <c r="Q188" s="90"/>
      <c r="R188" s="90"/>
      <c r="S188" s="90"/>
      <c r="T188" s="90"/>
      <c r="U188" s="90"/>
      <c r="V188" s="90"/>
    </row>
    <row r="189" spans="17:22" s="54" customFormat="1">
      <c r="Q189" s="90"/>
      <c r="R189" s="90"/>
      <c r="S189" s="90"/>
      <c r="T189" s="90"/>
      <c r="U189" s="90"/>
      <c r="V189" s="90"/>
    </row>
    <row r="190" spans="17:22" s="54" customFormat="1">
      <c r="Q190" s="90"/>
      <c r="R190" s="90"/>
      <c r="S190" s="90"/>
      <c r="T190" s="90"/>
      <c r="U190" s="90"/>
      <c r="V190" s="90"/>
    </row>
    <row r="191" spans="17:22" s="54" customFormat="1">
      <c r="Q191" s="90"/>
      <c r="R191" s="90"/>
      <c r="S191" s="90"/>
      <c r="T191" s="90"/>
      <c r="U191" s="90"/>
      <c r="V191" s="90"/>
    </row>
    <row r="192" spans="17:22" s="54" customFormat="1">
      <c r="Q192" s="90"/>
      <c r="R192" s="90"/>
      <c r="S192" s="90"/>
      <c r="T192" s="90"/>
      <c r="U192" s="90"/>
      <c r="V192" s="90"/>
    </row>
    <row r="193" spans="17:22" s="54" customFormat="1">
      <c r="Q193" s="90"/>
      <c r="R193" s="90"/>
      <c r="S193" s="90"/>
      <c r="T193" s="90"/>
      <c r="U193" s="90"/>
      <c r="V193" s="90"/>
    </row>
    <row r="194" spans="17:22" s="54" customFormat="1">
      <c r="Q194" s="90"/>
      <c r="R194" s="90"/>
      <c r="S194" s="90"/>
      <c r="T194" s="90"/>
      <c r="U194" s="90"/>
      <c r="V194" s="90"/>
    </row>
    <row r="195" spans="17:22" s="54" customFormat="1">
      <c r="Q195" s="90"/>
      <c r="R195" s="90"/>
      <c r="S195" s="90"/>
      <c r="T195" s="90"/>
      <c r="U195" s="90"/>
      <c r="V195" s="90"/>
    </row>
    <row r="196" spans="17:22" s="54" customFormat="1">
      <c r="Q196" s="90"/>
      <c r="R196" s="90"/>
      <c r="S196" s="90"/>
      <c r="T196" s="90"/>
      <c r="U196" s="90"/>
      <c r="V196" s="90"/>
    </row>
    <row r="197" spans="17:22" s="54" customFormat="1">
      <c r="Q197" s="90"/>
      <c r="R197" s="90"/>
      <c r="S197" s="90"/>
      <c r="T197" s="90"/>
      <c r="U197" s="90"/>
      <c r="V197" s="90"/>
    </row>
    <row r="198" spans="17:22" s="54" customFormat="1">
      <c r="Q198" s="90"/>
      <c r="R198" s="90"/>
      <c r="S198" s="90"/>
      <c r="T198" s="90"/>
      <c r="U198" s="90"/>
      <c r="V198" s="90"/>
    </row>
    <row r="199" spans="17:22" s="54" customFormat="1">
      <c r="Q199" s="90"/>
      <c r="R199" s="90"/>
      <c r="S199" s="90"/>
      <c r="T199" s="90"/>
      <c r="U199" s="90"/>
      <c r="V199" s="90"/>
    </row>
    <row r="200" spans="17:22" s="54" customFormat="1">
      <c r="Q200" s="90"/>
      <c r="R200" s="90"/>
      <c r="S200" s="90"/>
      <c r="T200" s="90"/>
      <c r="U200" s="90"/>
      <c r="V200" s="90"/>
    </row>
    <row r="201" spans="17:22" s="54" customFormat="1">
      <c r="Q201" s="90"/>
      <c r="R201" s="90"/>
      <c r="S201" s="90"/>
      <c r="T201" s="90"/>
      <c r="U201" s="90"/>
      <c r="V201" s="90"/>
    </row>
    <row r="202" spans="17:22" s="54" customFormat="1">
      <c r="Q202" s="90"/>
      <c r="R202" s="90"/>
      <c r="S202" s="90"/>
      <c r="T202" s="90"/>
      <c r="U202" s="90"/>
      <c r="V202" s="90"/>
    </row>
    <row r="203" spans="17:22" s="54" customFormat="1">
      <c r="Q203" s="90"/>
      <c r="R203" s="90"/>
      <c r="S203" s="90"/>
      <c r="T203" s="90"/>
      <c r="U203" s="90"/>
      <c r="V203" s="90"/>
    </row>
    <row r="204" spans="17:22" s="54" customFormat="1">
      <c r="Q204" s="90"/>
      <c r="R204" s="90"/>
      <c r="S204" s="90"/>
      <c r="T204" s="90"/>
      <c r="U204" s="90"/>
      <c r="V204" s="90"/>
    </row>
    <row r="205" spans="17:22" s="54" customFormat="1">
      <c r="Q205" s="90"/>
      <c r="R205" s="90"/>
      <c r="S205" s="90"/>
      <c r="T205" s="90"/>
      <c r="U205" s="90"/>
      <c r="V205" s="90"/>
    </row>
    <row r="206" spans="17:22" s="54" customFormat="1">
      <c r="Q206" s="90"/>
      <c r="R206" s="90"/>
      <c r="S206" s="90"/>
      <c r="T206" s="90"/>
      <c r="U206" s="90"/>
      <c r="V206" s="90"/>
    </row>
    <row r="207" spans="17:22" s="54" customFormat="1">
      <c r="Q207" s="90"/>
      <c r="R207" s="90"/>
      <c r="S207" s="90"/>
      <c r="T207" s="90"/>
      <c r="U207" s="90"/>
      <c r="V207" s="90"/>
    </row>
    <row r="208" spans="17:22" s="54" customFormat="1">
      <c r="Q208" s="90"/>
      <c r="R208" s="90"/>
      <c r="S208" s="90"/>
      <c r="T208" s="90"/>
      <c r="U208" s="90"/>
      <c r="V208" s="90"/>
    </row>
    <row r="209" spans="17:22" s="54" customFormat="1">
      <c r="Q209" s="90"/>
      <c r="R209" s="90"/>
      <c r="S209" s="90"/>
      <c r="T209" s="90"/>
      <c r="U209" s="90"/>
      <c r="V209" s="90"/>
    </row>
    <row r="210" spans="17:22" s="54" customFormat="1">
      <c r="Q210" s="90"/>
      <c r="R210" s="90"/>
      <c r="S210" s="90"/>
      <c r="T210" s="90"/>
      <c r="U210" s="90"/>
      <c r="V210" s="90"/>
    </row>
    <row r="211" spans="17:22" s="54" customFormat="1">
      <c r="Q211" s="90"/>
      <c r="R211" s="90"/>
      <c r="S211" s="90"/>
      <c r="T211" s="90"/>
      <c r="U211" s="90"/>
      <c r="V211" s="90"/>
    </row>
    <row r="212" spans="17:22" s="54" customFormat="1">
      <c r="Q212" s="90"/>
      <c r="R212" s="90"/>
      <c r="S212" s="90"/>
      <c r="T212" s="90"/>
      <c r="U212" s="90"/>
      <c r="V212" s="90"/>
    </row>
    <row r="213" spans="17:22" s="54" customFormat="1">
      <c r="Q213" s="90"/>
      <c r="R213" s="90"/>
      <c r="S213" s="90"/>
      <c r="T213" s="90"/>
      <c r="U213" s="90"/>
      <c r="V213" s="90"/>
    </row>
    <row r="214" spans="17:22" s="54" customFormat="1">
      <c r="Q214" s="90"/>
      <c r="R214" s="90"/>
      <c r="S214" s="90"/>
      <c r="T214" s="90"/>
      <c r="U214" s="90"/>
      <c r="V214" s="90"/>
    </row>
    <row r="215" spans="17:22" s="54" customFormat="1">
      <c r="Q215" s="90"/>
      <c r="R215" s="90"/>
      <c r="S215" s="90"/>
      <c r="T215" s="90"/>
      <c r="U215" s="90"/>
      <c r="V215" s="90"/>
    </row>
    <row r="216" spans="17:22" s="54" customFormat="1">
      <c r="Q216" s="90"/>
      <c r="R216" s="90"/>
      <c r="S216" s="90"/>
      <c r="T216" s="90"/>
      <c r="U216" s="90"/>
      <c r="V216" s="90"/>
    </row>
    <row r="217" spans="17:22" s="54" customFormat="1">
      <c r="Q217" s="90"/>
      <c r="R217" s="90"/>
      <c r="S217" s="90"/>
      <c r="T217" s="90"/>
      <c r="U217" s="90"/>
      <c r="V217" s="90"/>
    </row>
    <row r="218" spans="17:22" s="54" customFormat="1">
      <c r="Q218" s="90"/>
      <c r="R218" s="90"/>
      <c r="S218" s="90"/>
      <c r="T218" s="90"/>
      <c r="U218" s="90"/>
      <c r="V218" s="90"/>
    </row>
    <row r="219" spans="17:22" s="54" customFormat="1">
      <c r="Q219" s="90"/>
      <c r="R219" s="90"/>
      <c r="S219" s="90"/>
      <c r="T219" s="90"/>
      <c r="U219" s="90"/>
      <c r="V219" s="90"/>
    </row>
    <row r="220" spans="17:22" s="54" customFormat="1">
      <c r="Q220" s="90"/>
      <c r="R220" s="90"/>
      <c r="S220" s="90"/>
      <c r="T220" s="90"/>
      <c r="U220" s="90"/>
      <c r="V220" s="90"/>
    </row>
    <row r="221" spans="17:22" s="54" customFormat="1">
      <c r="Q221" s="90"/>
      <c r="R221" s="90"/>
      <c r="S221" s="90"/>
      <c r="T221" s="90"/>
      <c r="U221" s="90"/>
      <c r="V221" s="90"/>
    </row>
    <row r="222" spans="17:22" s="54" customFormat="1">
      <c r="Q222" s="90"/>
      <c r="R222" s="90"/>
      <c r="S222" s="90"/>
      <c r="T222" s="90"/>
      <c r="U222" s="90"/>
      <c r="V222" s="90"/>
    </row>
    <row r="223" spans="17:22" s="54" customFormat="1">
      <c r="Q223" s="90"/>
      <c r="R223" s="90"/>
      <c r="S223" s="90"/>
      <c r="T223" s="90"/>
      <c r="U223" s="90"/>
      <c r="V223" s="90"/>
    </row>
    <row r="224" spans="17:22" s="54" customFormat="1">
      <c r="Q224" s="90"/>
      <c r="R224" s="90"/>
      <c r="S224" s="90"/>
      <c r="T224" s="90"/>
      <c r="U224" s="90"/>
      <c r="V224" s="90"/>
    </row>
    <row r="225" spans="17:22" s="54" customFormat="1">
      <c r="Q225" s="90"/>
      <c r="R225" s="90"/>
      <c r="S225" s="90"/>
      <c r="T225" s="90"/>
      <c r="U225" s="90"/>
      <c r="V225" s="90"/>
    </row>
    <row r="226" spans="17:22" s="54" customFormat="1">
      <c r="Q226" s="90"/>
      <c r="R226" s="90"/>
      <c r="S226" s="90"/>
      <c r="T226" s="90"/>
      <c r="U226" s="90"/>
      <c r="V226" s="90"/>
    </row>
    <row r="227" spans="17:22" s="54" customFormat="1">
      <c r="Q227" s="90"/>
      <c r="R227" s="90"/>
      <c r="S227" s="90"/>
      <c r="T227" s="90"/>
      <c r="U227" s="90"/>
      <c r="V227" s="90"/>
    </row>
    <row r="228" spans="17:22" s="54" customFormat="1">
      <c r="Q228" s="90"/>
      <c r="R228" s="90"/>
      <c r="S228" s="90"/>
      <c r="T228" s="90"/>
      <c r="U228" s="90"/>
      <c r="V228" s="90"/>
    </row>
    <row r="229" spans="17:22" s="54" customFormat="1">
      <c r="Q229" s="90"/>
      <c r="R229" s="90"/>
      <c r="S229" s="90"/>
      <c r="T229" s="90"/>
      <c r="U229" s="90"/>
      <c r="V229" s="90"/>
    </row>
    <row r="230" spans="17:22" s="54" customFormat="1">
      <c r="Q230" s="90"/>
      <c r="R230" s="90"/>
      <c r="S230" s="90"/>
      <c r="T230" s="90"/>
      <c r="U230" s="90"/>
      <c r="V230" s="90"/>
    </row>
    <row r="231" spans="17:22" s="54" customFormat="1">
      <c r="Q231" s="90"/>
      <c r="R231" s="90"/>
      <c r="S231" s="90"/>
      <c r="T231" s="90"/>
      <c r="U231" s="90"/>
      <c r="V231" s="90"/>
    </row>
    <row r="232" spans="17:22" s="54" customFormat="1">
      <c r="Q232" s="90"/>
      <c r="R232" s="90"/>
      <c r="S232" s="90"/>
      <c r="T232" s="90"/>
      <c r="U232" s="90"/>
      <c r="V232" s="90"/>
    </row>
    <row r="233" spans="17:22" s="54" customFormat="1">
      <c r="Q233" s="90"/>
      <c r="R233" s="90"/>
      <c r="S233" s="90"/>
      <c r="T233" s="90"/>
      <c r="U233" s="90"/>
      <c r="V233" s="90"/>
    </row>
    <row r="234" spans="17:22" s="54" customFormat="1">
      <c r="Q234" s="90"/>
      <c r="R234" s="90"/>
      <c r="S234" s="90"/>
      <c r="T234" s="90"/>
      <c r="U234" s="90"/>
      <c r="V234" s="90"/>
    </row>
    <row r="235" spans="17:22" s="54" customFormat="1">
      <c r="Q235" s="90"/>
      <c r="R235" s="90"/>
      <c r="S235" s="90"/>
      <c r="T235" s="90"/>
      <c r="U235" s="90"/>
      <c r="V235" s="90"/>
    </row>
    <row r="236" spans="17:22" s="54" customFormat="1">
      <c r="Q236" s="90"/>
      <c r="R236" s="90"/>
      <c r="S236" s="90"/>
      <c r="T236" s="90"/>
      <c r="U236" s="90"/>
      <c r="V236" s="90"/>
    </row>
    <row r="237" spans="17:22" s="54" customFormat="1">
      <c r="Q237" s="90"/>
      <c r="R237" s="90"/>
      <c r="S237" s="90"/>
      <c r="T237" s="90"/>
      <c r="U237" s="90"/>
      <c r="V237" s="90"/>
    </row>
    <row r="238" spans="17:22" s="54" customFormat="1">
      <c r="Q238" s="90"/>
      <c r="R238" s="90"/>
      <c r="S238" s="90"/>
      <c r="T238" s="90"/>
      <c r="U238" s="90"/>
      <c r="V238" s="90"/>
    </row>
    <row r="239" spans="17:22" s="54" customFormat="1">
      <c r="Q239" s="90"/>
      <c r="R239" s="90"/>
      <c r="S239" s="90"/>
      <c r="T239" s="90"/>
      <c r="U239" s="90"/>
      <c r="V239" s="90"/>
    </row>
    <row r="240" spans="17:22" s="54" customFormat="1">
      <c r="Q240" s="90"/>
      <c r="R240" s="90"/>
      <c r="S240" s="90"/>
      <c r="T240" s="90"/>
      <c r="U240" s="90"/>
      <c r="V240" s="90"/>
    </row>
    <row r="241" spans="17:22" s="54" customFormat="1">
      <c r="Q241" s="90"/>
      <c r="R241" s="90"/>
      <c r="S241" s="90"/>
      <c r="T241" s="90"/>
      <c r="U241" s="90"/>
      <c r="V241" s="90"/>
    </row>
    <row r="242" spans="17:22" s="54" customFormat="1">
      <c r="Q242" s="90"/>
      <c r="R242" s="90"/>
      <c r="S242" s="90"/>
      <c r="T242" s="90"/>
      <c r="U242" s="90"/>
      <c r="V242" s="90"/>
    </row>
    <row r="243" spans="17:22" s="54" customFormat="1">
      <c r="Q243" s="90"/>
      <c r="R243" s="90"/>
      <c r="S243" s="90"/>
      <c r="T243" s="90"/>
      <c r="U243" s="90"/>
      <c r="V243" s="90"/>
    </row>
    <row r="244" spans="17:22" s="54" customFormat="1">
      <c r="Q244" s="90"/>
      <c r="R244" s="90"/>
      <c r="S244" s="90"/>
      <c r="T244" s="90"/>
      <c r="U244" s="90"/>
      <c r="V244" s="90"/>
    </row>
    <row r="245" spans="17:22" s="54" customFormat="1">
      <c r="Q245" s="90"/>
      <c r="R245" s="90"/>
      <c r="S245" s="90"/>
      <c r="T245" s="90"/>
      <c r="U245" s="90"/>
      <c r="V245" s="90"/>
    </row>
    <row r="246" spans="17:22" s="54" customFormat="1">
      <c r="Q246" s="90"/>
      <c r="R246" s="90"/>
      <c r="S246" s="90"/>
      <c r="T246" s="90"/>
      <c r="U246" s="90"/>
      <c r="V246" s="90"/>
    </row>
    <row r="247" spans="17:22" s="54" customFormat="1">
      <c r="Q247" s="90"/>
      <c r="R247" s="90"/>
      <c r="S247" s="90"/>
      <c r="T247" s="90"/>
      <c r="U247" s="90"/>
      <c r="V247" s="90"/>
    </row>
    <row r="248" spans="17:22" s="54" customFormat="1">
      <c r="Q248" s="90"/>
      <c r="R248" s="90"/>
      <c r="S248" s="90"/>
      <c r="T248" s="90"/>
      <c r="U248" s="90"/>
      <c r="V248" s="90"/>
    </row>
    <row r="249" spans="17:22" s="54" customFormat="1">
      <c r="Q249" s="90"/>
      <c r="R249" s="90"/>
      <c r="S249" s="90"/>
      <c r="T249" s="90"/>
      <c r="U249" s="90"/>
      <c r="V249" s="90"/>
    </row>
    <row r="250" spans="17:22" s="54" customFormat="1">
      <c r="Q250" s="90"/>
      <c r="R250" s="90"/>
      <c r="S250" s="90"/>
      <c r="T250" s="90"/>
      <c r="U250" s="90"/>
      <c r="V250" s="90"/>
    </row>
    <row r="251" spans="17:22" s="54" customFormat="1">
      <c r="Q251" s="90"/>
      <c r="R251" s="90"/>
      <c r="S251" s="90"/>
      <c r="T251" s="90"/>
      <c r="U251" s="90"/>
      <c r="V251" s="90"/>
    </row>
    <row r="252" spans="17:22" s="54" customFormat="1">
      <c r="Q252" s="90"/>
      <c r="R252" s="90"/>
      <c r="S252" s="90"/>
      <c r="T252" s="90"/>
      <c r="U252" s="90"/>
      <c r="V252" s="90"/>
    </row>
    <row r="253" spans="17:22" s="54" customFormat="1">
      <c r="Q253" s="90"/>
      <c r="R253" s="90"/>
      <c r="S253" s="90"/>
      <c r="T253" s="90"/>
      <c r="U253" s="90"/>
      <c r="V253" s="90"/>
    </row>
    <row r="254" spans="17:22" s="54" customFormat="1">
      <c r="Q254" s="90"/>
      <c r="R254" s="90"/>
      <c r="S254" s="90"/>
      <c r="T254" s="90"/>
      <c r="U254" s="90"/>
      <c r="V254" s="90"/>
    </row>
    <row r="255" spans="17:22" s="54" customFormat="1">
      <c r="Q255" s="90"/>
      <c r="R255" s="90"/>
      <c r="S255" s="90"/>
      <c r="T255" s="90"/>
      <c r="U255" s="90"/>
      <c r="V255" s="90"/>
    </row>
    <row r="256" spans="17:22" s="54" customFormat="1">
      <c r="Q256" s="90"/>
      <c r="R256" s="90"/>
      <c r="S256" s="90"/>
      <c r="T256" s="90"/>
      <c r="U256" s="90"/>
      <c r="V256" s="90"/>
    </row>
    <row r="257" spans="17:22" s="54" customFormat="1">
      <c r="Q257" s="90"/>
      <c r="R257" s="90"/>
      <c r="S257" s="90"/>
      <c r="T257" s="90"/>
      <c r="U257" s="90"/>
      <c r="V257" s="90"/>
    </row>
    <row r="258" spans="17:22" s="54" customFormat="1">
      <c r="Q258" s="90"/>
      <c r="R258" s="90"/>
      <c r="S258" s="90"/>
      <c r="T258" s="90"/>
      <c r="U258" s="90"/>
      <c r="V258" s="90"/>
    </row>
    <row r="259" spans="17:22" s="54" customFormat="1">
      <c r="Q259" s="90"/>
      <c r="R259" s="90"/>
      <c r="S259" s="90"/>
      <c r="T259" s="90"/>
      <c r="U259" s="90"/>
      <c r="V259" s="90"/>
    </row>
    <row r="260" spans="17:22" s="54" customFormat="1">
      <c r="Q260" s="90"/>
      <c r="R260" s="90"/>
      <c r="S260" s="90"/>
      <c r="T260" s="90"/>
      <c r="U260" s="90"/>
      <c r="V260" s="90"/>
    </row>
    <row r="261" spans="17:22" s="54" customFormat="1">
      <c r="Q261" s="90"/>
      <c r="R261" s="90"/>
      <c r="S261" s="90"/>
      <c r="T261" s="90"/>
      <c r="U261" s="90"/>
      <c r="V261" s="90"/>
    </row>
    <row r="262" spans="17:22" s="54" customFormat="1">
      <c r="Q262" s="90"/>
      <c r="R262" s="90"/>
      <c r="S262" s="90"/>
      <c r="T262" s="90"/>
      <c r="U262" s="90"/>
      <c r="V262" s="90"/>
    </row>
    <row r="263" spans="17:22" s="54" customFormat="1">
      <c r="Q263" s="90"/>
      <c r="R263" s="90"/>
      <c r="S263" s="90"/>
      <c r="T263" s="90"/>
      <c r="U263" s="90"/>
      <c r="V263" s="90"/>
    </row>
    <row r="264" spans="17:22" s="54" customFormat="1">
      <c r="Q264" s="90"/>
      <c r="R264" s="90"/>
      <c r="S264" s="90"/>
      <c r="T264" s="90"/>
      <c r="U264" s="90"/>
      <c r="V264" s="90"/>
    </row>
    <row r="265" spans="17:22" s="54" customFormat="1">
      <c r="Q265" s="90"/>
      <c r="R265" s="90"/>
      <c r="S265" s="90"/>
      <c r="T265" s="90"/>
      <c r="U265" s="90"/>
      <c r="V265" s="90"/>
    </row>
    <row r="266" spans="17:22" s="54" customFormat="1">
      <c r="Q266" s="90"/>
      <c r="R266" s="90"/>
      <c r="S266" s="90"/>
      <c r="T266" s="90"/>
      <c r="U266" s="90"/>
      <c r="V266" s="90"/>
    </row>
    <row r="267" spans="17:22" s="54" customFormat="1">
      <c r="Q267" s="90"/>
      <c r="R267" s="90"/>
      <c r="S267" s="90"/>
      <c r="T267" s="90"/>
      <c r="U267" s="90"/>
      <c r="V267" s="90"/>
    </row>
    <row r="268" spans="17:22" s="54" customFormat="1">
      <c r="Q268" s="90"/>
      <c r="R268" s="90"/>
      <c r="S268" s="90"/>
      <c r="T268" s="90"/>
      <c r="U268" s="90"/>
      <c r="V268" s="90"/>
    </row>
    <row r="269" spans="17:22" s="54" customFormat="1">
      <c r="Q269" s="90"/>
      <c r="R269" s="90"/>
      <c r="S269" s="90"/>
      <c r="T269" s="90"/>
      <c r="U269" s="90"/>
      <c r="V269" s="90"/>
    </row>
    <row r="270" spans="17:22" s="54" customFormat="1">
      <c r="Q270" s="90"/>
      <c r="R270" s="90"/>
      <c r="S270" s="90"/>
      <c r="T270" s="90"/>
      <c r="U270" s="90"/>
      <c r="V270" s="90"/>
    </row>
    <row r="271" spans="17:22" s="54" customFormat="1">
      <c r="Q271" s="90"/>
      <c r="R271" s="90"/>
      <c r="S271" s="90"/>
      <c r="T271" s="90"/>
      <c r="U271" s="90"/>
      <c r="V271" s="90"/>
    </row>
    <row r="272" spans="17:22" s="54" customFormat="1">
      <c r="Q272" s="90"/>
      <c r="R272" s="90"/>
      <c r="S272" s="90"/>
      <c r="T272" s="90"/>
      <c r="U272" s="90"/>
      <c r="V272" s="90"/>
    </row>
    <row r="273" spans="17:22" s="54" customFormat="1">
      <c r="Q273" s="90"/>
      <c r="R273" s="90"/>
      <c r="S273" s="90"/>
      <c r="T273" s="90"/>
      <c r="U273" s="90"/>
      <c r="V273" s="90"/>
    </row>
    <row r="274" spans="17:22" s="54" customFormat="1">
      <c r="Q274" s="90"/>
      <c r="R274" s="90"/>
      <c r="S274" s="90"/>
      <c r="T274" s="90"/>
      <c r="U274" s="90"/>
      <c r="V274" s="90"/>
    </row>
    <row r="275" spans="17:22" s="54" customFormat="1">
      <c r="Q275" s="90"/>
      <c r="R275" s="90"/>
      <c r="S275" s="90"/>
      <c r="T275" s="90"/>
      <c r="U275" s="90"/>
      <c r="V275" s="90"/>
    </row>
    <row r="276" spans="17:22" s="54" customFormat="1">
      <c r="Q276" s="90"/>
      <c r="R276" s="90"/>
      <c r="S276" s="90"/>
      <c r="T276" s="90"/>
      <c r="U276" s="90"/>
      <c r="V276" s="90"/>
    </row>
    <row r="277" spans="17:22" s="54" customFormat="1">
      <c r="Q277" s="90"/>
      <c r="R277" s="90"/>
      <c r="S277" s="90"/>
      <c r="T277" s="90"/>
      <c r="U277" s="90"/>
      <c r="V277" s="90"/>
    </row>
    <row r="278" spans="17:22" s="54" customFormat="1">
      <c r="Q278" s="90"/>
      <c r="R278" s="90"/>
      <c r="S278" s="90"/>
      <c r="T278" s="90"/>
      <c r="U278" s="90"/>
      <c r="V278" s="90"/>
    </row>
    <row r="279" spans="17:22" s="54" customFormat="1">
      <c r="Q279" s="90"/>
      <c r="R279" s="90"/>
      <c r="S279" s="90"/>
      <c r="T279" s="90"/>
      <c r="U279" s="90"/>
      <c r="V279" s="90"/>
    </row>
    <row r="280" spans="17:22" s="54" customFormat="1">
      <c r="Q280" s="90"/>
      <c r="R280" s="90"/>
      <c r="S280" s="90"/>
      <c r="T280" s="90"/>
      <c r="U280" s="90"/>
      <c r="V280" s="90"/>
    </row>
    <row r="281" spans="17:22" s="54" customFormat="1">
      <c r="Q281" s="90"/>
      <c r="R281" s="90"/>
      <c r="S281" s="90"/>
      <c r="T281" s="90"/>
      <c r="U281" s="90"/>
      <c r="V281" s="90"/>
    </row>
    <row r="282" spans="17:22" s="54" customFormat="1">
      <c r="Q282" s="90"/>
      <c r="R282" s="90"/>
      <c r="S282" s="90"/>
      <c r="T282" s="90"/>
      <c r="U282" s="90"/>
      <c r="V282" s="90"/>
    </row>
    <row r="283" spans="17:22" s="54" customFormat="1">
      <c r="Q283" s="90"/>
      <c r="R283" s="90"/>
      <c r="S283" s="90"/>
      <c r="T283" s="90"/>
      <c r="U283" s="90"/>
      <c r="V283" s="90"/>
    </row>
    <row r="284" spans="17:22" s="54" customFormat="1">
      <c r="Q284" s="90"/>
      <c r="R284" s="90"/>
      <c r="S284" s="90"/>
      <c r="T284" s="90"/>
      <c r="U284" s="90"/>
      <c r="V284" s="90"/>
    </row>
    <row r="285" spans="17:22" s="54" customFormat="1">
      <c r="Q285" s="90"/>
      <c r="R285" s="90"/>
      <c r="S285" s="90"/>
      <c r="T285" s="90"/>
      <c r="U285" s="90"/>
      <c r="V285" s="90"/>
    </row>
    <row r="286" spans="17:22" s="54" customFormat="1">
      <c r="Q286" s="90"/>
      <c r="R286" s="90"/>
      <c r="S286" s="90"/>
      <c r="T286" s="90"/>
      <c r="U286" s="90"/>
      <c r="V286" s="90"/>
    </row>
    <row r="287" spans="17:22" s="54" customFormat="1">
      <c r="Q287" s="90"/>
      <c r="R287" s="90"/>
      <c r="S287" s="90"/>
      <c r="T287" s="90"/>
      <c r="U287" s="90"/>
      <c r="V287" s="90"/>
    </row>
    <row r="288" spans="17:22" s="54" customFormat="1">
      <c r="Q288" s="90"/>
      <c r="R288" s="90"/>
      <c r="S288" s="90"/>
      <c r="T288" s="90"/>
      <c r="U288" s="90"/>
      <c r="V288" s="90"/>
    </row>
    <row r="289" spans="17:22" s="54" customFormat="1">
      <c r="Q289" s="90"/>
      <c r="R289" s="90"/>
      <c r="S289" s="90"/>
      <c r="T289" s="90"/>
      <c r="U289" s="90"/>
      <c r="V289" s="90"/>
    </row>
    <row r="290" spans="17:22" s="54" customFormat="1">
      <c r="Q290" s="90"/>
      <c r="R290" s="90"/>
      <c r="S290" s="90"/>
      <c r="T290" s="90"/>
      <c r="U290" s="90"/>
      <c r="V290" s="90"/>
    </row>
    <row r="291" spans="17:22" s="54" customFormat="1">
      <c r="Q291" s="90"/>
      <c r="R291" s="90"/>
      <c r="S291" s="90"/>
      <c r="T291" s="90"/>
      <c r="U291" s="90"/>
      <c r="V291" s="90"/>
    </row>
    <row r="292" spans="17:22" s="54" customFormat="1">
      <c r="Q292" s="90"/>
      <c r="R292" s="90"/>
      <c r="S292" s="90"/>
      <c r="T292" s="90"/>
      <c r="U292" s="90"/>
      <c r="V292" s="90"/>
    </row>
    <row r="293" spans="17:22" s="54" customFormat="1">
      <c r="Q293" s="90"/>
      <c r="R293" s="90"/>
      <c r="S293" s="90"/>
      <c r="T293" s="90"/>
      <c r="U293" s="90"/>
      <c r="V293" s="90"/>
    </row>
    <row r="294" spans="17:22" s="54" customFormat="1">
      <c r="Q294" s="90"/>
      <c r="R294" s="90"/>
      <c r="S294" s="90"/>
      <c r="T294" s="90"/>
      <c r="U294" s="90"/>
      <c r="V294" s="90"/>
    </row>
    <row r="295" spans="17:22" s="54" customFormat="1">
      <c r="Q295" s="90"/>
      <c r="R295" s="90"/>
      <c r="S295" s="90"/>
      <c r="T295" s="90"/>
      <c r="U295" s="90"/>
      <c r="V295" s="90"/>
    </row>
    <row r="296" spans="17:22" s="54" customFormat="1">
      <c r="Q296" s="90"/>
      <c r="R296" s="90"/>
      <c r="S296" s="90"/>
      <c r="T296" s="90"/>
      <c r="U296" s="90"/>
      <c r="V296" s="90"/>
    </row>
    <row r="297" spans="17:22" s="54" customFormat="1">
      <c r="Q297" s="90"/>
      <c r="R297" s="90"/>
      <c r="S297" s="90"/>
      <c r="T297" s="90"/>
      <c r="U297" s="90"/>
      <c r="V297" s="90"/>
    </row>
    <row r="298" spans="17:22" s="54" customFormat="1">
      <c r="Q298" s="90"/>
      <c r="R298" s="90"/>
      <c r="S298" s="90"/>
      <c r="T298" s="90"/>
      <c r="U298" s="90"/>
      <c r="V298" s="90"/>
    </row>
    <row r="299" spans="17:22" s="54" customFormat="1">
      <c r="Q299" s="90"/>
      <c r="R299" s="90"/>
      <c r="S299" s="90"/>
      <c r="T299" s="90"/>
      <c r="U299" s="90"/>
      <c r="V299" s="90"/>
    </row>
    <row r="300" spans="17:22" s="54" customFormat="1">
      <c r="Q300" s="90"/>
      <c r="R300" s="90"/>
      <c r="S300" s="90"/>
      <c r="T300" s="90"/>
      <c r="U300" s="90"/>
      <c r="V300" s="90"/>
    </row>
    <row r="301" spans="17:22" s="54" customFormat="1">
      <c r="Q301" s="90"/>
      <c r="R301" s="90"/>
      <c r="S301" s="90"/>
      <c r="T301" s="90"/>
      <c r="U301" s="90"/>
      <c r="V301" s="90"/>
    </row>
    <row r="302" spans="17:22" s="54" customFormat="1">
      <c r="Q302" s="90"/>
      <c r="R302" s="90"/>
      <c r="S302" s="90"/>
      <c r="T302" s="90"/>
      <c r="U302" s="90"/>
      <c r="V302" s="90"/>
    </row>
    <row r="303" spans="17:22" s="54" customFormat="1">
      <c r="Q303" s="90"/>
      <c r="R303" s="90"/>
      <c r="S303" s="90"/>
      <c r="T303" s="90"/>
      <c r="U303" s="90"/>
      <c r="V303" s="90"/>
    </row>
    <row r="304" spans="17:22" s="54" customFormat="1">
      <c r="Q304" s="90"/>
      <c r="R304" s="90"/>
      <c r="S304" s="90"/>
      <c r="T304" s="90"/>
      <c r="U304" s="90"/>
      <c r="V304" s="90"/>
    </row>
    <row r="305" spans="17:22" s="54" customFormat="1">
      <c r="Q305" s="90"/>
      <c r="R305" s="90"/>
      <c r="S305" s="90"/>
      <c r="T305" s="90"/>
      <c r="U305" s="90"/>
      <c r="V305" s="90"/>
    </row>
    <row r="306" spans="17:22" s="54" customFormat="1">
      <c r="Q306" s="90"/>
      <c r="R306" s="90"/>
      <c r="S306" s="90"/>
      <c r="T306" s="90"/>
      <c r="U306" s="90"/>
      <c r="V306" s="90"/>
    </row>
    <row r="307" spans="17:22" s="54" customFormat="1">
      <c r="Q307" s="90"/>
      <c r="R307" s="90"/>
      <c r="S307" s="90"/>
      <c r="T307" s="90"/>
      <c r="U307" s="90"/>
      <c r="V307" s="90"/>
    </row>
    <row r="308" spans="17:22" s="54" customFormat="1">
      <c r="Q308" s="90"/>
      <c r="R308" s="90"/>
      <c r="S308" s="90"/>
      <c r="T308" s="90"/>
      <c r="U308" s="90"/>
      <c r="V308" s="90"/>
    </row>
    <row r="309" spans="17:22" s="54" customFormat="1">
      <c r="Q309" s="90"/>
      <c r="R309" s="90"/>
      <c r="S309" s="90"/>
      <c r="T309" s="90"/>
      <c r="U309" s="90"/>
      <c r="V309" s="90"/>
    </row>
    <row r="310" spans="17:22" s="54" customFormat="1">
      <c r="Q310" s="90"/>
      <c r="R310" s="90"/>
      <c r="S310" s="90"/>
      <c r="T310" s="90"/>
      <c r="U310" s="90"/>
      <c r="V310" s="90"/>
    </row>
    <row r="311" spans="17:22" s="54" customFormat="1">
      <c r="Q311" s="90"/>
      <c r="R311" s="90"/>
      <c r="S311" s="90"/>
      <c r="T311" s="90"/>
      <c r="U311" s="90"/>
      <c r="V311" s="90"/>
    </row>
    <row r="312" spans="17:22" s="54" customFormat="1">
      <c r="Q312" s="90"/>
      <c r="R312" s="90"/>
      <c r="S312" s="90"/>
      <c r="T312" s="90"/>
      <c r="U312" s="90"/>
      <c r="V312" s="90"/>
    </row>
    <row r="313" spans="17:22" s="54" customFormat="1">
      <c r="Q313" s="90"/>
      <c r="R313" s="90"/>
      <c r="S313" s="90"/>
      <c r="T313" s="90"/>
      <c r="U313" s="90"/>
      <c r="V313" s="90"/>
    </row>
    <row r="314" spans="17:22" s="54" customFormat="1">
      <c r="Q314" s="90"/>
      <c r="R314" s="90"/>
      <c r="S314" s="90"/>
      <c r="T314" s="90"/>
      <c r="U314" s="90"/>
      <c r="V314" s="90"/>
    </row>
    <row r="315" spans="17:22" s="54" customFormat="1">
      <c r="Q315" s="90"/>
      <c r="R315" s="90"/>
      <c r="S315" s="90"/>
      <c r="T315" s="90"/>
      <c r="U315" s="90"/>
      <c r="V315" s="90"/>
    </row>
    <row r="316" spans="17:22" s="54" customFormat="1">
      <c r="Q316" s="90"/>
      <c r="R316" s="90"/>
      <c r="S316" s="90"/>
      <c r="T316" s="90"/>
      <c r="U316" s="90"/>
      <c r="V316" s="90"/>
    </row>
    <row r="317" spans="17:22" s="54" customFormat="1">
      <c r="Q317" s="90"/>
      <c r="R317" s="90"/>
      <c r="S317" s="90"/>
      <c r="T317" s="90"/>
      <c r="U317" s="90"/>
      <c r="V317" s="90"/>
    </row>
    <row r="318" spans="17:22" s="54" customFormat="1">
      <c r="Q318" s="90"/>
      <c r="R318" s="90"/>
      <c r="S318" s="90"/>
      <c r="T318" s="90"/>
      <c r="U318" s="90"/>
      <c r="V318" s="90"/>
    </row>
    <row r="319" spans="17:22" s="54" customFormat="1">
      <c r="Q319" s="90"/>
      <c r="R319" s="90"/>
      <c r="S319" s="90"/>
      <c r="T319" s="90"/>
      <c r="U319" s="90"/>
      <c r="V319" s="90"/>
    </row>
    <row r="320" spans="17:22" s="54" customFormat="1">
      <c r="Q320" s="90"/>
      <c r="R320" s="90"/>
      <c r="S320" s="90"/>
      <c r="T320" s="90"/>
      <c r="U320" s="90"/>
      <c r="V320" s="90"/>
    </row>
    <row r="321" spans="17:22" s="54" customFormat="1">
      <c r="Q321" s="90"/>
      <c r="R321" s="90"/>
      <c r="S321" s="90"/>
      <c r="T321" s="90"/>
      <c r="U321" s="90"/>
      <c r="V321" s="90"/>
    </row>
    <row r="322" spans="17:22" s="54" customFormat="1">
      <c r="Q322" s="90"/>
      <c r="R322" s="90"/>
      <c r="S322" s="90"/>
      <c r="T322" s="90"/>
      <c r="U322" s="90"/>
      <c r="V322" s="90"/>
    </row>
    <row r="323" spans="17:22" s="54" customFormat="1">
      <c r="Q323" s="90"/>
      <c r="R323" s="90"/>
      <c r="S323" s="90"/>
      <c r="T323" s="90"/>
      <c r="U323" s="90"/>
      <c r="V323" s="90"/>
    </row>
    <row r="324" spans="17:22" s="54" customFormat="1">
      <c r="Q324" s="90"/>
      <c r="R324" s="90"/>
      <c r="S324" s="90"/>
      <c r="T324" s="90"/>
      <c r="U324" s="90"/>
      <c r="V324" s="90"/>
    </row>
    <row r="325" spans="17:22" s="54" customFormat="1">
      <c r="Q325" s="90"/>
      <c r="R325" s="90"/>
      <c r="S325" s="90"/>
      <c r="T325" s="90"/>
      <c r="U325" s="90"/>
      <c r="V325" s="90"/>
    </row>
    <row r="326" spans="17:22" s="54" customFormat="1">
      <c r="Q326" s="90"/>
      <c r="R326" s="90"/>
      <c r="S326" s="90"/>
      <c r="T326" s="90"/>
      <c r="U326" s="90"/>
      <c r="V326" s="90"/>
    </row>
    <row r="327" spans="17:22" s="54" customFormat="1">
      <c r="Q327" s="90"/>
      <c r="R327" s="90"/>
      <c r="S327" s="90"/>
      <c r="T327" s="90"/>
      <c r="U327" s="90"/>
      <c r="V327" s="90"/>
    </row>
    <row r="328" spans="17:22" s="54" customFormat="1">
      <c r="Q328" s="90"/>
      <c r="R328" s="90"/>
      <c r="S328" s="90"/>
      <c r="T328" s="90"/>
      <c r="U328" s="90"/>
      <c r="V328" s="90"/>
    </row>
    <row r="329" spans="17:22" s="54" customFormat="1">
      <c r="Q329" s="90"/>
      <c r="R329" s="90"/>
      <c r="S329" s="90"/>
      <c r="T329" s="90"/>
      <c r="U329" s="90"/>
      <c r="V329" s="90"/>
    </row>
    <row r="330" spans="17:22" s="54" customFormat="1">
      <c r="Q330" s="90"/>
      <c r="R330" s="90"/>
      <c r="S330" s="90"/>
      <c r="T330" s="90"/>
      <c r="U330" s="90"/>
      <c r="V330" s="90"/>
    </row>
    <row r="331" spans="17:22" s="54" customFormat="1">
      <c r="Q331" s="90"/>
      <c r="R331" s="90"/>
      <c r="S331" s="90"/>
      <c r="T331" s="90"/>
      <c r="U331" s="90"/>
      <c r="V331" s="90"/>
    </row>
    <row r="332" spans="17:22" s="54" customFormat="1">
      <c r="Q332" s="90"/>
      <c r="R332" s="90"/>
      <c r="S332" s="90"/>
      <c r="T332" s="90"/>
      <c r="U332" s="90"/>
      <c r="V332" s="90"/>
    </row>
    <row r="333" spans="17:22" s="54" customFormat="1">
      <c r="Q333" s="90"/>
      <c r="R333" s="90"/>
      <c r="S333" s="90"/>
      <c r="T333" s="90"/>
      <c r="U333" s="90"/>
      <c r="V333" s="90"/>
    </row>
    <row r="334" spans="17:22" s="54" customFormat="1">
      <c r="Q334" s="90"/>
      <c r="R334" s="90"/>
      <c r="S334" s="90"/>
      <c r="T334" s="90"/>
      <c r="U334" s="90"/>
      <c r="V334" s="90"/>
    </row>
    <row r="335" spans="17:22" s="54" customFormat="1">
      <c r="Q335" s="90"/>
      <c r="R335" s="90"/>
      <c r="S335" s="90"/>
      <c r="T335" s="90"/>
      <c r="U335" s="90"/>
      <c r="V335" s="90"/>
    </row>
    <row r="336" spans="17:22" s="54" customFormat="1">
      <c r="Q336" s="90"/>
      <c r="R336" s="90"/>
      <c r="S336" s="90"/>
      <c r="T336" s="90"/>
      <c r="U336" s="90"/>
      <c r="V336" s="90"/>
    </row>
    <row r="337" spans="17:22" s="54" customFormat="1">
      <c r="Q337" s="90"/>
      <c r="R337" s="90"/>
      <c r="S337" s="90"/>
      <c r="T337" s="90"/>
      <c r="U337" s="90"/>
      <c r="V337" s="90"/>
    </row>
    <row r="338" spans="17:22" s="54" customFormat="1">
      <c r="Q338" s="90"/>
      <c r="R338" s="90"/>
      <c r="S338" s="90"/>
      <c r="T338" s="90"/>
      <c r="U338" s="90"/>
      <c r="V338" s="90"/>
    </row>
    <row r="339" spans="17:22" s="54" customFormat="1">
      <c r="Q339" s="90"/>
      <c r="R339" s="90"/>
      <c r="S339" s="90"/>
      <c r="T339" s="90"/>
      <c r="U339" s="90"/>
      <c r="V339" s="90"/>
    </row>
    <row r="340" spans="17:22" s="54" customFormat="1">
      <c r="Q340" s="90"/>
      <c r="R340" s="90"/>
      <c r="S340" s="90"/>
      <c r="T340" s="90"/>
      <c r="U340" s="90"/>
      <c r="V340" s="90"/>
    </row>
    <row r="341" spans="17:22" s="54" customFormat="1">
      <c r="Q341" s="90"/>
      <c r="R341" s="90"/>
      <c r="S341" s="90"/>
      <c r="T341" s="90"/>
      <c r="U341" s="90"/>
      <c r="V341" s="90"/>
    </row>
    <row r="342" spans="17:22" s="54" customFormat="1">
      <c r="Q342" s="90"/>
      <c r="R342" s="90"/>
      <c r="S342" s="90"/>
      <c r="T342" s="90"/>
      <c r="U342" s="90"/>
      <c r="V342" s="90"/>
    </row>
    <row r="343" spans="17:22" s="54" customFormat="1">
      <c r="Q343" s="90"/>
      <c r="R343" s="90"/>
      <c r="S343" s="90"/>
      <c r="T343" s="90"/>
      <c r="U343" s="90"/>
      <c r="V343" s="90"/>
    </row>
    <row r="344" spans="17:22" s="54" customFormat="1">
      <c r="Q344" s="90"/>
      <c r="R344" s="90"/>
      <c r="S344" s="90"/>
      <c r="T344" s="90"/>
      <c r="U344" s="90"/>
      <c r="V344" s="90"/>
    </row>
    <row r="345" spans="17:22" s="54" customFormat="1">
      <c r="Q345" s="90"/>
      <c r="R345" s="90"/>
      <c r="S345" s="90"/>
      <c r="T345" s="90"/>
      <c r="U345" s="90"/>
      <c r="V345" s="90"/>
    </row>
    <row r="346" spans="17:22" s="54" customFormat="1">
      <c r="Q346" s="90"/>
      <c r="R346" s="90"/>
      <c r="S346" s="90"/>
      <c r="T346" s="90"/>
      <c r="U346" s="90"/>
      <c r="V346" s="90"/>
    </row>
    <row r="347" spans="17:22" s="54" customFormat="1">
      <c r="Q347" s="90"/>
      <c r="R347" s="90"/>
      <c r="S347" s="90"/>
      <c r="T347" s="90"/>
      <c r="U347" s="90"/>
      <c r="V347" s="90"/>
    </row>
    <row r="348" spans="17:22" s="54" customFormat="1">
      <c r="Q348" s="90"/>
      <c r="R348" s="90"/>
      <c r="S348" s="90"/>
      <c r="T348" s="90"/>
      <c r="U348" s="90"/>
      <c r="V348" s="90"/>
    </row>
    <row r="349" spans="17:22" s="54" customFormat="1">
      <c r="Q349" s="90"/>
      <c r="R349" s="90"/>
      <c r="S349" s="90"/>
      <c r="T349" s="90"/>
      <c r="U349" s="90"/>
      <c r="V349" s="90"/>
    </row>
    <row r="350" spans="17:22" s="54" customFormat="1">
      <c r="Q350" s="90"/>
      <c r="R350" s="90"/>
      <c r="S350" s="90"/>
      <c r="T350" s="90"/>
      <c r="U350" s="90"/>
      <c r="V350" s="90"/>
    </row>
    <row r="351" spans="17:22" s="54" customFormat="1">
      <c r="Q351" s="90"/>
      <c r="R351" s="90"/>
      <c r="S351" s="90"/>
      <c r="T351" s="90"/>
      <c r="U351" s="90"/>
      <c r="V351" s="90"/>
    </row>
    <row r="352" spans="17:22" s="54" customFormat="1">
      <c r="Q352" s="90"/>
      <c r="R352" s="90"/>
      <c r="S352" s="90"/>
      <c r="T352" s="90"/>
      <c r="U352" s="90"/>
      <c r="V352" s="90"/>
    </row>
    <row r="353" spans="17:22" s="54" customFormat="1">
      <c r="Q353" s="90"/>
      <c r="R353" s="90"/>
      <c r="S353" s="90"/>
      <c r="T353" s="90"/>
      <c r="U353" s="90"/>
      <c r="V353" s="90"/>
    </row>
    <row r="354" spans="17:22" s="54" customFormat="1">
      <c r="Q354" s="90"/>
      <c r="R354" s="90"/>
      <c r="S354" s="90"/>
      <c r="T354" s="90"/>
      <c r="U354" s="90"/>
      <c r="V354" s="90"/>
    </row>
    <row r="355" spans="17:22" s="54" customFormat="1">
      <c r="Q355" s="90"/>
      <c r="R355" s="90"/>
      <c r="S355" s="90"/>
      <c r="T355" s="90"/>
      <c r="U355" s="90"/>
      <c r="V355" s="90"/>
    </row>
    <row r="356" spans="17:22" s="54" customFormat="1">
      <c r="Q356" s="90"/>
      <c r="R356" s="90"/>
      <c r="S356" s="90"/>
      <c r="T356" s="90"/>
      <c r="U356" s="90"/>
      <c r="V356" s="90"/>
    </row>
    <row r="357" spans="17:22" s="54" customFormat="1">
      <c r="Q357" s="90"/>
      <c r="R357" s="90"/>
      <c r="S357" s="90"/>
      <c r="T357" s="90"/>
      <c r="U357" s="90"/>
      <c r="V357" s="90"/>
    </row>
    <row r="358" spans="17:22" s="54" customFormat="1">
      <c r="Q358" s="90"/>
      <c r="R358" s="90"/>
      <c r="S358" s="90"/>
      <c r="T358" s="90"/>
      <c r="U358" s="90"/>
      <c r="V358" s="90"/>
    </row>
    <row r="359" spans="17:22" s="54" customFormat="1">
      <c r="Q359" s="90"/>
      <c r="R359" s="90"/>
      <c r="S359" s="90"/>
      <c r="T359" s="90"/>
      <c r="U359" s="90"/>
      <c r="V359" s="90"/>
    </row>
    <row r="360" spans="17:22" s="54" customFormat="1">
      <c r="Q360" s="90"/>
      <c r="R360" s="90"/>
      <c r="S360" s="90"/>
      <c r="T360" s="90"/>
      <c r="U360" s="90"/>
      <c r="V360" s="90"/>
    </row>
    <row r="361" spans="17:22" s="54" customFormat="1">
      <c r="Q361" s="90"/>
      <c r="R361" s="90"/>
      <c r="S361" s="90"/>
      <c r="T361" s="90"/>
      <c r="U361" s="90"/>
      <c r="V361" s="90"/>
    </row>
    <row r="362" spans="17:22" s="54" customFormat="1">
      <c r="Q362" s="90"/>
      <c r="R362" s="90"/>
      <c r="S362" s="90"/>
      <c r="T362" s="90"/>
      <c r="U362" s="90"/>
      <c r="V362" s="90"/>
    </row>
    <row r="363" spans="17:22" s="54" customFormat="1">
      <c r="Q363" s="90"/>
      <c r="R363" s="90"/>
      <c r="S363" s="90"/>
      <c r="T363" s="90"/>
      <c r="U363" s="90"/>
      <c r="V363" s="90"/>
    </row>
    <row r="364" spans="17:22" s="54" customFormat="1">
      <c r="Q364" s="90"/>
      <c r="R364" s="90"/>
      <c r="S364" s="90"/>
      <c r="T364" s="90"/>
      <c r="U364" s="90"/>
      <c r="V364" s="90"/>
    </row>
    <row r="365" spans="17:22" s="54" customFormat="1">
      <c r="Q365" s="90"/>
      <c r="R365" s="90"/>
      <c r="S365" s="90"/>
      <c r="T365" s="90"/>
      <c r="U365" s="90"/>
      <c r="V365" s="90"/>
    </row>
    <row r="366" spans="17:22" s="54" customFormat="1">
      <c r="Q366" s="90"/>
      <c r="R366" s="90"/>
      <c r="S366" s="90"/>
      <c r="T366" s="90"/>
      <c r="U366" s="90"/>
      <c r="V366" s="90"/>
    </row>
    <row r="367" spans="17:22" s="54" customFormat="1">
      <c r="Q367" s="90"/>
      <c r="R367" s="90"/>
      <c r="S367" s="90"/>
      <c r="T367" s="90"/>
      <c r="U367" s="90"/>
      <c r="V367" s="90"/>
    </row>
    <row r="368" spans="17:22" s="54" customFormat="1">
      <c r="Q368" s="90"/>
      <c r="R368" s="90"/>
      <c r="S368" s="90"/>
      <c r="T368" s="90"/>
      <c r="U368" s="90"/>
      <c r="V368" s="90"/>
    </row>
    <row r="369" spans="17:22" s="54" customFormat="1">
      <c r="Q369" s="90"/>
      <c r="R369" s="90"/>
      <c r="S369" s="90"/>
      <c r="T369" s="90"/>
      <c r="U369" s="90"/>
      <c r="V369" s="90"/>
    </row>
    <row r="370" spans="17:22" s="54" customFormat="1">
      <c r="Q370" s="90"/>
      <c r="R370" s="90"/>
      <c r="S370" s="90"/>
      <c r="T370" s="90"/>
      <c r="U370" s="90"/>
      <c r="V370" s="90"/>
    </row>
    <row r="371" spans="17:22" s="54" customFormat="1">
      <c r="Q371" s="90"/>
      <c r="R371" s="90"/>
      <c r="S371" s="90"/>
      <c r="T371" s="90"/>
      <c r="U371" s="90"/>
      <c r="V371" s="90"/>
    </row>
    <row r="372" spans="17:22" s="54" customFormat="1">
      <c r="Q372" s="90"/>
      <c r="R372" s="90"/>
      <c r="S372" s="90"/>
      <c r="T372" s="90"/>
      <c r="U372" s="90"/>
      <c r="V372" s="90"/>
    </row>
    <row r="373" spans="17:22" s="54" customFormat="1">
      <c r="Q373" s="90"/>
      <c r="R373" s="90"/>
      <c r="S373" s="90"/>
      <c r="T373" s="90"/>
      <c r="U373" s="90"/>
      <c r="V373" s="90"/>
    </row>
    <row r="374" spans="17:22" s="54" customFormat="1">
      <c r="Q374" s="90"/>
      <c r="R374" s="90"/>
      <c r="S374" s="90"/>
      <c r="T374" s="90"/>
      <c r="U374" s="90"/>
      <c r="V374" s="90"/>
    </row>
    <row r="375" spans="17:22" s="54" customFormat="1">
      <c r="Q375" s="90"/>
      <c r="R375" s="90"/>
      <c r="S375" s="90"/>
      <c r="T375" s="90"/>
      <c r="U375" s="90"/>
      <c r="V375" s="90"/>
    </row>
    <row r="376" spans="17:22" s="54" customFormat="1">
      <c r="Q376" s="90"/>
      <c r="R376" s="90"/>
      <c r="S376" s="90"/>
      <c r="T376" s="90"/>
      <c r="U376" s="90"/>
      <c r="V376" s="90"/>
    </row>
    <row r="377" spans="17:22" s="54" customFormat="1">
      <c r="Q377" s="90"/>
      <c r="R377" s="90"/>
      <c r="S377" s="90"/>
      <c r="T377" s="90"/>
      <c r="U377" s="90"/>
      <c r="V377" s="90"/>
    </row>
    <row r="378" spans="17:22" s="54" customFormat="1">
      <c r="Q378" s="90"/>
      <c r="R378" s="90"/>
      <c r="S378" s="90"/>
      <c r="T378" s="90"/>
      <c r="U378" s="90"/>
      <c r="V378" s="90"/>
    </row>
    <row r="379" spans="17:22" s="54" customFormat="1">
      <c r="Q379" s="90"/>
      <c r="R379" s="90"/>
      <c r="S379" s="90"/>
      <c r="T379" s="90"/>
      <c r="U379" s="90"/>
      <c r="V379" s="90"/>
    </row>
    <row r="380" spans="17:22" s="54" customFormat="1">
      <c r="Q380" s="90"/>
      <c r="R380" s="90"/>
      <c r="S380" s="90"/>
      <c r="T380" s="90"/>
      <c r="U380" s="90"/>
      <c r="V380" s="90"/>
    </row>
    <row r="381" spans="17:22" s="54" customFormat="1">
      <c r="Q381" s="90"/>
      <c r="R381" s="90"/>
      <c r="S381" s="90"/>
      <c r="T381" s="90"/>
      <c r="U381" s="90"/>
      <c r="V381" s="90"/>
    </row>
    <row r="382" spans="17:22" s="54" customFormat="1">
      <c r="Q382" s="90"/>
      <c r="R382" s="90"/>
      <c r="S382" s="90"/>
      <c r="T382" s="90"/>
      <c r="U382" s="90"/>
      <c r="V382" s="90"/>
    </row>
    <row r="383" spans="17:22" s="54" customFormat="1">
      <c r="Q383" s="90"/>
      <c r="R383" s="90"/>
      <c r="S383" s="90"/>
      <c r="T383" s="90"/>
      <c r="U383" s="90"/>
      <c r="V383" s="90"/>
    </row>
    <row r="384" spans="17:22" s="54" customFormat="1">
      <c r="Q384" s="90"/>
      <c r="R384" s="90"/>
      <c r="S384" s="90"/>
      <c r="T384" s="90"/>
      <c r="U384" s="90"/>
      <c r="V384" s="90"/>
    </row>
    <row r="385" spans="17:22" s="54" customFormat="1">
      <c r="Q385" s="90"/>
      <c r="R385" s="90"/>
      <c r="S385" s="90"/>
      <c r="T385" s="90"/>
      <c r="U385" s="90"/>
      <c r="V385" s="90"/>
    </row>
    <row r="386" spans="17:22" s="54" customFormat="1">
      <c r="Q386" s="90"/>
      <c r="R386" s="90"/>
      <c r="S386" s="90"/>
      <c r="T386" s="90"/>
      <c r="U386" s="90"/>
      <c r="V386" s="90"/>
    </row>
    <row r="387" spans="17:22" s="54" customFormat="1">
      <c r="Q387" s="90"/>
      <c r="R387" s="90"/>
      <c r="S387" s="90"/>
      <c r="T387" s="90"/>
      <c r="U387" s="90"/>
      <c r="V387" s="90"/>
    </row>
    <row r="388" spans="17:22" s="54" customFormat="1">
      <c r="Q388" s="90"/>
      <c r="R388" s="90"/>
      <c r="S388" s="90"/>
      <c r="T388" s="90"/>
      <c r="U388" s="90"/>
      <c r="V388" s="90"/>
    </row>
    <row r="389" spans="17:22" s="54" customFormat="1">
      <c r="Q389" s="90"/>
      <c r="R389" s="90"/>
      <c r="S389" s="90"/>
      <c r="T389" s="90"/>
      <c r="U389" s="90"/>
      <c r="V389" s="90"/>
    </row>
    <row r="390" spans="17:22" s="54" customFormat="1">
      <c r="Q390" s="90"/>
      <c r="R390" s="90"/>
      <c r="S390" s="90"/>
      <c r="T390" s="90"/>
      <c r="U390" s="90"/>
      <c r="V390" s="90"/>
    </row>
    <row r="391" spans="17:22" s="54" customFormat="1">
      <c r="Q391" s="90"/>
      <c r="R391" s="90"/>
      <c r="S391" s="90"/>
      <c r="T391" s="90"/>
      <c r="U391" s="90"/>
      <c r="V391" s="90"/>
    </row>
    <row r="392" spans="17:22" s="54" customFormat="1">
      <c r="Q392" s="90"/>
      <c r="R392" s="90"/>
      <c r="S392" s="90"/>
      <c r="T392" s="90"/>
      <c r="U392" s="90"/>
      <c r="V392" s="90"/>
    </row>
    <row r="393" spans="17:22" s="54" customFormat="1">
      <c r="Q393" s="90"/>
      <c r="R393" s="90"/>
      <c r="S393" s="90"/>
      <c r="T393" s="90"/>
      <c r="U393" s="90"/>
      <c r="V393" s="90"/>
    </row>
    <row r="394" spans="17:22" s="54" customFormat="1">
      <c r="Q394" s="90"/>
      <c r="R394" s="90"/>
      <c r="S394" s="90"/>
      <c r="T394" s="90"/>
      <c r="U394" s="90"/>
      <c r="V394" s="90"/>
    </row>
    <row r="395" spans="17:22" s="54" customFormat="1">
      <c r="Q395" s="90"/>
      <c r="R395" s="90"/>
      <c r="S395" s="90"/>
      <c r="T395" s="90"/>
      <c r="U395" s="90"/>
      <c r="V395" s="90"/>
    </row>
    <row r="396" spans="17:22" s="54" customFormat="1">
      <c r="Q396" s="90"/>
      <c r="R396" s="90"/>
      <c r="S396" s="90"/>
      <c r="T396" s="90"/>
      <c r="U396" s="90"/>
      <c r="V396" s="90"/>
    </row>
    <row r="397" spans="17:22" s="54" customFormat="1">
      <c r="Q397" s="90"/>
      <c r="R397" s="90"/>
      <c r="S397" s="90"/>
      <c r="T397" s="90"/>
      <c r="U397" s="90"/>
      <c r="V397" s="90"/>
    </row>
    <row r="398" spans="17:22" s="54" customFormat="1">
      <c r="Q398" s="90"/>
      <c r="R398" s="90"/>
      <c r="S398" s="90"/>
      <c r="T398" s="90"/>
      <c r="U398" s="90"/>
      <c r="V398" s="90"/>
    </row>
    <row r="399" spans="17:22" s="54" customFormat="1">
      <c r="Q399" s="90"/>
      <c r="R399" s="90"/>
      <c r="S399" s="90"/>
      <c r="T399" s="90"/>
      <c r="U399" s="90"/>
      <c r="V399" s="90"/>
    </row>
    <row r="400" spans="17:22" s="54" customFormat="1">
      <c r="Q400" s="90"/>
      <c r="R400" s="90"/>
      <c r="S400" s="90"/>
      <c r="T400" s="90"/>
      <c r="U400" s="90"/>
      <c r="V400" s="90"/>
    </row>
    <row r="401" spans="17:22" s="54" customFormat="1">
      <c r="Q401" s="90"/>
      <c r="R401" s="90"/>
      <c r="S401" s="90"/>
      <c r="T401" s="90"/>
      <c r="U401" s="90"/>
      <c r="V401" s="90"/>
    </row>
    <row r="402" spans="17:22" s="54" customFormat="1">
      <c r="Q402" s="90"/>
      <c r="R402" s="90"/>
      <c r="S402" s="90"/>
      <c r="T402" s="90"/>
      <c r="U402" s="90"/>
      <c r="V402" s="90"/>
    </row>
    <row r="403" spans="17:22" s="54" customFormat="1">
      <c r="Q403" s="90"/>
      <c r="R403" s="90"/>
      <c r="S403" s="90"/>
      <c r="T403" s="90"/>
      <c r="U403" s="90"/>
      <c r="V403" s="90"/>
    </row>
    <row r="404" spans="17:22" s="54" customFormat="1">
      <c r="Q404" s="90"/>
      <c r="R404" s="90"/>
      <c r="S404" s="90"/>
      <c r="T404" s="90"/>
      <c r="U404" s="90"/>
      <c r="V404" s="90"/>
    </row>
    <row r="405" spans="17:22" s="54" customFormat="1">
      <c r="Q405" s="90"/>
      <c r="R405" s="90"/>
      <c r="S405" s="90"/>
      <c r="T405" s="90"/>
      <c r="U405" s="90"/>
      <c r="V405" s="90"/>
    </row>
    <row r="406" spans="17:22" s="54" customFormat="1">
      <c r="Q406" s="90"/>
      <c r="R406" s="90"/>
      <c r="S406" s="90"/>
      <c r="T406" s="90"/>
      <c r="U406" s="90"/>
      <c r="V406" s="90"/>
    </row>
    <row r="407" spans="17:22" s="54" customFormat="1">
      <c r="Q407" s="90"/>
      <c r="R407" s="90"/>
      <c r="S407" s="90"/>
      <c r="T407" s="90"/>
      <c r="U407" s="90"/>
      <c r="V407" s="90"/>
    </row>
    <row r="408" spans="17:22" s="54" customFormat="1">
      <c r="Q408" s="90"/>
      <c r="R408" s="90"/>
      <c r="S408" s="90"/>
      <c r="T408" s="90"/>
      <c r="U408" s="90"/>
      <c r="V408" s="90"/>
    </row>
    <row r="409" spans="17:22" s="54" customFormat="1">
      <c r="Q409" s="90"/>
      <c r="R409" s="90"/>
      <c r="S409" s="90"/>
      <c r="T409" s="90"/>
      <c r="U409" s="90"/>
      <c r="V409" s="90"/>
    </row>
    <row r="410" spans="17:22" s="54" customFormat="1">
      <c r="Q410" s="90"/>
      <c r="R410" s="90"/>
      <c r="S410" s="90"/>
      <c r="T410" s="90"/>
      <c r="U410" s="90"/>
      <c r="V410" s="90"/>
    </row>
    <row r="411" spans="17:22" s="54" customFormat="1">
      <c r="Q411" s="90"/>
      <c r="R411" s="90"/>
      <c r="S411" s="90"/>
      <c r="T411" s="90"/>
      <c r="U411" s="90"/>
      <c r="V411" s="90"/>
    </row>
    <row r="412" spans="17:22" s="54" customFormat="1">
      <c r="Q412" s="90"/>
      <c r="R412" s="90"/>
      <c r="S412" s="90"/>
      <c r="T412" s="90"/>
      <c r="U412" s="90"/>
      <c r="V412" s="90"/>
    </row>
    <row r="413" spans="17:22" s="54" customFormat="1">
      <c r="Q413" s="90"/>
      <c r="R413" s="90"/>
      <c r="S413" s="90"/>
      <c r="T413" s="90"/>
      <c r="U413" s="90"/>
      <c r="V413" s="90"/>
    </row>
    <row r="414" spans="17:22" s="54" customFormat="1">
      <c r="Q414" s="90"/>
      <c r="R414" s="90"/>
      <c r="S414" s="90"/>
      <c r="T414" s="90"/>
      <c r="U414" s="90"/>
      <c r="V414" s="90"/>
    </row>
    <row r="415" spans="17:22" s="54" customFormat="1">
      <c r="Q415" s="90"/>
      <c r="R415" s="90"/>
      <c r="S415" s="90"/>
      <c r="T415" s="90"/>
      <c r="U415" s="90"/>
      <c r="V415" s="90"/>
    </row>
    <row r="416" spans="17:22" s="54" customFormat="1">
      <c r="Q416" s="90"/>
      <c r="R416" s="90"/>
      <c r="S416" s="90"/>
      <c r="T416" s="90"/>
      <c r="U416" s="90"/>
      <c r="V416" s="90"/>
    </row>
    <row r="417" spans="17:22" s="54" customFormat="1">
      <c r="Q417" s="90"/>
      <c r="R417" s="90"/>
      <c r="S417" s="90"/>
      <c r="T417" s="90"/>
      <c r="U417" s="90"/>
      <c r="V417" s="90"/>
    </row>
    <row r="418" spans="17:22" s="54" customFormat="1">
      <c r="Q418" s="90"/>
      <c r="R418" s="90"/>
      <c r="S418" s="90"/>
      <c r="T418" s="90"/>
      <c r="U418" s="90"/>
      <c r="V418" s="90"/>
    </row>
    <row r="419" spans="17:22" s="54" customFormat="1">
      <c r="Q419" s="90"/>
      <c r="R419" s="90"/>
      <c r="S419" s="90"/>
      <c r="T419" s="90"/>
      <c r="U419" s="90"/>
      <c r="V419" s="90"/>
    </row>
    <row r="420" spans="17:22" s="54" customFormat="1">
      <c r="Q420" s="90"/>
      <c r="R420" s="90"/>
      <c r="S420" s="90"/>
      <c r="T420" s="90"/>
      <c r="U420" s="90"/>
      <c r="V420" s="90"/>
    </row>
    <row r="421" spans="17:22" s="54" customFormat="1">
      <c r="Q421" s="90"/>
      <c r="R421" s="90"/>
      <c r="S421" s="90"/>
      <c r="T421" s="90"/>
      <c r="U421" s="90"/>
      <c r="V421" s="90"/>
    </row>
    <row r="422" spans="17:22" s="54" customFormat="1">
      <c r="Q422" s="90"/>
      <c r="R422" s="90"/>
      <c r="S422" s="90"/>
      <c r="T422" s="90"/>
      <c r="U422" s="90"/>
      <c r="V422" s="90"/>
    </row>
    <row r="423" spans="17:22" s="54" customFormat="1">
      <c r="Q423" s="90"/>
      <c r="R423" s="90"/>
      <c r="S423" s="90"/>
      <c r="T423" s="90"/>
      <c r="U423" s="90"/>
      <c r="V423" s="90"/>
    </row>
    <row r="424" spans="17:22" s="54" customFormat="1">
      <c r="Q424" s="90"/>
      <c r="R424" s="90"/>
      <c r="S424" s="90"/>
      <c r="T424" s="90"/>
      <c r="U424" s="90"/>
      <c r="V424" s="90"/>
    </row>
    <row r="425" spans="17:22" s="54" customFormat="1">
      <c r="Q425" s="90"/>
      <c r="R425" s="90"/>
      <c r="S425" s="90"/>
      <c r="T425" s="90"/>
      <c r="U425" s="90"/>
      <c r="V425" s="90"/>
    </row>
    <row r="426" spans="17:22" s="54" customFormat="1">
      <c r="Q426" s="90"/>
      <c r="R426" s="90"/>
      <c r="S426" s="90"/>
      <c r="T426" s="90"/>
      <c r="U426" s="90"/>
      <c r="V426" s="90"/>
    </row>
    <row r="427" spans="17:22" s="54" customFormat="1">
      <c r="Q427" s="90"/>
      <c r="R427" s="90"/>
      <c r="S427" s="90"/>
      <c r="T427" s="90"/>
      <c r="U427" s="90"/>
      <c r="V427" s="90"/>
    </row>
    <row r="428" spans="17:22" s="54" customFormat="1">
      <c r="Q428" s="90"/>
      <c r="R428" s="90"/>
      <c r="S428" s="90"/>
      <c r="T428" s="90"/>
      <c r="U428" s="90"/>
      <c r="V428" s="90"/>
    </row>
    <row r="429" spans="17:22" s="54" customFormat="1">
      <c r="Q429" s="90"/>
      <c r="R429" s="90"/>
      <c r="S429" s="90"/>
      <c r="T429" s="90"/>
      <c r="U429" s="90"/>
      <c r="V429" s="90"/>
    </row>
    <row r="430" spans="17:22" s="54" customFormat="1">
      <c r="Q430" s="90"/>
      <c r="R430" s="90"/>
      <c r="S430" s="90"/>
      <c r="T430" s="90"/>
      <c r="U430" s="90"/>
      <c r="V430" s="90"/>
    </row>
    <row r="431" spans="17:22" s="54" customFormat="1">
      <c r="Q431" s="90"/>
      <c r="R431" s="90"/>
      <c r="S431" s="90"/>
      <c r="T431" s="90"/>
      <c r="U431" s="90"/>
      <c r="V431" s="90"/>
    </row>
    <row r="432" spans="17:22" s="54" customFormat="1">
      <c r="Q432" s="90"/>
      <c r="R432" s="90"/>
      <c r="S432" s="90"/>
      <c r="T432" s="90"/>
      <c r="U432" s="90"/>
      <c r="V432" s="90"/>
    </row>
    <row r="433" spans="17:22" s="54" customFormat="1">
      <c r="Q433" s="90"/>
      <c r="R433" s="90"/>
      <c r="S433" s="90"/>
      <c r="T433" s="90"/>
      <c r="U433" s="90"/>
      <c r="V433" s="90"/>
    </row>
    <row r="434" spans="17:22" s="54" customFormat="1">
      <c r="Q434" s="90"/>
      <c r="R434" s="90"/>
      <c r="S434" s="90"/>
      <c r="T434" s="90"/>
      <c r="U434" s="90"/>
      <c r="V434" s="90"/>
    </row>
    <row r="435" spans="17:22" s="54" customFormat="1">
      <c r="Q435" s="90"/>
      <c r="R435" s="90"/>
      <c r="S435" s="90"/>
      <c r="T435" s="90"/>
      <c r="U435" s="90"/>
      <c r="V435" s="90"/>
    </row>
    <row r="436" spans="17:22" s="54" customFormat="1">
      <c r="Q436" s="90"/>
      <c r="R436" s="90"/>
      <c r="S436" s="90"/>
      <c r="T436" s="90"/>
      <c r="U436" s="90"/>
      <c r="V436" s="90"/>
    </row>
    <row r="437" spans="17:22" s="54" customFormat="1">
      <c r="Q437" s="90"/>
      <c r="R437" s="90"/>
      <c r="S437" s="90"/>
      <c r="T437" s="90"/>
      <c r="U437" s="90"/>
      <c r="V437" s="90"/>
    </row>
    <row r="438" spans="17:22" s="54" customFormat="1">
      <c r="Q438" s="90"/>
      <c r="R438" s="90"/>
      <c r="S438" s="90"/>
      <c r="T438" s="90"/>
      <c r="U438" s="90"/>
      <c r="V438" s="90"/>
    </row>
    <row r="439" spans="17:22" s="54" customFormat="1">
      <c r="Q439" s="90"/>
      <c r="R439" s="90"/>
      <c r="S439" s="90"/>
      <c r="T439" s="90"/>
      <c r="U439" s="90"/>
      <c r="V439" s="90"/>
    </row>
    <row r="440" spans="17:22" s="54" customFormat="1">
      <c r="Q440" s="90"/>
      <c r="R440" s="90"/>
      <c r="S440" s="90"/>
      <c r="T440" s="90"/>
      <c r="U440" s="90"/>
      <c r="V440" s="90"/>
    </row>
    <row r="441" spans="17:22" s="54" customFormat="1">
      <c r="Q441" s="90"/>
      <c r="R441" s="90"/>
      <c r="S441" s="90"/>
      <c r="T441" s="90"/>
      <c r="U441" s="90"/>
      <c r="V441" s="90"/>
    </row>
    <row r="442" spans="17:22" s="54" customFormat="1">
      <c r="Q442" s="90"/>
      <c r="R442" s="90"/>
      <c r="S442" s="90"/>
      <c r="T442" s="90"/>
      <c r="U442" s="90"/>
      <c r="V442" s="90"/>
    </row>
    <row r="443" spans="17:22" s="54" customFormat="1">
      <c r="Q443" s="90"/>
      <c r="R443" s="90"/>
      <c r="S443" s="90"/>
      <c r="T443" s="90"/>
      <c r="U443" s="90"/>
      <c r="V443" s="90"/>
    </row>
    <row r="444" spans="17:22" s="54" customFormat="1">
      <c r="Q444" s="90"/>
      <c r="R444" s="90"/>
      <c r="S444" s="90"/>
      <c r="T444" s="90"/>
      <c r="U444" s="90"/>
      <c r="V444" s="90"/>
    </row>
    <row r="445" spans="17:22" s="54" customFormat="1">
      <c r="Q445" s="90"/>
      <c r="R445" s="90"/>
      <c r="S445" s="90"/>
      <c r="T445" s="90"/>
      <c r="U445" s="90"/>
      <c r="V445" s="90"/>
    </row>
    <row r="446" spans="17:22" s="54" customFormat="1">
      <c r="Q446" s="90"/>
      <c r="R446" s="90"/>
      <c r="S446" s="90"/>
      <c r="T446" s="90"/>
      <c r="U446" s="90"/>
      <c r="V446" s="90"/>
    </row>
    <row r="447" spans="17:22" s="54" customFormat="1">
      <c r="Q447" s="90"/>
      <c r="R447" s="90"/>
      <c r="S447" s="90"/>
      <c r="T447" s="90"/>
      <c r="U447" s="90"/>
      <c r="V447" s="90"/>
    </row>
  </sheetData>
  <autoFilter ref="A14:AQ41" xr:uid="{00000000-0009-0000-0000-000002000000}"/>
  <mergeCells count="14">
    <mergeCell ref="D44:H44"/>
    <mergeCell ref="L44:O44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  <mergeCell ref="L13:P13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431"/>
  <sheetViews>
    <sheetView showZeros="0" topLeftCell="H14" zoomScale="85" zoomScaleNormal="85" workbookViewId="0">
      <selection activeCell="D41" sqref="D41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18" width="10.81640625" style="90" customWidth="1"/>
    <col min="19" max="39" width="8.81640625" style="54"/>
    <col min="40" max="16384" width="8.81640625" style="4"/>
  </cols>
  <sheetData>
    <row r="1" spans="1:41" ht="15">
      <c r="A1" s="434" t="s">
        <v>113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41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ht="15">
      <c r="A3" s="435" t="str">
        <f>Kopsavilkums!C16</f>
        <v>Sagatavošanas un zemes darbi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41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41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41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3"/>
      <c r="L6" s="13"/>
      <c r="M6" s="11"/>
      <c r="N6" s="11"/>
      <c r="O6" s="11"/>
      <c r="P6" s="11"/>
    </row>
    <row r="7" spans="1:41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41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3"/>
      <c r="L8" s="11"/>
      <c r="M8" s="11"/>
      <c r="N8" s="11"/>
      <c r="O8" s="11"/>
      <c r="P8" s="11"/>
    </row>
    <row r="9" spans="1:41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P25</f>
        <v>0</v>
      </c>
    </row>
    <row r="10" spans="1:41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41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41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41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41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41" s="211" customFormat="1">
      <c r="A15" s="268"/>
      <c r="B15" s="134"/>
      <c r="C15" s="173" t="str">
        <f>A3</f>
        <v>Sagatavošanas un zemes darbi</v>
      </c>
      <c r="D15" s="135"/>
      <c r="E15" s="136"/>
      <c r="F15" s="26"/>
      <c r="G15" s="61"/>
      <c r="H15" s="208"/>
      <c r="I15" s="209"/>
      <c r="J15" s="209"/>
      <c r="K15" s="25"/>
      <c r="L15" s="25"/>
      <c r="M15" s="26"/>
      <c r="N15" s="27"/>
      <c r="O15" s="28"/>
      <c r="P15" s="29"/>
      <c r="Q15" s="204"/>
      <c r="R15" s="204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</row>
    <row r="16" spans="1:41" s="217" customFormat="1" ht="12.5">
      <c r="A16" s="212"/>
      <c r="B16" s="213"/>
      <c r="C16" s="214" t="s">
        <v>114</v>
      </c>
      <c r="D16" s="131"/>
      <c r="E16" s="215"/>
      <c r="F16" s="26"/>
      <c r="G16" s="61"/>
      <c r="H16" s="208"/>
      <c r="I16" s="209"/>
      <c r="J16" s="209"/>
      <c r="K16" s="25"/>
      <c r="L16" s="25"/>
      <c r="M16" s="26"/>
      <c r="N16" s="27"/>
      <c r="O16" s="28"/>
      <c r="P16" s="29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</row>
    <row r="17" spans="1:43" s="207" customFormat="1">
      <c r="A17" s="269" t="s">
        <v>32</v>
      </c>
      <c r="B17" s="291">
        <v>1</v>
      </c>
      <c r="C17" s="218" t="s">
        <v>115</v>
      </c>
      <c r="D17" s="219" t="s">
        <v>78</v>
      </c>
      <c r="E17" s="220">
        <v>1</v>
      </c>
      <c r="F17" s="26"/>
      <c r="G17" s="61"/>
      <c r="H17" s="26">
        <f>ROUND(F17*G17,2)</f>
        <v>0</v>
      </c>
      <c r="I17" s="27"/>
      <c r="J17" s="27"/>
      <c r="K17" s="25">
        <f>SUM(H17:J17)</f>
        <v>0</v>
      </c>
      <c r="L17" s="25">
        <f>ROUND(E17*F17,2)</f>
        <v>0</v>
      </c>
      <c r="M17" s="26">
        <f>ROUND(E17*H17,2)</f>
        <v>0</v>
      </c>
      <c r="N17" s="27">
        <f>ROUND(E17*I17,2)</f>
        <v>0</v>
      </c>
      <c r="O17" s="28">
        <f>ROUND(E17*J17,2)</f>
        <v>0</v>
      </c>
      <c r="P17" s="29">
        <f>SUM(M17:O17)</f>
        <v>0</v>
      </c>
      <c r="Q17" s="199"/>
      <c r="R17" s="199"/>
      <c r="S17" s="199"/>
      <c r="T17" s="199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</row>
    <row r="18" spans="1:43" s="207" customFormat="1">
      <c r="A18" s="269" t="s">
        <v>34</v>
      </c>
      <c r="B18" s="291">
        <v>2</v>
      </c>
      <c r="C18" s="218" t="s">
        <v>116</v>
      </c>
      <c r="D18" s="219" t="s">
        <v>78</v>
      </c>
      <c r="E18" s="220">
        <v>1</v>
      </c>
      <c r="F18" s="26"/>
      <c r="G18" s="61"/>
      <c r="H18" s="26">
        <f t="shared" ref="H18:H23" si="0">ROUND(F18*G18,2)</f>
        <v>0</v>
      </c>
      <c r="I18" s="27"/>
      <c r="J18" s="27"/>
      <c r="K18" s="25">
        <f t="shared" ref="K18:K23" si="1">SUM(H18:J18)</f>
        <v>0</v>
      </c>
      <c r="L18" s="25">
        <f t="shared" ref="L18:L23" si="2">ROUND(E18*F18,2)</f>
        <v>0</v>
      </c>
      <c r="M18" s="26">
        <f t="shared" ref="M18:M23" si="3">ROUND(E18*H18,2)</f>
        <v>0</v>
      </c>
      <c r="N18" s="27">
        <f t="shared" ref="N18:N23" si="4">ROUND(E18*I18,2)</f>
        <v>0</v>
      </c>
      <c r="O18" s="28">
        <f t="shared" ref="O18:O23" si="5">ROUND(E18*J18,2)</f>
        <v>0</v>
      </c>
      <c r="P18" s="29">
        <f t="shared" ref="P18:P23" si="6">SUM(M18:O18)</f>
        <v>0</v>
      </c>
      <c r="Q18" s="199"/>
      <c r="R18" s="199"/>
      <c r="S18" s="199"/>
      <c r="T18" s="199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</row>
    <row r="19" spans="1:43" s="207" customFormat="1">
      <c r="A19" s="269"/>
      <c r="B19" s="292"/>
      <c r="C19" s="214" t="s">
        <v>117</v>
      </c>
      <c r="D19" s="131"/>
      <c r="E19" s="215"/>
      <c r="F19" s="26"/>
      <c r="G19" s="61"/>
      <c r="H19" s="26">
        <f t="shared" si="0"/>
        <v>0</v>
      </c>
      <c r="I19" s="27"/>
      <c r="J19" s="27"/>
      <c r="K19" s="25">
        <f t="shared" si="1"/>
        <v>0</v>
      </c>
      <c r="L19" s="25">
        <f t="shared" si="2"/>
        <v>0</v>
      </c>
      <c r="M19" s="26">
        <f t="shared" si="3"/>
        <v>0</v>
      </c>
      <c r="N19" s="27">
        <f t="shared" si="4"/>
        <v>0</v>
      </c>
      <c r="O19" s="28">
        <f t="shared" si="5"/>
        <v>0</v>
      </c>
      <c r="P19" s="29">
        <f t="shared" si="6"/>
        <v>0</v>
      </c>
      <c r="Q19" s="199"/>
      <c r="R19" s="199"/>
      <c r="S19" s="199"/>
      <c r="T19" s="199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</row>
    <row r="20" spans="1:43" s="207" customFormat="1" ht="23">
      <c r="A20" s="269" t="s">
        <v>81</v>
      </c>
      <c r="B20" s="291">
        <v>3</v>
      </c>
      <c r="C20" s="218" t="s">
        <v>118</v>
      </c>
      <c r="D20" s="219" t="s">
        <v>119</v>
      </c>
      <c r="E20" s="220">
        <v>1200</v>
      </c>
      <c r="F20" s="26"/>
      <c r="G20" s="61"/>
      <c r="H20" s="26">
        <f t="shared" si="0"/>
        <v>0</v>
      </c>
      <c r="I20" s="27"/>
      <c r="J20" s="27"/>
      <c r="K20" s="25">
        <f t="shared" si="1"/>
        <v>0</v>
      </c>
      <c r="L20" s="25">
        <f t="shared" si="2"/>
        <v>0</v>
      </c>
      <c r="M20" s="26">
        <f t="shared" si="3"/>
        <v>0</v>
      </c>
      <c r="N20" s="27">
        <f t="shared" si="4"/>
        <v>0</v>
      </c>
      <c r="O20" s="28">
        <f t="shared" si="5"/>
        <v>0</v>
      </c>
      <c r="P20" s="29">
        <f t="shared" si="6"/>
        <v>0</v>
      </c>
      <c r="Q20" s="199"/>
      <c r="R20" s="199"/>
      <c r="S20" s="199"/>
      <c r="T20" s="199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</row>
    <row r="21" spans="1:43" s="207" customFormat="1" ht="39" customHeight="1">
      <c r="A21" s="269" t="s">
        <v>83</v>
      </c>
      <c r="B21" s="291">
        <v>4</v>
      </c>
      <c r="C21" s="218" t="s">
        <v>120</v>
      </c>
      <c r="D21" s="219" t="s">
        <v>121</v>
      </c>
      <c r="E21" s="220">
        <v>660</v>
      </c>
      <c r="F21" s="26"/>
      <c r="G21" s="61"/>
      <c r="H21" s="26">
        <f t="shared" si="0"/>
        <v>0</v>
      </c>
      <c r="I21" s="27"/>
      <c r="J21" s="27"/>
      <c r="K21" s="25">
        <f t="shared" si="1"/>
        <v>0</v>
      </c>
      <c r="L21" s="25">
        <f t="shared" si="2"/>
        <v>0</v>
      </c>
      <c r="M21" s="26">
        <f t="shared" si="3"/>
        <v>0</v>
      </c>
      <c r="N21" s="27">
        <f t="shared" si="4"/>
        <v>0</v>
      </c>
      <c r="O21" s="28">
        <f t="shared" si="5"/>
        <v>0</v>
      </c>
      <c r="P21" s="29">
        <f t="shared" si="6"/>
        <v>0</v>
      </c>
      <c r="Q21" s="199"/>
      <c r="R21" s="199"/>
      <c r="S21" s="199"/>
      <c r="T21" s="199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</row>
    <row r="22" spans="1:43" s="207" customFormat="1">
      <c r="A22" s="269" t="s">
        <v>86</v>
      </c>
      <c r="B22" s="292" t="s">
        <v>86</v>
      </c>
      <c r="C22" s="218" t="s">
        <v>122</v>
      </c>
      <c r="D22" s="219" t="s">
        <v>121</v>
      </c>
      <c r="E22" s="220">
        <v>170</v>
      </c>
      <c r="F22" s="26"/>
      <c r="G22" s="61"/>
      <c r="H22" s="26">
        <f t="shared" si="0"/>
        <v>0</v>
      </c>
      <c r="I22" s="27"/>
      <c r="J22" s="27"/>
      <c r="K22" s="25">
        <f t="shared" si="1"/>
        <v>0</v>
      </c>
      <c r="L22" s="25">
        <f t="shared" si="2"/>
        <v>0</v>
      </c>
      <c r="M22" s="26">
        <f t="shared" si="3"/>
        <v>0</v>
      </c>
      <c r="N22" s="27">
        <f t="shared" si="4"/>
        <v>0</v>
      </c>
      <c r="O22" s="28">
        <f t="shared" si="5"/>
        <v>0</v>
      </c>
      <c r="P22" s="29">
        <f t="shared" si="6"/>
        <v>0</v>
      </c>
      <c r="Q22" s="199"/>
      <c r="R22" s="199"/>
      <c r="S22" s="199"/>
      <c r="T22" s="199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</row>
    <row r="23" spans="1:43" s="207" customFormat="1" ht="34.5">
      <c r="A23" s="269" t="s">
        <v>88</v>
      </c>
      <c r="B23" s="291">
        <v>6</v>
      </c>
      <c r="C23" s="218" t="s">
        <v>125</v>
      </c>
      <c r="D23" s="219" t="s">
        <v>121</v>
      </c>
      <c r="E23" s="220">
        <v>34.400000000000006</v>
      </c>
      <c r="F23" s="26"/>
      <c r="G23" s="61"/>
      <c r="H23" s="26">
        <f t="shared" si="0"/>
        <v>0</v>
      </c>
      <c r="I23" s="27"/>
      <c r="J23" s="27"/>
      <c r="K23" s="25">
        <f t="shared" si="1"/>
        <v>0</v>
      </c>
      <c r="L23" s="25">
        <f t="shared" si="2"/>
        <v>0</v>
      </c>
      <c r="M23" s="26">
        <f t="shared" si="3"/>
        <v>0</v>
      </c>
      <c r="N23" s="27">
        <f t="shared" si="4"/>
        <v>0</v>
      </c>
      <c r="O23" s="28">
        <f t="shared" si="5"/>
        <v>0</v>
      </c>
      <c r="P23" s="29">
        <f t="shared" si="6"/>
        <v>0</v>
      </c>
      <c r="Q23" s="199"/>
      <c r="R23" s="199"/>
      <c r="S23" s="199"/>
      <c r="T23" s="199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</row>
    <row r="24" spans="1:43" s="207" customFormat="1" ht="14.5" thickBot="1">
      <c r="A24" s="363" t="s">
        <v>93</v>
      </c>
      <c r="B24" s="291">
        <v>7</v>
      </c>
      <c r="C24" s="390" t="s">
        <v>531</v>
      </c>
      <c r="D24" s="219" t="s">
        <v>121</v>
      </c>
      <c r="E24" s="220">
        <v>43</v>
      </c>
      <c r="F24" s="208"/>
      <c r="G24" s="224"/>
      <c r="H24" s="208">
        <f t="shared" ref="H24" si="7">ROUND(F24*G24,2)</f>
        <v>0</v>
      </c>
      <c r="I24" s="209"/>
      <c r="J24" s="209"/>
      <c r="K24" s="228">
        <f t="shared" ref="K24" si="8">SUM(H24:J24)</f>
        <v>0</v>
      </c>
      <c r="L24" s="228">
        <f t="shared" ref="L24" si="9">ROUND(E24*F24,2)</f>
        <v>0</v>
      </c>
      <c r="M24" s="208">
        <f t="shared" ref="M24" si="10">ROUND(E24*H24,2)</f>
        <v>0</v>
      </c>
      <c r="N24" s="209">
        <f t="shared" ref="N24" si="11">ROUND(E24*I24,2)</f>
        <v>0</v>
      </c>
      <c r="O24" s="229">
        <f t="shared" ref="O24" si="12">ROUND(E24*J24,2)</f>
        <v>0</v>
      </c>
      <c r="P24" s="230">
        <f t="shared" ref="P24" si="13">SUM(M24:O24)</f>
        <v>0</v>
      </c>
      <c r="Q24" s="199"/>
      <c r="R24" s="199"/>
      <c r="S24" s="199"/>
      <c r="T24" s="199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</row>
    <row r="25" spans="1:43" ht="15" customHeight="1" thickBot="1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2" t="s">
        <v>112</v>
      </c>
      <c r="L25" s="36">
        <f>ROUND(SUM(L15:L24),2)</f>
        <v>0</v>
      </c>
      <c r="M25" s="36">
        <f>ROUND(SUM(M15:M24),2)</f>
        <v>0</v>
      </c>
      <c r="N25" s="36">
        <f>ROUND(SUM(N15:N24),2)</f>
        <v>0</v>
      </c>
      <c r="O25" s="36">
        <f>ROUND(SUM(O15:O24),2)</f>
        <v>0</v>
      </c>
      <c r="P25" s="36">
        <f>ROUND(SUM(P15:P24),2)</f>
        <v>0</v>
      </c>
    </row>
    <row r="26" spans="1:43" ht="35" customHeight="1">
      <c r="A26" s="37"/>
      <c r="B26" s="7"/>
      <c r="C26" s="38"/>
      <c r="D26" s="39"/>
      <c r="E26" s="5"/>
      <c r="F26" s="5"/>
      <c r="G26" s="5"/>
      <c r="H26" s="7"/>
      <c r="I26" s="7"/>
      <c r="J26" s="7"/>
      <c r="K26" s="7"/>
      <c r="L26" s="7"/>
      <c r="M26" s="7"/>
      <c r="N26" s="7"/>
      <c r="O26" s="7"/>
      <c r="P26" s="7"/>
    </row>
    <row r="27" spans="1:43">
      <c r="A27" s="40"/>
      <c r="B27" s="41"/>
      <c r="C27" s="41" t="s">
        <v>14</v>
      </c>
      <c r="D27" s="42"/>
      <c r="E27" s="43"/>
      <c r="F27" s="44"/>
      <c r="G27" s="42"/>
      <c r="H27" s="45">
        <f>Kopsavilkums!C$42</f>
        <v>0</v>
      </c>
      <c r="I27" s="46" t="str">
        <f>Koptāme!$C$28</f>
        <v>datums</v>
      </c>
      <c r="J27" s="46"/>
      <c r="K27" s="41" t="s">
        <v>17</v>
      </c>
      <c r="L27" s="47"/>
      <c r="M27" s="44"/>
      <c r="N27" s="44"/>
      <c r="O27" s="45">
        <f>Kopsavilkums!C$47</f>
        <v>0</v>
      </c>
      <c r="P27" s="46" t="str">
        <f>Kopsavilkums!D$47</f>
        <v>datums</v>
      </c>
      <c r="S27" s="90"/>
      <c r="T27" s="90"/>
      <c r="U27" s="90"/>
      <c r="V27" s="90"/>
      <c r="AN27" s="54"/>
      <c r="AO27" s="54"/>
      <c r="AP27" s="54"/>
      <c r="AQ27" s="54"/>
    </row>
    <row r="28" spans="1:43">
      <c r="A28" s="48"/>
      <c r="B28" s="49"/>
      <c r="C28" s="50"/>
      <c r="D28" s="433" t="s">
        <v>15</v>
      </c>
      <c r="E28" s="433"/>
      <c r="F28" s="433"/>
      <c r="G28" s="433"/>
      <c r="H28" s="433"/>
      <c r="I28" s="7"/>
      <c r="J28" s="7"/>
      <c r="K28" s="7"/>
      <c r="L28" s="433" t="s">
        <v>15</v>
      </c>
      <c r="M28" s="433"/>
      <c r="N28" s="433"/>
      <c r="O28" s="433"/>
      <c r="P28" s="7"/>
      <c r="S28" s="90"/>
      <c r="T28" s="90"/>
      <c r="U28" s="90"/>
      <c r="V28" s="90"/>
      <c r="AN28" s="54"/>
      <c r="AO28" s="54"/>
      <c r="AP28" s="54"/>
      <c r="AQ28" s="54"/>
    </row>
    <row r="29" spans="1:43">
      <c r="A29" s="37"/>
      <c r="B29" s="7"/>
      <c r="C29" s="38"/>
      <c r="D29" s="5"/>
      <c r="E29" s="5"/>
      <c r="F29" s="5"/>
      <c r="G29" s="5"/>
      <c r="H29" s="7"/>
      <c r="I29" s="7"/>
      <c r="J29" s="7"/>
      <c r="K29" s="7"/>
      <c r="L29" s="7"/>
      <c r="M29" s="7"/>
      <c r="N29" s="7"/>
      <c r="O29" s="7"/>
      <c r="P29" s="7"/>
      <c r="S29" s="90"/>
      <c r="T29" s="90"/>
      <c r="U29" s="90"/>
      <c r="V29" s="90"/>
      <c r="AN29" s="54"/>
      <c r="AO29" s="54"/>
      <c r="AP29" s="54"/>
      <c r="AQ29" s="54"/>
    </row>
    <row r="30" spans="1:43">
      <c r="A30" s="51"/>
      <c r="B30" s="46"/>
      <c r="C30" s="52"/>
      <c r="D30" s="52">
        <f>Kopsavilkums!B$45</f>
        <v>0</v>
      </c>
      <c r="E30" s="5"/>
      <c r="F30" s="5"/>
      <c r="G30" s="5"/>
      <c r="H30" s="7"/>
      <c r="I30" s="7"/>
      <c r="J30" s="7"/>
      <c r="K30" s="7"/>
      <c r="L30" s="52" t="str">
        <f>Kopsavilkums!B$50</f>
        <v>Sert.Nr. ________</v>
      </c>
      <c r="M30" s="53"/>
      <c r="N30" s="7"/>
      <c r="O30" s="7"/>
      <c r="P30" s="7"/>
      <c r="S30" s="90"/>
      <c r="T30" s="90"/>
      <c r="U30" s="90"/>
      <c r="V30" s="90"/>
      <c r="AN30" s="54"/>
      <c r="AO30" s="54"/>
      <c r="AP30" s="54"/>
      <c r="AQ30" s="54"/>
    </row>
    <row r="31" spans="1:43" s="54" customFormat="1">
      <c r="Q31" s="90"/>
      <c r="R31" s="90"/>
    </row>
    <row r="32" spans="1:43" s="54" customFormat="1">
      <c r="Q32" s="90"/>
      <c r="R32" s="90"/>
    </row>
    <row r="33" spans="17:18" s="54" customFormat="1">
      <c r="Q33" s="90"/>
      <c r="R33" s="90"/>
    </row>
    <row r="34" spans="17:18" s="54" customFormat="1">
      <c r="Q34" s="90"/>
      <c r="R34" s="90"/>
    </row>
    <row r="35" spans="17:18" s="54" customFormat="1">
      <c r="Q35" s="90"/>
      <c r="R35" s="90"/>
    </row>
    <row r="36" spans="17:18" s="54" customFormat="1">
      <c r="Q36" s="90"/>
      <c r="R36" s="90"/>
    </row>
    <row r="37" spans="17:18" s="54" customFormat="1">
      <c r="Q37" s="90"/>
      <c r="R37" s="90"/>
    </row>
    <row r="38" spans="17:18" s="54" customFormat="1">
      <c r="Q38" s="90"/>
      <c r="R38" s="90"/>
    </row>
    <row r="39" spans="17:18" s="54" customFormat="1">
      <c r="Q39" s="90"/>
      <c r="R39" s="90"/>
    </row>
    <row r="40" spans="17:18" s="54" customFormat="1">
      <c r="Q40" s="90"/>
      <c r="R40" s="90"/>
    </row>
    <row r="41" spans="17:18" s="54" customFormat="1">
      <c r="Q41" s="90"/>
      <c r="R41" s="90"/>
    </row>
    <row r="42" spans="17:18" s="54" customFormat="1">
      <c r="Q42" s="90"/>
      <c r="R42" s="90"/>
    </row>
    <row r="43" spans="17:18" s="54" customFormat="1">
      <c r="Q43" s="90"/>
      <c r="R43" s="90"/>
    </row>
    <row r="44" spans="17:18" s="54" customFormat="1">
      <c r="Q44" s="90"/>
      <c r="R44" s="90"/>
    </row>
    <row r="45" spans="17:18" s="54" customFormat="1">
      <c r="Q45" s="90"/>
      <c r="R45" s="90"/>
    </row>
    <row r="46" spans="17:18" s="54" customFormat="1">
      <c r="Q46" s="90"/>
      <c r="R46" s="90"/>
    </row>
    <row r="47" spans="17:18" s="54" customFormat="1">
      <c r="Q47" s="90"/>
      <c r="R47" s="90"/>
    </row>
    <row r="48" spans="17:18" s="54" customFormat="1">
      <c r="Q48" s="90"/>
      <c r="R48" s="90"/>
    </row>
    <row r="49" spans="17:18" s="54" customFormat="1">
      <c r="Q49" s="90"/>
      <c r="R49" s="90"/>
    </row>
    <row r="50" spans="17:18" s="54" customFormat="1">
      <c r="Q50" s="90"/>
      <c r="R50" s="90"/>
    </row>
    <row r="51" spans="17:18" s="54" customFormat="1">
      <c r="Q51" s="90"/>
      <c r="R51" s="90"/>
    </row>
    <row r="52" spans="17:18" s="54" customFormat="1">
      <c r="Q52" s="90"/>
      <c r="R52" s="90"/>
    </row>
    <row r="53" spans="17:18" s="54" customFormat="1">
      <c r="Q53" s="90"/>
      <c r="R53" s="90"/>
    </row>
    <row r="54" spans="17:18" s="54" customFormat="1">
      <c r="Q54" s="90"/>
      <c r="R54" s="90"/>
    </row>
    <row r="55" spans="17:18" s="54" customFormat="1">
      <c r="Q55" s="90"/>
      <c r="R55" s="90"/>
    </row>
    <row r="56" spans="17:18" s="54" customFormat="1">
      <c r="Q56" s="90"/>
      <c r="R56" s="90"/>
    </row>
    <row r="57" spans="17:18" s="54" customFormat="1">
      <c r="Q57" s="90"/>
      <c r="R57" s="90"/>
    </row>
    <row r="58" spans="17:18" s="54" customFormat="1">
      <c r="Q58" s="90"/>
      <c r="R58" s="90"/>
    </row>
    <row r="59" spans="17:18" s="54" customFormat="1">
      <c r="Q59" s="90"/>
      <c r="R59" s="90"/>
    </row>
    <row r="60" spans="17:18" s="54" customFormat="1">
      <c r="Q60" s="90"/>
      <c r="R60" s="90"/>
    </row>
    <row r="61" spans="17:18" s="54" customFormat="1">
      <c r="Q61" s="90"/>
      <c r="R61" s="90"/>
    </row>
    <row r="62" spans="17:18" s="54" customFormat="1">
      <c r="Q62" s="90"/>
      <c r="R62" s="90"/>
    </row>
    <row r="63" spans="17:18" s="54" customFormat="1">
      <c r="Q63" s="90"/>
      <c r="R63" s="90"/>
    </row>
    <row r="64" spans="17:18" s="54" customFormat="1">
      <c r="Q64" s="90"/>
      <c r="R64" s="90"/>
    </row>
    <row r="65" spans="17:18" s="54" customFormat="1">
      <c r="Q65" s="90"/>
      <c r="R65" s="90"/>
    </row>
    <row r="66" spans="17:18" s="54" customFormat="1">
      <c r="Q66" s="90"/>
      <c r="R66" s="90"/>
    </row>
    <row r="67" spans="17:18" s="54" customFormat="1">
      <c r="Q67" s="90"/>
      <c r="R67" s="90"/>
    </row>
    <row r="68" spans="17:18" s="54" customFormat="1">
      <c r="Q68" s="90"/>
      <c r="R68" s="90"/>
    </row>
    <row r="69" spans="17:18" s="54" customFormat="1">
      <c r="Q69" s="90"/>
      <c r="R69" s="90"/>
    </row>
    <row r="70" spans="17:18" s="54" customFormat="1">
      <c r="Q70" s="90"/>
      <c r="R70" s="90"/>
    </row>
    <row r="71" spans="17:18" s="54" customFormat="1">
      <c r="Q71" s="90"/>
      <c r="R71" s="90"/>
    </row>
    <row r="72" spans="17:18" s="54" customFormat="1">
      <c r="Q72" s="90"/>
      <c r="R72" s="90"/>
    </row>
    <row r="73" spans="17:18" s="54" customFormat="1">
      <c r="Q73" s="90"/>
      <c r="R73" s="90"/>
    </row>
    <row r="74" spans="17:18" s="54" customFormat="1">
      <c r="Q74" s="90"/>
      <c r="R74" s="90"/>
    </row>
    <row r="75" spans="17:18" s="54" customFormat="1">
      <c r="Q75" s="90"/>
      <c r="R75" s="90"/>
    </row>
    <row r="76" spans="17:18" s="54" customFormat="1">
      <c r="Q76" s="90"/>
      <c r="R76" s="90"/>
    </row>
    <row r="77" spans="17:18" s="54" customFormat="1">
      <c r="Q77" s="90"/>
      <c r="R77" s="90"/>
    </row>
    <row r="78" spans="17:18" s="54" customFormat="1">
      <c r="Q78" s="90"/>
      <c r="R78" s="90"/>
    </row>
    <row r="79" spans="17:18" s="54" customFormat="1">
      <c r="Q79" s="90"/>
      <c r="R79" s="90"/>
    </row>
    <row r="80" spans="17:18" s="54" customFormat="1">
      <c r="Q80" s="90"/>
      <c r="R80" s="90"/>
    </row>
    <row r="81" spans="17:18" s="54" customFormat="1">
      <c r="Q81" s="90"/>
      <c r="R81" s="90"/>
    </row>
    <row r="82" spans="17:18" s="54" customFormat="1">
      <c r="Q82" s="90"/>
      <c r="R82" s="90"/>
    </row>
    <row r="83" spans="17:18" s="54" customFormat="1">
      <c r="Q83" s="90"/>
      <c r="R83" s="90"/>
    </row>
    <row r="84" spans="17:18" s="54" customFormat="1">
      <c r="Q84" s="90"/>
      <c r="R84" s="90"/>
    </row>
    <row r="85" spans="17:18" s="54" customFormat="1">
      <c r="Q85" s="90"/>
      <c r="R85" s="90"/>
    </row>
    <row r="86" spans="17:18" s="54" customFormat="1">
      <c r="Q86" s="90"/>
      <c r="R86" s="90"/>
    </row>
    <row r="87" spans="17:18" s="54" customFormat="1">
      <c r="Q87" s="90"/>
      <c r="R87" s="90"/>
    </row>
    <row r="88" spans="17:18" s="54" customFormat="1">
      <c r="Q88" s="90"/>
      <c r="R88" s="90"/>
    </row>
    <row r="89" spans="17:18" s="54" customFormat="1">
      <c r="Q89" s="90"/>
      <c r="R89" s="90"/>
    </row>
    <row r="90" spans="17:18" s="54" customFormat="1">
      <c r="Q90" s="90"/>
      <c r="R90" s="90"/>
    </row>
    <row r="91" spans="17:18" s="54" customFormat="1">
      <c r="Q91" s="90"/>
      <c r="R91" s="90"/>
    </row>
    <row r="92" spans="17:18" s="54" customFormat="1">
      <c r="Q92" s="90"/>
      <c r="R92" s="90"/>
    </row>
    <row r="93" spans="17:18" s="54" customFormat="1">
      <c r="Q93" s="90"/>
      <c r="R93" s="90"/>
    </row>
    <row r="94" spans="17:18" s="54" customFormat="1">
      <c r="Q94" s="90"/>
      <c r="R94" s="90"/>
    </row>
    <row r="95" spans="17:18" s="54" customFormat="1">
      <c r="Q95" s="90"/>
      <c r="R95" s="90"/>
    </row>
    <row r="96" spans="17:18" s="54" customFormat="1">
      <c r="Q96" s="90"/>
      <c r="R96" s="90"/>
    </row>
    <row r="97" spans="17:18" s="54" customFormat="1">
      <c r="Q97" s="90"/>
      <c r="R97" s="90"/>
    </row>
    <row r="98" spans="17:18" s="54" customFormat="1">
      <c r="Q98" s="90"/>
      <c r="R98" s="90"/>
    </row>
    <row r="99" spans="17:18" s="54" customFormat="1">
      <c r="Q99" s="90"/>
      <c r="R99" s="90"/>
    </row>
    <row r="100" spans="17:18" s="54" customFormat="1">
      <c r="Q100" s="90"/>
      <c r="R100" s="90"/>
    </row>
    <row r="101" spans="17:18" s="54" customFormat="1">
      <c r="Q101" s="90"/>
      <c r="R101" s="90"/>
    </row>
    <row r="102" spans="17:18" s="54" customFormat="1">
      <c r="Q102" s="90"/>
      <c r="R102" s="90"/>
    </row>
    <row r="103" spans="17:18" s="54" customFormat="1">
      <c r="Q103" s="90"/>
      <c r="R103" s="90"/>
    </row>
    <row r="104" spans="17:18" s="54" customFormat="1">
      <c r="Q104" s="90"/>
      <c r="R104" s="90"/>
    </row>
    <row r="105" spans="17:18" s="54" customFormat="1">
      <c r="Q105" s="90"/>
      <c r="R105" s="90"/>
    </row>
    <row r="106" spans="17:18" s="54" customFormat="1">
      <c r="Q106" s="90"/>
      <c r="R106" s="90"/>
    </row>
    <row r="107" spans="17:18" s="54" customFormat="1">
      <c r="Q107" s="90"/>
      <c r="R107" s="90"/>
    </row>
    <row r="108" spans="17:18" s="54" customFormat="1">
      <c r="Q108" s="90"/>
      <c r="R108" s="90"/>
    </row>
    <row r="109" spans="17:18" s="54" customFormat="1">
      <c r="Q109" s="90"/>
      <c r="R109" s="90"/>
    </row>
    <row r="110" spans="17:18" s="54" customFormat="1">
      <c r="Q110" s="90"/>
      <c r="R110" s="90"/>
    </row>
    <row r="111" spans="17:18" s="54" customFormat="1">
      <c r="Q111" s="90"/>
      <c r="R111" s="90"/>
    </row>
    <row r="112" spans="17:18" s="54" customFormat="1">
      <c r="Q112" s="90"/>
      <c r="R112" s="90"/>
    </row>
    <row r="113" spans="17:18" s="54" customFormat="1">
      <c r="Q113" s="90"/>
      <c r="R113" s="90"/>
    </row>
    <row r="114" spans="17:18" s="54" customFormat="1">
      <c r="Q114" s="90"/>
      <c r="R114" s="90"/>
    </row>
    <row r="115" spans="17:18" s="54" customFormat="1">
      <c r="Q115" s="90"/>
      <c r="R115" s="90"/>
    </row>
    <row r="116" spans="17:18" s="54" customFormat="1">
      <c r="Q116" s="90"/>
      <c r="R116" s="90"/>
    </row>
    <row r="117" spans="17:18" s="54" customFormat="1">
      <c r="Q117" s="90"/>
      <c r="R117" s="90"/>
    </row>
    <row r="118" spans="17:18" s="54" customFormat="1">
      <c r="Q118" s="90"/>
      <c r="R118" s="90"/>
    </row>
    <row r="119" spans="17:18" s="54" customFormat="1">
      <c r="Q119" s="90"/>
      <c r="R119" s="90"/>
    </row>
    <row r="120" spans="17:18" s="54" customFormat="1">
      <c r="Q120" s="90"/>
      <c r="R120" s="90"/>
    </row>
    <row r="121" spans="17:18" s="54" customFormat="1">
      <c r="Q121" s="90"/>
      <c r="R121" s="90"/>
    </row>
    <row r="122" spans="17:18" s="54" customFormat="1">
      <c r="Q122" s="90"/>
      <c r="R122" s="90"/>
    </row>
    <row r="123" spans="17:18" s="54" customFormat="1">
      <c r="Q123" s="90"/>
      <c r="R123" s="90"/>
    </row>
    <row r="124" spans="17:18" s="54" customFormat="1">
      <c r="Q124" s="90"/>
      <c r="R124" s="90"/>
    </row>
    <row r="125" spans="17:18" s="54" customFormat="1">
      <c r="Q125" s="90"/>
      <c r="R125" s="90"/>
    </row>
    <row r="126" spans="17:18" s="54" customFormat="1">
      <c r="Q126" s="90"/>
      <c r="R126" s="90"/>
    </row>
    <row r="127" spans="17:18" s="54" customFormat="1">
      <c r="Q127" s="90"/>
      <c r="R127" s="90"/>
    </row>
    <row r="128" spans="17:18" s="54" customFormat="1">
      <c r="Q128" s="90"/>
      <c r="R128" s="90"/>
    </row>
    <row r="129" spans="17:18" s="54" customFormat="1">
      <c r="Q129" s="90"/>
      <c r="R129" s="90"/>
    </row>
    <row r="130" spans="17:18" s="54" customFormat="1">
      <c r="Q130" s="90"/>
      <c r="R130" s="90"/>
    </row>
    <row r="131" spans="17:18" s="54" customFormat="1">
      <c r="Q131" s="90"/>
      <c r="R131" s="90"/>
    </row>
    <row r="132" spans="17:18" s="54" customFormat="1">
      <c r="Q132" s="90"/>
      <c r="R132" s="90"/>
    </row>
    <row r="133" spans="17:18" s="54" customFormat="1">
      <c r="Q133" s="90"/>
      <c r="R133" s="90"/>
    </row>
    <row r="134" spans="17:18" s="54" customFormat="1">
      <c r="Q134" s="90"/>
      <c r="R134" s="90"/>
    </row>
    <row r="135" spans="17:18" s="54" customFormat="1">
      <c r="Q135" s="90"/>
      <c r="R135" s="90"/>
    </row>
    <row r="136" spans="17:18" s="54" customFormat="1">
      <c r="Q136" s="90"/>
      <c r="R136" s="90"/>
    </row>
    <row r="137" spans="17:18" s="54" customFormat="1">
      <c r="Q137" s="90"/>
      <c r="R137" s="90"/>
    </row>
    <row r="138" spans="17:18" s="54" customFormat="1">
      <c r="Q138" s="90"/>
      <c r="R138" s="90"/>
    </row>
    <row r="139" spans="17:18" s="54" customFormat="1">
      <c r="Q139" s="90"/>
      <c r="R139" s="90"/>
    </row>
    <row r="140" spans="17:18" s="54" customFormat="1">
      <c r="Q140" s="90"/>
      <c r="R140" s="90"/>
    </row>
    <row r="141" spans="17:18" s="54" customFormat="1">
      <c r="Q141" s="90"/>
      <c r="R141" s="90"/>
    </row>
    <row r="142" spans="17:18" s="54" customFormat="1">
      <c r="Q142" s="90"/>
      <c r="R142" s="90"/>
    </row>
    <row r="143" spans="17:18" s="54" customFormat="1">
      <c r="Q143" s="90"/>
      <c r="R143" s="90"/>
    </row>
    <row r="144" spans="17:18" s="54" customFormat="1">
      <c r="Q144" s="90"/>
      <c r="R144" s="90"/>
    </row>
    <row r="145" spans="17:18" s="54" customFormat="1">
      <c r="Q145" s="90"/>
      <c r="R145" s="90"/>
    </row>
    <row r="146" spans="17:18" s="54" customFormat="1">
      <c r="Q146" s="90"/>
      <c r="R146" s="90"/>
    </row>
    <row r="147" spans="17:18" s="54" customFormat="1">
      <c r="Q147" s="90"/>
      <c r="R147" s="90"/>
    </row>
    <row r="148" spans="17:18" s="54" customFormat="1">
      <c r="Q148" s="90"/>
      <c r="R148" s="90"/>
    </row>
    <row r="149" spans="17:18" s="54" customFormat="1">
      <c r="Q149" s="90"/>
      <c r="R149" s="90"/>
    </row>
    <row r="150" spans="17:18" s="54" customFormat="1">
      <c r="Q150" s="90"/>
      <c r="R150" s="90"/>
    </row>
    <row r="151" spans="17:18" s="54" customFormat="1">
      <c r="Q151" s="90"/>
      <c r="R151" s="90"/>
    </row>
    <row r="152" spans="17:18" s="54" customFormat="1">
      <c r="Q152" s="90"/>
      <c r="R152" s="90"/>
    </row>
    <row r="153" spans="17:18" s="54" customFormat="1">
      <c r="Q153" s="90"/>
      <c r="R153" s="90"/>
    </row>
    <row r="154" spans="17:18" s="54" customFormat="1">
      <c r="Q154" s="90"/>
      <c r="R154" s="90"/>
    </row>
    <row r="155" spans="17:18" s="54" customFormat="1">
      <c r="Q155" s="90"/>
      <c r="R155" s="90"/>
    </row>
    <row r="156" spans="17:18" s="54" customFormat="1">
      <c r="Q156" s="90"/>
      <c r="R156" s="90"/>
    </row>
    <row r="157" spans="17:18" s="54" customFormat="1">
      <c r="Q157" s="90"/>
      <c r="R157" s="90"/>
    </row>
    <row r="158" spans="17:18" s="54" customFormat="1">
      <c r="Q158" s="90"/>
      <c r="R158" s="90"/>
    </row>
    <row r="159" spans="17:18" s="54" customFormat="1">
      <c r="Q159" s="90"/>
      <c r="R159" s="90"/>
    </row>
    <row r="160" spans="17:18" s="54" customFormat="1">
      <c r="Q160" s="90"/>
      <c r="R160" s="90"/>
    </row>
    <row r="161" spans="17:18" s="54" customFormat="1">
      <c r="Q161" s="90"/>
      <c r="R161" s="90"/>
    </row>
    <row r="162" spans="17:18" s="54" customFormat="1">
      <c r="Q162" s="90"/>
      <c r="R162" s="90"/>
    </row>
    <row r="163" spans="17:18" s="54" customFormat="1">
      <c r="Q163" s="90"/>
      <c r="R163" s="90"/>
    </row>
    <row r="164" spans="17:18" s="54" customFormat="1">
      <c r="Q164" s="90"/>
      <c r="R164" s="90"/>
    </row>
    <row r="165" spans="17:18" s="54" customFormat="1">
      <c r="Q165" s="90"/>
      <c r="R165" s="90"/>
    </row>
    <row r="166" spans="17:18" s="54" customFormat="1">
      <c r="Q166" s="90"/>
      <c r="R166" s="90"/>
    </row>
    <row r="167" spans="17:18" s="54" customFormat="1">
      <c r="Q167" s="90"/>
      <c r="R167" s="90"/>
    </row>
    <row r="168" spans="17:18" s="54" customFormat="1">
      <c r="Q168" s="90"/>
      <c r="R168" s="90"/>
    </row>
    <row r="169" spans="17:18" s="54" customFormat="1">
      <c r="Q169" s="90"/>
      <c r="R169" s="90"/>
    </row>
    <row r="170" spans="17:18" s="54" customFormat="1">
      <c r="Q170" s="90"/>
      <c r="R170" s="90"/>
    </row>
    <row r="171" spans="17:18" s="54" customFormat="1">
      <c r="Q171" s="90"/>
      <c r="R171" s="90"/>
    </row>
    <row r="172" spans="17:18" s="54" customFormat="1">
      <c r="Q172" s="90"/>
      <c r="R172" s="90"/>
    </row>
    <row r="173" spans="17:18" s="54" customFormat="1">
      <c r="Q173" s="90"/>
      <c r="R173" s="90"/>
    </row>
    <row r="174" spans="17:18" s="54" customFormat="1">
      <c r="Q174" s="90"/>
      <c r="R174" s="90"/>
    </row>
    <row r="175" spans="17:18" s="54" customFormat="1">
      <c r="Q175" s="90"/>
      <c r="R175" s="90"/>
    </row>
    <row r="176" spans="17:18" s="54" customFormat="1">
      <c r="Q176" s="90"/>
      <c r="R176" s="90"/>
    </row>
    <row r="177" spans="17:18" s="54" customFormat="1">
      <c r="Q177" s="90"/>
      <c r="R177" s="90"/>
    </row>
    <row r="178" spans="17:18" s="54" customFormat="1">
      <c r="Q178" s="90"/>
      <c r="R178" s="90"/>
    </row>
    <row r="179" spans="17:18" s="54" customFormat="1">
      <c r="Q179" s="90"/>
      <c r="R179" s="90"/>
    </row>
    <row r="180" spans="17:18" s="54" customFormat="1">
      <c r="Q180" s="90"/>
      <c r="R180" s="90"/>
    </row>
    <row r="181" spans="17:18" s="54" customFormat="1">
      <c r="Q181" s="90"/>
      <c r="R181" s="90"/>
    </row>
    <row r="182" spans="17:18" s="54" customFormat="1">
      <c r="Q182" s="90"/>
      <c r="R182" s="90"/>
    </row>
    <row r="183" spans="17:18" s="54" customFormat="1">
      <c r="Q183" s="90"/>
      <c r="R183" s="90"/>
    </row>
    <row r="184" spans="17:18" s="54" customFormat="1">
      <c r="Q184" s="90"/>
      <c r="R184" s="90"/>
    </row>
    <row r="185" spans="17:18" s="54" customFormat="1">
      <c r="Q185" s="90"/>
      <c r="R185" s="90"/>
    </row>
    <row r="186" spans="17:18" s="54" customFormat="1">
      <c r="Q186" s="90"/>
      <c r="R186" s="90"/>
    </row>
    <row r="187" spans="17:18" s="54" customFormat="1">
      <c r="Q187" s="90"/>
      <c r="R187" s="90"/>
    </row>
    <row r="188" spans="17:18" s="54" customFormat="1">
      <c r="Q188" s="90"/>
      <c r="R188" s="90"/>
    </row>
    <row r="189" spans="17:18" s="54" customFormat="1">
      <c r="Q189" s="90"/>
      <c r="R189" s="90"/>
    </row>
    <row r="190" spans="17:18" s="54" customFormat="1">
      <c r="Q190" s="90"/>
      <c r="R190" s="90"/>
    </row>
    <row r="191" spans="17:18" s="54" customFormat="1">
      <c r="Q191" s="90"/>
      <c r="R191" s="90"/>
    </row>
    <row r="192" spans="17:18" s="54" customFormat="1">
      <c r="Q192" s="90"/>
      <c r="R192" s="90"/>
    </row>
    <row r="193" spans="17:18" s="54" customFormat="1">
      <c r="Q193" s="90"/>
      <c r="R193" s="90"/>
    </row>
    <row r="194" spans="17:18" s="54" customFormat="1">
      <c r="Q194" s="90"/>
      <c r="R194" s="90"/>
    </row>
    <row r="195" spans="17:18" s="54" customFormat="1">
      <c r="Q195" s="90"/>
      <c r="R195" s="90"/>
    </row>
    <row r="196" spans="17:18" s="54" customFormat="1">
      <c r="Q196" s="90"/>
      <c r="R196" s="90"/>
    </row>
    <row r="197" spans="17:18" s="54" customFormat="1">
      <c r="Q197" s="90"/>
      <c r="R197" s="90"/>
    </row>
    <row r="198" spans="17:18" s="54" customFormat="1">
      <c r="Q198" s="90"/>
      <c r="R198" s="90"/>
    </row>
    <row r="199" spans="17:18" s="54" customFormat="1">
      <c r="Q199" s="90"/>
      <c r="R199" s="90"/>
    </row>
    <row r="200" spans="17:18" s="54" customFormat="1">
      <c r="Q200" s="90"/>
      <c r="R200" s="90"/>
    </row>
    <row r="201" spans="17:18" s="54" customFormat="1">
      <c r="Q201" s="90"/>
      <c r="R201" s="90"/>
    </row>
    <row r="202" spans="17:18" s="54" customFormat="1">
      <c r="Q202" s="90"/>
      <c r="R202" s="90"/>
    </row>
    <row r="203" spans="17:18" s="54" customFormat="1">
      <c r="Q203" s="90"/>
      <c r="R203" s="90"/>
    </row>
    <row r="204" spans="17:18" s="54" customFormat="1">
      <c r="Q204" s="90"/>
      <c r="R204" s="90"/>
    </row>
    <row r="205" spans="17:18" s="54" customFormat="1">
      <c r="Q205" s="90"/>
      <c r="R205" s="90"/>
    </row>
    <row r="206" spans="17:18" s="54" customFormat="1">
      <c r="Q206" s="90"/>
      <c r="R206" s="90"/>
    </row>
    <row r="207" spans="17:18" s="54" customFormat="1">
      <c r="Q207" s="90"/>
      <c r="R207" s="90"/>
    </row>
    <row r="208" spans="17:18" s="54" customFormat="1">
      <c r="Q208" s="90"/>
      <c r="R208" s="90"/>
    </row>
    <row r="209" spans="17:18" s="54" customFormat="1">
      <c r="Q209" s="90"/>
      <c r="R209" s="90"/>
    </row>
    <row r="210" spans="17:18" s="54" customFormat="1">
      <c r="Q210" s="90"/>
      <c r="R210" s="90"/>
    </row>
    <row r="211" spans="17:18" s="54" customFormat="1">
      <c r="Q211" s="90"/>
      <c r="R211" s="90"/>
    </row>
    <row r="212" spans="17:18" s="54" customFormat="1">
      <c r="Q212" s="90"/>
      <c r="R212" s="90"/>
    </row>
    <row r="213" spans="17:18" s="54" customFormat="1">
      <c r="Q213" s="90"/>
      <c r="R213" s="90"/>
    </row>
    <row r="214" spans="17:18" s="54" customFormat="1">
      <c r="Q214" s="90"/>
      <c r="R214" s="90"/>
    </row>
    <row r="215" spans="17:18" s="54" customFormat="1">
      <c r="Q215" s="90"/>
      <c r="R215" s="90"/>
    </row>
    <row r="216" spans="17:18" s="54" customFormat="1">
      <c r="Q216" s="90"/>
      <c r="R216" s="90"/>
    </row>
    <row r="217" spans="17:18" s="54" customFormat="1">
      <c r="Q217" s="90"/>
      <c r="R217" s="90"/>
    </row>
    <row r="218" spans="17:18" s="54" customFormat="1">
      <c r="Q218" s="90"/>
      <c r="R218" s="90"/>
    </row>
    <row r="219" spans="17:18" s="54" customFormat="1">
      <c r="Q219" s="90"/>
      <c r="R219" s="90"/>
    </row>
    <row r="220" spans="17:18" s="54" customFormat="1">
      <c r="Q220" s="90"/>
      <c r="R220" s="90"/>
    </row>
    <row r="221" spans="17:18" s="54" customFormat="1">
      <c r="Q221" s="90"/>
      <c r="R221" s="90"/>
    </row>
    <row r="222" spans="17:18" s="54" customFormat="1">
      <c r="Q222" s="90"/>
      <c r="R222" s="90"/>
    </row>
    <row r="223" spans="17:18" s="54" customFormat="1">
      <c r="Q223" s="90"/>
      <c r="R223" s="90"/>
    </row>
    <row r="224" spans="17:18" s="54" customFormat="1">
      <c r="Q224" s="90"/>
      <c r="R224" s="90"/>
    </row>
    <row r="225" spans="17:18" s="54" customFormat="1">
      <c r="Q225" s="90"/>
      <c r="R225" s="90"/>
    </row>
    <row r="226" spans="17:18" s="54" customFormat="1">
      <c r="Q226" s="90"/>
      <c r="R226" s="90"/>
    </row>
    <row r="227" spans="17:18" s="54" customFormat="1">
      <c r="Q227" s="90"/>
      <c r="R227" s="90"/>
    </row>
    <row r="228" spans="17:18" s="54" customFormat="1">
      <c r="Q228" s="90"/>
      <c r="R228" s="90"/>
    </row>
    <row r="229" spans="17:18" s="54" customFormat="1">
      <c r="Q229" s="90"/>
      <c r="R229" s="90"/>
    </row>
    <row r="230" spans="17:18" s="54" customFormat="1">
      <c r="Q230" s="90"/>
      <c r="R230" s="90"/>
    </row>
    <row r="231" spans="17:18" s="54" customFormat="1">
      <c r="Q231" s="90"/>
      <c r="R231" s="90"/>
    </row>
    <row r="232" spans="17:18" s="54" customFormat="1">
      <c r="Q232" s="90"/>
      <c r="R232" s="90"/>
    </row>
    <row r="233" spans="17:18" s="54" customFormat="1">
      <c r="Q233" s="90"/>
      <c r="R233" s="90"/>
    </row>
    <row r="234" spans="17:18" s="54" customFormat="1">
      <c r="Q234" s="90"/>
      <c r="R234" s="90"/>
    </row>
    <row r="235" spans="17:18" s="54" customFormat="1">
      <c r="Q235" s="90"/>
      <c r="R235" s="90"/>
    </row>
    <row r="236" spans="17:18" s="54" customFormat="1">
      <c r="Q236" s="90"/>
      <c r="R236" s="90"/>
    </row>
    <row r="237" spans="17:18" s="54" customFormat="1">
      <c r="Q237" s="90"/>
      <c r="R237" s="90"/>
    </row>
    <row r="238" spans="17:18" s="54" customFormat="1">
      <c r="Q238" s="90"/>
      <c r="R238" s="90"/>
    </row>
    <row r="239" spans="17:18" s="54" customFormat="1">
      <c r="Q239" s="90"/>
      <c r="R239" s="90"/>
    </row>
    <row r="240" spans="17:18" s="54" customFormat="1">
      <c r="Q240" s="90"/>
      <c r="R240" s="90"/>
    </row>
    <row r="241" spans="17:18" s="54" customFormat="1">
      <c r="Q241" s="90"/>
      <c r="R241" s="90"/>
    </row>
    <row r="242" spans="17:18" s="54" customFormat="1">
      <c r="Q242" s="90"/>
      <c r="R242" s="90"/>
    </row>
    <row r="243" spans="17:18" s="54" customFormat="1">
      <c r="Q243" s="90"/>
      <c r="R243" s="90"/>
    </row>
    <row r="244" spans="17:18" s="54" customFormat="1">
      <c r="Q244" s="90"/>
      <c r="R244" s="90"/>
    </row>
    <row r="245" spans="17:18" s="54" customFormat="1">
      <c r="Q245" s="90"/>
      <c r="R245" s="90"/>
    </row>
    <row r="246" spans="17:18" s="54" customFormat="1">
      <c r="Q246" s="90"/>
      <c r="R246" s="90"/>
    </row>
    <row r="247" spans="17:18" s="54" customFormat="1">
      <c r="Q247" s="90"/>
      <c r="R247" s="90"/>
    </row>
    <row r="248" spans="17:18" s="54" customFormat="1">
      <c r="Q248" s="90"/>
      <c r="R248" s="90"/>
    </row>
    <row r="249" spans="17:18" s="54" customFormat="1">
      <c r="Q249" s="90"/>
      <c r="R249" s="90"/>
    </row>
    <row r="250" spans="17:18" s="54" customFormat="1">
      <c r="Q250" s="90"/>
      <c r="R250" s="90"/>
    </row>
    <row r="251" spans="17:18" s="54" customFormat="1">
      <c r="Q251" s="90"/>
      <c r="R251" s="90"/>
    </row>
    <row r="252" spans="17:18" s="54" customFormat="1">
      <c r="Q252" s="90"/>
      <c r="R252" s="90"/>
    </row>
    <row r="253" spans="17:18" s="54" customFormat="1">
      <c r="Q253" s="90"/>
      <c r="R253" s="90"/>
    </row>
    <row r="254" spans="17:18" s="54" customFormat="1">
      <c r="Q254" s="90"/>
      <c r="R254" s="90"/>
    </row>
    <row r="255" spans="17:18" s="54" customFormat="1">
      <c r="Q255" s="90"/>
      <c r="R255" s="90"/>
    </row>
    <row r="256" spans="17:18" s="54" customFormat="1">
      <c r="Q256" s="90"/>
      <c r="R256" s="90"/>
    </row>
    <row r="257" spans="17:18" s="54" customFormat="1">
      <c r="Q257" s="90"/>
      <c r="R257" s="90"/>
    </row>
    <row r="258" spans="17:18" s="54" customFormat="1">
      <c r="Q258" s="90"/>
      <c r="R258" s="90"/>
    </row>
    <row r="259" spans="17:18" s="54" customFormat="1">
      <c r="Q259" s="90"/>
      <c r="R259" s="90"/>
    </row>
    <row r="260" spans="17:18" s="54" customFormat="1">
      <c r="Q260" s="90"/>
      <c r="R260" s="90"/>
    </row>
    <row r="261" spans="17:18" s="54" customFormat="1">
      <c r="Q261" s="90"/>
      <c r="R261" s="90"/>
    </row>
    <row r="262" spans="17:18" s="54" customFormat="1">
      <c r="Q262" s="90"/>
      <c r="R262" s="90"/>
    </row>
    <row r="263" spans="17:18" s="54" customFormat="1">
      <c r="Q263" s="90"/>
      <c r="R263" s="90"/>
    </row>
    <row r="264" spans="17:18" s="54" customFormat="1">
      <c r="Q264" s="90"/>
      <c r="R264" s="90"/>
    </row>
    <row r="265" spans="17:18" s="54" customFormat="1">
      <c r="Q265" s="90"/>
      <c r="R265" s="90"/>
    </row>
    <row r="266" spans="17:18" s="54" customFormat="1">
      <c r="Q266" s="90"/>
      <c r="R266" s="90"/>
    </row>
    <row r="267" spans="17:18" s="54" customFormat="1">
      <c r="Q267" s="90"/>
      <c r="R267" s="90"/>
    </row>
    <row r="268" spans="17:18" s="54" customFormat="1">
      <c r="Q268" s="90"/>
      <c r="R268" s="90"/>
    </row>
    <row r="269" spans="17:18" s="54" customFormat="1">
      <c r="Q269" s="90"/>
      <c r="R269" s="90"/>
    </row>
    <row r="270" spans="17:18" s="54" customFormat="1">
      <c r="Q270" s="90"/>
      <c r="R270" s="90"/>
    </row>
    <row r="271" spans="17:18" s="54" customFormat="1">
      <c r="Q271" s="90"/>
      <c r="R271" s="90"/>
    </row>
    <row r="272" spans="17:18" s="54" customFormat="1">
      <c r="Q272" s="90"/>
      <c r="R272" s="90"/>
    </row>
    <row r="273" spans="17:18" s="54" customFormat="1">
      <c r="Q273" s="90"/>
      <c r="R273" s="90"/>
    </row>
    <row r="274" spans="17:18" s="54" customFormat="1">
      <c r="Q274" s="90"/>
      <c r="R274" s="90"/>
    </row>
    <row r="275" spans="17:18" s="54" customFormat="1">
      <c r="Q275" s="90"/>
      <c r="R275" s="90"/>
    </row>
    <row r="276" spans="17:18" s="54" customFormat="1">
      <c r="Q276" s="90"/>
      <c r="R276" s="90"/>
    </row>
    <row r="277" spans="17:18" s="54" customFormat="1">
      <c r="Q277" s="90"/>
      <c r="R277" s="90"/>
    </row>
    <row r="278" spans="17:18" s="54" customFormat="1">
      <c r="Q278" s="90"/>
      <c r="R278" s="90"/>
    </row>
    <row r="279" spans="17:18" s="54" customFormat="1">
      <c r="Q279" s="90"/>
      <c r="R279" s="90"/>
    </row>
    <row r="280" spans="17:18" s="54" customFormat="1">
      <c r="Q280" s="90"/>
      <c r="R280" s="90"/>
    </row>
    <row r="281" spans="17:18" s="54" customFormat="1">
      <c r="Q281" s="90"/>
      <c r="R281" s="90"/>
    </row>
    <row r="282" spans="17:18" s="54" customFormat="1">
      <c r="Q282" s="90"/>
      <c r="R282" s="90"/>
    </row>
    <row r="283" spans="17:18" s="54" customFormat="1">
      <c r="Q283" s="90"/>
      <c r="R283" s="90"/>
    </row>
    <row r="284" spans="17:18" s="54" customFormat="1">
      <c r="Q284" s="90"/>
      <c r="R284" s="90"/>
    </row>
    <row r="285" spans="17:18" s="54" customFormat="1">
      <c r="Q285" s="90"/>
      <c r="R285" s="90"/>
    </row>
    <row r="286" spans="17:18" s="54" customFormat="1">
      <c r="Q286" s="90"/>
      <c r="R286" s="90"/>
    </row>
    <row r="287" spans="17:18" s="54" customFormat="1">
      <c r="Q287" s="90"/>
      <c r="R287" s="90"/>
    </row>
    <row r="288" spans="17:18" s="54" customFormat="1">
      <c r="Q288" s="90"/>
      <c r="R288" s="90"/>
    </row>
    <row r="289" spans="17:18" s="54" customFormat="1">
      <c r="Q289" s="90"/>
      <c r="R289" s="90"/>
    </row>
    <row r="290" spans="17:18" s="54" customFormat="1">
      <c r="Q290" s="90"/>
      <c r="R290" s="90"/>
    </row>
    <row r="291" spans="17:18" s="54" customFormat="1">
      <c r="Q291" s="90"/>
      <c r="R291" s="90"/>
    </row>
    <row r="292" spans="17:18" s="54" customFormat="1">
      <c r="Q292" s="90"/>
      <c r="R292" s="90"/>
    </row>
    <row r="293" spans="17:18" s="54" customFormat="1">
      <c r="Q293" s="90"/>
      <c r="R293" s="90"/>
    </row>
    <row r="294" spans="17:18" s="54" customFormat="1">
      <c r="Q294" s="90"/>
      <c r="R294" s="90"/>
    </row>
    <row r="295" spans="17:18" s="54" customFormat="1">
      <c r="Q295" s="90"/>
      <c r="R295" s="90"/>
    </row>
    <row r="296" spans="17:18" s="54" customFormat="1">
      <c r="Q296" s="90"/>
      <c r="R296" s="90"/>
    </row>
    <row r="297" spans="17:18" s="54" customFormat="1">
      <c r="Q297" s="90"/>
      <c r="R297" s="90"/>
    </row>
    <row r="298" spans="17:18" s="54" customFormat="1">
      <c r="Q298" s="90"/>
      <c r="R298" s="90"/>
    </row>
    <row r="299" spans="17:18" s="54" customFormat="1">
      <c r="Q299" s="90"/>
      <c r="R299" s="90"/>
    </row>
    <row r="300" spans="17:18" s="54" customFormat="1">
      <c r="Q300" s="90"/>
      <c r="R300" s="90"/>
    </row>
    <row r="301" spans="17:18" s="54" customFormat="1">
      <c r="Q301" s="90"/>
      <c r="R301" s="90"/>
    </row>
    <row r="302" spans="17:18" s="54" customFormat="1">
      <c r="Q302" s="90"/>
      <c r="R302" s="90"/>
    </row>
    <row r="303" spans="17:18" s="54" customFormat="1">
      <c r="Q303" s="90"/>
      <c r="R303" s="90"/>
    </row>
    <row r="304" spans="17:18" s="54" customFormat="1">
      <c r="Q304" s="90"/>
      <c r="R304" s="90"/>
    </row>
    <row r="305" spans="17:18" s="54" customFormat="1">
      <c r="Q305" s="90"/>
      <c r="R305" s="90"/>
    </row>
    <row r="306" spans="17:18" s="54" customFormat="1">
      <c r="Q306" s="90"/>
      <c r="R306" s="90"/>
    </row>
    <row r="307" spans="17:18" s="54" customFormat="1">
      <c r="Q307" s="90"/>
      <c r="R307" s="90"/>
    </row>
    <row r="308" spans="17:18" s="54" customFormat="1">
      <c r="Q308" s="90"/>
      <c r="R308" s="90"/>
    </row>
    <row r="309" spans="17:18" s="54" customFormat="1">
      <c r="Q309" s="90"/>
      <c r="R309" s="90"/>
    </row>
    <row r="310" spans="17:18" s="54" customFormat="1">
      <c r="Q310" s="90"/>
      <c r="R310" s="90"/>
    </row>
    <row r="311" spans="17:18" s="54" customFormat="1">
      <c r="Q311" s="90"/>
      <c r="R311" s="90"/>
    </row>
    <row r="312" spans="17:18" s="54" customFormat="1">
      <c r="Q312" s="90"/>
      <c r="R312" s="90"/>
    </row>
    <row r="313" spans="17:18" s="54" customFormat="1">
      <c r="Q313" s="90"/>
      <c r="R313" s="90"/>
    </row>
    <row r="314" spans="17:18" s="54" customFormat="1">
      <c r="Q314" s="90"/>
      <c r="R314" s="90"/>
    </row>
    <row r="315" spans="17:18" s="54" customFormat="1">
      <c r="Q315" s="90"/>
      <c r="R315" s="90"/>
    </row>
    <row r="316" spans="17:18" s="54" customFormat="1">
      <c r="Q316" s="90"/>
      <c r="R316" s="90"/>
    </row>
    <row r="317" spans="17:18" s="54" customFormat="1">
      <c r="Q317" s="90"/>
      <c r="R317" s="90"/>
    </row>
    <row r="318" spans="17:18" s="54" customFormat="1">
      <c r="Q318" s="90"/>
      <c r="R318" s="90"/>
    </row>
    <row r="319" spans="17:18" s="54" customFormat="1">
      <c r="Q319" s="90"/>
      <c r="R319" s="90"/>
    </row>
    <row r="320" spans="17:18" s="54" customFormat="1">
      <c r="Q320" s="90"/>
      <c r="R320" s="90"/>
    </row>
    <row r="321" spans="17:18" s="54" customFormat="1">
      <c r="Q321" s="90"/>
      <c r="R321" s="90"/>
    </row>
    <row r="322" spans="17:18" s="54" customFormat="1">
      <c r="Q322" s="90"/>
      <c r="R322" s="90"/>
    </row>
    <row r="323" spans="17:18" s="54" customFormat="1">
      <c r="Q323" s="90"/>
      <c r="R323" s="90"/>
    </row>
    <row r="324" spans="17:18" s="54" customFormat="1">
      <c r="Q324" s="90"/>
      <c r="R324" s="90"/>
    </row>
    <row r="325" spans="17:18" s="54" customFormat="1">
      <c r="Q325" s="90"/>
      <c r="R325" s="90"/>
    </row>
    <row r="326" spans="17:18" s="54" customFormat="1">
      <c r="Q326" s="90"/>
      <c r="R326" s="90"/>
    </row>
    <row r="327" spans="17:18" s="54" customFormat="1">
      <c r="Q327" s="90"/>
      <c r="R327" s="90"/>
    </row>
    <row r="328" spans="17:18" s="54" customFormat="1">
      <c r="Q328" s="90"/>
      <c r="R328" s="90"/>
    </row>
    <row r="329" spans="17:18" s="54" customFormat="1">
      <c r="Q329" s="90"/>
      <c r="R329" s="90"/>
    </row>
    <row r="330" spans="17:18" s="54" customFormat="1">
      <c r="Q330" s="90"/>
      <c r="R330" s="90"/>
    </row>
    <row r="331" spans="17:18" s="54" customFormat="1">
      <c r="Q331" s="90"/>
      <c r="R331" s="90"/>
    </row>
    <row r="332" spans="17:18" s="54" customFormat="1">
      <c r="Q332" s="90"/>
      <c r="R332" s="90"/>
    </row>
    <row r="333" spans="17:18" s="54" customFormat="1">
      <c r="Q333" s="90"/>
      <c r="R333" s="90"/>
    </row>
    <row r="334" spans="17:18" s="54" customFormat="1">
      <c r="Q334" s="90"/>
      <c r="R334" s="90"/>
    </row>
    <row r="335" spans="17:18" s="54" customFormat="1">
      <c r="Q335" s="90"/>
      <c r="R335" s="90"/>
    </row>
    <row r="336" spans="17:18" s="54" customFormat="1">
      <c r="Q336" s="90"/>
      <c r="R336" s="90"/>
    </row>
    <row r="337" spans="17:18" s="54" customFormat="1">
      <c r="Q337" s="90"/>
      <c r="R337" s="90"/>
    </row>
    <row r="338" spans="17:18" s="54" customFormat="1">
      <c r="Q338" s="90"/>
      <c r="R338" s="90"/>
    </row>
    <row r="339" spans="17:18" s="54" customFormat="1">
      <c r="Q339" s="90"/>
      <c r="R339" s="90"/>
    </row>
    <row r="340" spans="17:18" s="54" customFormat="1">
      <c r="Q340" s="90"/>
      <c r="R340" s="90"/>
    </row>
    <row r="341" spans="17:18" s="54" customFormat="1">
      <c r="Q341" s="90"/>
      <c r="R341" s="90"/>
    </row>
    <row r="342" spans="17:18" s="54" customFormat="1">
      <c r="Q342" s="90"/>
      <c r="R342" s="90"/>
    </row>
    <row r="343" spans="17:18" s="54" customFormat="1">
      <c r="Q343" s="90"/>
      <c r="R343" s="90"/>
    </row>
    <row r="344" spans="17:18" s="54" customFormat="1">
      <c r="Q344" s="90"/>
      <c r="R344" s="90"/>
    </row>
    <row r="345" spans="17:18" s="54" customFormat="1">
      <c r="Q345" s="90"/>
      <c r="R345" s="90"/>
    </row>
    <row r="346" spans="17:18" s="54" customFormat="1">
      <c r="Q346" s="90"/>
      <c r="R346" s="90"/>
    </row>
    <row r="347" spans="17:18" s="54" customFormat="1">
      <c r="Q347" s="90"/>
      <c r="R347" s="90"/>
    </row>
    <row r="348" spans="17:18" s="54" customFormat="1">
      <c r="Q348" s="90"/>
      <c r="R348" s="90"/>
    </row>
    <row r="349" spans="17:18" s="54" customFormat="1">
      <c r="Q349" s="90"/>
      <c r="R349" s="90"/>
    </row>
    <row r="350" spans="17:18" s="54" customFormat="1">
      <c r="Q350" s="90"/>
      <c r="R350" s="90"/>
    </row>
    <row r="351" spans="17:18" s="54" customFormat="1">
      <c r="Q351" s="90"/>
      <c r="R351" s="90"/>
    </row>
    <row r="352" spans="17:18" s="54" customFormat="1">
      <c r="Q352" s="90"/>
      <c r="R352" s="90"/>
    </row>
    <row r="353" spans="17:18" s="54" customFormat="1">
      <c r="Q353" s="90"/>
      <c r="R353" s="90"/>
    </row>
    <row r="354" spans="17:18" s="54" customFormat="1">
      <c r="Q354" s="90"/>
      <c r="R354" s="90"/>
    </row>
    <row r="355" spans="17:18" s="54" customFormat="1">
      <c r="Q355" s="90"/>
      <c r="R355" s="90"/>
    </row>
    <row r="356" spans="17:18" s="54" customFormat="1">
      <c r="Q356" s="90"/>
      <c r="R356" s="90"/>
    </row>
    <row r="357" spans="17:18" s="54" customFormat="1">
      <c r="Q357" s="90"/>
      <c r="R357" s="90"/>
    </row>
    <row r="358" spans="17:18" s="54" customFormat="1">
      <c r="Q358" s="90"/>
      <c r="R358" s="90"/>
    </row>
    <row r="359" spans="17:18" s="54" customFormat="1">
      <c r="Q359" s="90"/>
      <c r="R359" s="90"/>
    </row>
    <row r="360" spans="17:18" s="54" customFormat="1">
      <c r="Q360" s="90"/>
      <c r="R360" s="90"/>
    </row>
    <row r="361" spans="17:18" s="54" customFormat="1">
      <c r="Q361" s="90"/>
      <c r="R361" s="90"/>
    </row>
    <row r="362" spans="17:18" s="54" customFormat="1">
      <c r="Q362" s="90"/>
      <c r="R362" s="90"/>
    </row>
    <row r="363" spans="17:18" s="54" customFormat="1">
      <c r="Q363" s="90"/>
      <c r="R363" s="90"/>
    </row>
    <row r="364" spans="17:18" s="54" customFormat="1">
      <c r="Q364" s="90"/>
      <c r="R364" s="90"/>
    </row>
    <row r="365" spans="17:18" s="54" customFormat="1">
      <c r="Q365" s="90"/>
      <c r="R365" s="90"/>
    </row>
    <row r="366" spans="17:18" s="54" customFormat="1">
      <c r="Q366" s="90"/>
      <c r="R366" s="90"/>
    </row>
    <row r="367" spans="17:18" s="54" customFormat="1">
      <c r="Q367" s="90"/>
      <c r="R367" s="90"/>
    </row>
    <row r="368" spans="17:18" s="54" customFormat="1">
      <c r="Q368" s="90"/>
      <c r="R368" s="90"/>
    </row>
    <row r="369" spans="17:18" s="54" customFormat="1">
      <c r="Q369" s="90"/>
      <c r="R369" s="90"/>
    </row>
    <row r="370" spans="17:18" s="54" customFormat="1">
      <c r="Q370" s="90"/>
      <c r="R370" s="90"/>
    </row>
    <row r="371" spans="17:18" s="54" customFormat="1">
      <c r="Q371" s="90"/>
      <c r="R371" s="90"/>
    </row>
    <row r="372" spans="17:18" s="54" customFormat="1">
      <c r="Q372" s="90"/>
      <c r="R372" s="90"/>
    </row>
    <row r="373" spans="17:18" s="54" customFormat="1">
      <c r="Q373" s="90"/>
      <c r="R373" s="90"/>
    </row>
    <row r="374" spans="17:18" s="54" customFormat="1">
      <c r="Q374" s="90"/>
      <c r="R374" s="90"/>
    </row>
    <row r="375" spans="17:18" s="54" customFormat="1">
      <c r="Q375" s="90"/>
      <c r="R375" s="90"/>
    </row>
    <row r="376" spans="17:18" s="54" customFormat="1">
      <c r="Q376" s="90"/>
      <c r="R376" s="90"/>
    </row>
    <row r="377" spans="17:18" s="54" customFormat="1">
      <c r="Q377" s="90"/>
      <c r="R377" s="90"/>
    </row>
    <row r="378" spans="17:18" s="54" customFormat="1">
      <c r="Q378" s="90"/>
      <c r="R378" s="90"/>
    </row>
    <row r="379" spans="17:18" s="54" customFormat="1">
      <c r="Q379" s="90"/>
      <c r="R379" s="90"/>
    </row>
    <row r="380" spans="17:18" s="54" customFormat="1">
      <c r="Q380" s="90"/>
      <c r="R380" s="90"/>
    </row>
    <row r="381" spans="17:18" s="54" customFormat="1">
      <c r="Q381" s="90"/>
      <c r="R381" s="90"/>
    </row>
    <row r="382" spans="17:18" s="54" customFormat="1">
      <c r="Q382" s="90"/>
      <c r="R382" s="90"/>
    </row>
    <row r="383" spans="17:18" s="54" customFormat="1">
      <c r="Q383" s="90"/>
      <c r="R383" s="90"/>
    </row>
    <row r="384" spans="17:18" s="54" customFormat="1">
      <c r="Q384" s="90"/>
      <c r="R384" s="90"/>
    </row>
    <row r="385" spans="17:18" s="54" customFormat="1">
      <c r="Q385" s="90"/>
      <c r="R385" s="90"/>
    </row>
    <row r="386" spans="17:18" s="54" customFormat="1">
      <c r="Q386" s="90"/>
      <c r="R386" s="90"/>
    </row>
    <row r="387" spans="17:18" s="54" customFormat="1">
      <c r="Q387" s="90"/>
      <c r="R387" s="90"/>
    </row>
    <row r="388" spans="17:18" s="54" customFormat="1">
      <c r="Q388" s="90"/>
      <c r="R388" s="90"/>
    </row>
    <row r="389" spans="17:18" s="54" customFormat="1">
      <c r="Q389" s="90"/>
      <c r="R389" s="90"/>
    </row>
    <row r="390" spans="17:18" s="54" customFormat="1">
      <c r="Q390" s="90"/>
      <c r="R390" s="90"/>
    </row>
    <row r="391" spans="17:18" s="54" customFormat="1">
      <c r="Q391" s="90"/>
      <c r="R391" s="90"/>
    </row>
    <row r="392" spans="17:18" s="54" customFormat="1">
      <c r="Q392" s="90"/>
      <c r="R392" s="90"/>
    </row>
    <row r="393" spans="17:18" s="54" customFormat="1">
      <c r="Q393" s="90"/>
      <c r="R393" s="90"/>
    </row>
    <row r="394" spans="17:18" s="54" customFormat="1">
      <c r="Q394" s="90"/>
      <c r="R394" s="90"/>
    </row>
    <row r="395" spans="17:18" s="54" customFormat="1">
      <c r="Q395" s="90"/>
      <c r="R395" s="90"/>
    </row>
    <row r="396" spans="17:18" s="54" customFormat="1">
      <c r="Q396" s="90"/>
      <c r="R396" s="90"/>
    </row>
    <row r="397" spans="17:18" s="54" customFormat="1">
      <c r="Q397" s="90"/>
      <c r="R397" s="90"/>
    </row>
    <row r="398" spans="17:18" s="54" customFormat="1">
      <c r="Q398" s="90"/>
      <c r="R398" s="90"/>
    </row>
    <row r="399" spans="17:18" s="54" customFormat="1">
      <c r="Q399" s="90"/>
      <c r="R399" s="90"/>
    </row>
    <row r="400" spans="17:18" s="54" customFormat="1">
      <c r="Q400" s="90"/>
      <c r="R400" s="90"/>
    </row>
    <row r="401" spans="17:18" s="54" customFormat="1">
      <c r="Q401" s="90"/>
      <c r="R401" s="90"/>
    </row>
    <row r="402" spans="17:18" s="54" customFormat="1">
      <c r="Q402" s="90"/>
      <c r="R402" s="90"/>
    </row>
    <row r="403" spans="17:18" s="54" customFormat="1">
      <c r="Q403" s="90"/>
      <c r="R403" s="90"/>
    </row>
    <row r="404" spans="17:18" s="54" customFormat="1">
      <c r="Q404" s="90"/>
      <c r="R404" s="90"/>
    </row>
    <row r="405" spans="17:18" s="54" customFormat="1">
      <c r="Q405" s="90"/>
      <c r="R405" s="90"/>
    </row>
    <row r="406" spans="17:18" s="54" customFormat="1">
      <c r="Q406" s="90"/>
      <c r="R406" s="90"/>
    </row>
    <row r="407" spans="17:18" s="54" customFormat="1">
      <c r="Q407" s="90"/>
      <c r="R407" s="90"/>
    </row>
    <row r="408" spans="17:18" s="54" customFormat="1">
      <c r="Q408" s="90"/>
      <c r="R408" s="90"/>
    </row>
    <row r="409" spans="17:18" s="54" customFormat="1">
      <c r="Q409" s="90"/>
      <c r="R409" s="90"/>
    </row>
    <row r="410" spans="17:18" s="54" customFormat="1">
      <c r="Q410" s="90"/>
      <c r="R410" s="90"/>
    </row>
    <row r="411" spans="17:18" s="54" customFormat="1">
      <c r="Q411" s="90"/>
      <c r="R411" s="90"/>
    </row>
    <row r="412" spans="17:18" s="54" customFormat="1">
      <c r="Q412" s="90"/>
      <c r="R412" s="90"/>
    </row>
    <row r="413" spans="17:18" s="54" customFormat="1">
      <c r="Q413" s="90"/>
      <c r="R413" s="90"/>
    </row>
    <row r="414" spans="17:18" s="54" customFormat="1">
      <c r="Q414" s="90"/>
      <c r="R414" s="90"/>
    </row>
    <row r="415" spans="17:18" s="54" customFormat="1">
      <c r="Q415" s="90"/>
      <c r="R415" s="90"/>
    </row>
    <row r="416" spans="17:18" s="54" customFormat="1">
      <c r="Q416" s="90"/>
      <c r="R416" s="90"/>
    </row>
    <row r="417" spans="17:18" s="54" customFormat="1">
      <c r="Q417" s="90"/>
      <c r="R417" s="90"/>
    </row>
    <row r="418" spans="17:18" s="54" customFormat="1">
      <c r="Q418" s="90"/>
      <c r="R418" s="90"/>
    </row>
    <row r="419" spans="17:18" s="54" customFormat="1">
      <c r="Q419" s="90"/>
      <c r="R419" s="90"/>
    </row>
    <row r="420" spans="17:18" s="54" customFormat="1">
      <c r="Q420" s="90"/>
      <c r="R420" s="90"/>
    </row>
    <row r="421" spans="17:18" s="54" customFormat="1">
      <c r="Q421" s="90"/>
      <c r="R421" s="90"/>
    </row>
    <row r="422" spans="17:18" s="54" customFormat="1">
      <c r="Q422" s="90"/>
      <c r="R422" s="90"/>
    </row>
    <row r="423" spans="17:18" s="54" customFormat="1">
      <c r="Q423" s="90"/>
      <c r="R423" s="90"/>
    </row>
    <row r="424" spans="17:18" s="54" customFormat="1">
      <c r="Q424" s="90"/>
      <c r="R424" s="90"/>
    </row>
    <row r="425" spans="17:18" s="54" customFormat="1">
      <c r="Q425" s="90"/>
      <c r="R425" s="90"/>
    </row>
    <row r="426" spans="17:18" s="54" customFormat="1">
      <c r="Q426" s="90"/>
      <c r="R426" s="90"/>
    </row>
    <row r="427" spans="17:18" s="54" customFormat="1">
      <c r="Q427" s="90"/>
      <c r="R427" s="90"/>
    </row>
    <row r="428" spans="17:18" s="54" customFormat="1">
      <c r="Q428" s="90"/>
      <c r="R428" s="90"/>
    </row>
    <row r="429" spans="17:18" s="54" customFormat="1">
      <c r="Q429" s="90"/>
      <c r="R429" s="90"/>
    </row>
    <row r="430" spans="17:18" s="54" customFormat="1">
      <c r="Q430" s="90"/>
      <c r="R430" s="90"/>
    </row>
    <row r="431" spans="17:18" s="54" customFormat="1">
      <c r="Q431" s="90"/>
      <c r="R431" s="90"/>
    </row>
  </sheetData>
  <autoFilter ref="A14:AM25" xr:uid="{00000000-0009-0000-0000-000003000000}"/>
  <mergeCells count="14">
    <mergeCell ref="L13:P13"/>
    <mergeCell ref="D28:H28"/>
    <mergeCell ref="L28:O28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</mergeCells>
  <phoneticPr fontId="36" type="noConversion"/>
  <conditionalFormatting sqref="C15:C24">
    <cfRule type="expression" priority="1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570"/>
  <sheetViews>
    <sheetView showZeros="0" topLeftCell="A7" zoomScale="85" zoomScaleNormal="85" workbookViewId="0">
      <pane ySplit="8" topLeftCell="A157" activePane="bottomLeft" state="frozen"/>
      <selection activeCell="T55" sqref="T55"/>
      <selection pane="bottomLeft" activeCell="C146" sqref="C146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21" width="10.81640625" style="90" customWidth="1"/>
    <col min="22" max="42" width="8.81640625" style="54"/>
    <col min="43" max="16384" width="8.81640625" style="4"/>
  </cols>
  <sheetData>
    <row r="1" spans="1:42" ht="15">
      <c r="A1" s="434" t="s">
        <v>126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42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2" ht="15">
      <c r="A3" s="435" t="str">
        <f>Kopsavilkums!C17</f>
        <v>Pamatu izbūve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42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42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42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3"/>
      <c r="L6" s="13"/>
      <c r="M6" s="11"/>
      <c r="N6" s="11"/>
      <c r="O6" s="11"/>
      <c r="P6" s="11"/>
    </row>
    <row r="7" spans="1:42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42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3"/>
      <c r="L8" s="11"/>
      <c r="M8" s="11"/>
      <c r="N8" s="11"/>
      <c r="O8" s="11"/>
      <c r="P8" s="11"/>
    </row>
    <row r="9" spans="1:42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P164</f>
        <v>0</v>
      </c>
    </row>
    <row r="10" spans="1:42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42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42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42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42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42" s="211" customFormat="1">
      <c r="A15" s="268"/>
      <c r="B15" s="134"/>
      <c r="C15" s="173" t="str">
        <f>A3</f>
        <v>Pamatu izbūve</v>
      </c>
      <c r="D15" s="135"/>
      <c r="E15" s="136"/>
      <c r="F15" s="117"/>
      <c r="G15" s="61"/>
      <c r="H15" s="26"/>
      <c r="I15" s="27"/>
      <c r="J15" s="27"/>
      <c r="K15" s="25"/>
      <c r="L15" s="25"/>
      <c r="M15" s="26"/>
      <c r="N15" s="27"/>
      <c r="O15" s="28"/>
      <c r="P15" s="29"/>
      <c r="Q15" s="204"/>
      <c r="R15" s="204"/>
      <c r="S15" s="204"/>
      <c r="T15" s="204"/>
      <c r="U15" s="204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</row>
    <row r="16" spans="1:42" s="180" customFormat="1" ht="11.5">
      <c r="A16" s="269"/>
      <c r="B16" s="182"/>
      <c r="C16" s="184" t="s">
        <v>127</v>
      </c>
      <c r="D16" s="184"/>
      <c r="E16" s="185"/>
      <c r="F16" s="26"/>
      <c r="G16" s="61"/>
      <c r="H16" s="26"/>
      <c r="I16" s="27"/>
      <c r="J16" s="27"/>
      <c r="K16" s="25"/>
      <c r="L16" s="25"/>
      <c r="M16" s="26"/>
      <c r="N16" s="27"/>
      <c r="O16" s="28"/>
      <c r="P16" s="29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</row>
    <row r="17" spans="1:45" s="180" customFormat="1" ht="34.5">
      <c r="A17" s="269" t="s">
        <v>32</v>
      </c>
      <c r="B17" s="178"/>
      <c r="C17" s="175" t="s">
        <v>128</v>
      </c>
      <c r="D17" s="176" t="s">
        <v>119</v>
      </c>
      <c r="E17" s="177">
        <v>47.6</v>
      </c>
      <c r="F17" s="26"/>
      <c r="G17" s="61"/>
      <c r="H17" s="26">
        <f>ROUND(F17*G17,2)</f>
        <v>0</v>
      </c>
      <c r="I17" s="27"/>
      <c r="J17" s="27"/>
      <c r="K17" s="25">
        <f>SUM(H17:J17)</f>
        <v>0</v>
      </c>
      <c r="L17" s="25">
        <f>ROUND(E17*F17,2)</f>
        <v>0</v>
      </c>
      <c r="M17" s="26">
        <f>ROUND(E17*H17,2)</f>
        <v>0</v>
      </c>
      <c r="N17" s="27">
        <f>ROUND(E17*I17,2)</f>
        <v>0</v>
      </c>
      <c r="O17" s="28">
        <f>ROUND(E17*J17,2)</f>
        <v>0</v>
      </c>
      <c r="P17" s="29">
        <f>SUM(M17:O17)</f>
        <v>0</v>
      </c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</row>
    <row r="18" spans="1:45" s="180" customFormat="1" ht="34.5">
      <c r="A18" s="269" t="s">
        <v>34</v>
      </c>
      <c r="B18" s="178"/>
      <c r="C18" s="175" t="s">
        <v>129</v>
      </c>
      <c r="D18" s="176" t="s">
        <v>119</v>
      </c>
      <c r="E18" s="179">
        <v>33.32</v>
      </c>
      <c r="F18" s="26"/>
      <c r="G18" s="61"/>
      <c r="H18" s="26">
        <f t="shared" ref="H18:H98" si="0">ROUND(F18*G18,2)</f>
        <v>0</v>
      </c>
      <c r="I18" s="27"/>
      <c r="J18" s="27"/>
      <c r="K18" s="25">
        <f t="shared" ref="K18:K98" si="1">SUM(H18:J18)</f>
        <v>0</v>
      </c>
      <c r="L18" s="25">
        <f t="shared" ref="L18:L98" si="2">ROUND(E18*F18,2)</f>
        <v>0</v>
      </c>
      <c r="M18" s="26">
        <f t="shared" ref="M18:M98" si="3">ROUND(E18*H18,2)</f>
        <v>0</v>
      </c>
      <c r="N18" s="27">
        <f t="shared" ref="N18:N98" si="4">ROUND(E18*I18,2)</f>
        <v>0</v>
      </c>
      <c r="O18" s="28">
        <f t="shared" ref="O18:O98" si="5">ROUND(E18*J18,2)</f>
        <v>0</v>
      </c>
      <c r="P18" s="29">
        <f t="shared" ref="P18:P98" si="6">SUM(M18:O18)</f>
        <v>0</v>
      </c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</row>
    <row r="19" spans="1:45" s="180" customFormat="1" ht="11.5">
      <c r="A19" s="269"/>
      <c r="B19" s="172"/>
      <c r="C19" s="181" t="s">
        <v>130</v>
      </c>
      <c r="D19" s="176" t="s">
        <v>121</v>
      </c>
      <c r="E19" s="179">
        <v>6</v>
      </c>
      <c r="F19" s="26"/>
      <c r="G19" s="61"/>
      <c r="H19" s="26">
        <f t="shared" si="0"/>
        <v>0</v>
      </c>
      <c r="I19" s="27"/>
      <c r="J19" s="27"/>
      <c r="K19" s="25">
        <f t="shared" si="1"/>
        <v>0</v>
      </c>
      <c r="L19" s="25">
        <f t="shared" si="2"/>
        <v>0</v>
      </c>
      <c r="M19" s="26">
        <f t="shared" si="3"/>
        <v>0</v>
      </c>
      <c r="N19" s="27">
        <f t="shared" si="4"/>
        <v>0</v>
      </c>
      <c r="O19" s="28">
        <f t="shared" si="5"/>
        <v>0</v>
      </c>
      <c r="P19" s="29">
        <f t="shared" si="6"/>
        <v>0</v>
      </c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</row>
    <row r="20" spans="1:45" s="180" customFormat="1" ht="34.5">
      <c r="A20" s="269" t="s">
        <v>81</v>
      </c>
      <c r="B20" s="182"/>
      <c r="C20" s="198" t="s">
        <v>131</v>
      </c>
      <c r="D20" s="176" t="s">
        <v>119</v>
      </c>
      <c r="E20" s="177">
        <v>51.800000000000004</v>
      </c>
      <c r="F20" s="26"/>
      <c r="G20" s="61"/>
      <c r="H20" s="26">
        <f t="shared" si="0"/>
        <v>0</v>
      </c>
      <c r="I20" s="27"/>
      <c r="J20" s="27"/>
      <c r="K20" s="25">
        <f t="shared" si="1"/>
        <v>0</v>
      </c>
      <c r="L20" s="25">
        <f t="shared" si="2"/>
        <v>0</v>
      </c>
      <c r="M20" s="26">
        <f t="shared" si="3"/>
        <v>0</v>
      </c>
      <c r="N20" s="27">
        <f t="shared" si="4"/>
        <v>0</v>
      </c>
      <c r="O20" s="28">
        <f t="shared" si="5"/>
        <v>0</v>
      </c>
      <c r="P20" s="29">
        <f t="shared" si="6"/>
        <v>0</v>
      </c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</row>
    <row r="21" spans="1:45" s="180" customFormat="1" ht="11.5">
      <c r="A21" s="269"/>
      <c r="B21" s="182"/>
      <c r="C21" s="181" t="s">
        <v>132</v>
      </c>
      <c r="D21" s="176" t="s">
        <v>119</v>
      </c>
      <c r="E21" s="179">
        <v>51.800000000000004</v>
      </c>
      <c r="F21" s="26"/>
      <c r="G21" s="61"/>
      <c r="H21" s="26">
        <f t="shared" si="0"/>
        <v>0</v>
      </c>
      <c r="I21" s="27"/>
      <c r="J21" s="27"/>
      <c r="K21" s="25">
        <f t="shared" si="1"/>
        <v>0</v>
      </c>
      <c r="L21" s="25">
        <f t="shared" si="2"/>
        <v>0</v>
      </c>
      <c r="M21" s="26">
        <f t="shared" si="3"/>
        <v>0</v>
      </c>
      <c r="N21" s="27">
        <f t="shared" si="4"/>
        <v>0</v>
      </c>
      <c r="O21" s="28">
        <f t="shared" si="5"/>
        <v>0</v>
      </c>
      <c r="P21" s="29">
        <f t="shared" si="6"/>
        <v>0</v>
      </c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</row>
    <row r="22" spans="1:45" s="180" customFormat="1" ht="23">
      <c r="A22" s="269"/>
      <c r="B22" s="178"/>
      <c r="C22" s="181" t="s">
        <v>133</v>
      </c>
      <c r="D22" s="176" t="s">
        <v>119</v>
      </c>
      <c r="E22" s="179">
        <v>51.800000000000004</v>
      </c>
      <c r="F22" s="26"/>
      <c r="G22" s="61"/>
      <c r="H22" s="26">
        <f t="shared" si="0"/>
        <v>0</v>
      </c>
      <c r="I22" s="27"/>
      <c r="J22" s="27"/>
      <c r="K22" s="25">
        <f t="shared" si="1"/>
        <v>0</v>
      </c>
      <c r="L22" s="25">
        <f t="shared" si="2"/>
        <v>0</v>
      </c>
      <c r="M22" s="26">
        <f t="shared" si="3"/>
        <v>0</v>
      </c>
      <c r="N22" s="27">
        <f t="shared" si="4"/>
        <v>0</v>
      </c>
      <c r="O22" s="28">
        <f t="shared" si="5"/>
        <v>0</v>
      </c>
      <c r="P22" s="29">
        <f t="shared" si="6"/>
        <v>0</v>
      </c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</row>
    <row r="23" spans="1:45" s="180" customFormat="1" ht="34.5">
      <c r="A23" s="269" t="s">
        <v>83</v>
      </c>
      <c r="B23" s="172"/>
      <c r="C23" s="175" t="s">
        <v>134</v>
      </c>
      <c r="D23" s="176" t="s">
        <v>135</v>
      </c>
      <c r="E23" s="359">
        <v>0.75739999999999996</v>
      </c>
      <c r="F23" s="26"/>
      <c r="G23" s="61"/>
      <c r="H23" s="26">
        <f t="shared" si="0"/>
        <v>0</v>
      </c>
      <c r="I23" s="27"/>
      <c r="J23" s="27"/>
      <c r="K23" s="25">
        <f t="shared" si="1"/>
        <v>0</v>
      </c>
      <c r="L23" s="25">
        <f t="shared" si="2"/>
        <v>0</v>
      </c>
      <c r="M23" s="26">
        <f t="shared" si="3"/>
        <v>0</v>
      </c>
      <c r="N23" s="27">
        <f t="shared" si="4"/>
        <v>0</v>
      </c>
      <c r="O23" s="28">
        <f t="shared" si="5"/>
        <v>0</v>
      </c>
      <c r="P23" s="29">
        <f t="shared" si="6"/>
        <v>0</v>
      </c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</row>
    <row r="24" spans="1:45" s="180" customFormat="1" ht="11.5">
      <c r="A24" s="269"/>
      <c r="B24" s="182"/>
      <c r="C24" s="181" t="s">
        <v>136</v>
      </c>
      <c r="D24" s="176" t="s">
        <v>135</v>
      </c>
      <c r="E24" s="360">
        <v>0.87100999999999984</v>
      </c>
      <c r="F24" s="26"/>
      <c r="G24" s="61"/>
      <c r="H24" s="26">
        <f t="shared" si="0"/>
        <v>0</v>
      </c>
      <c r="I24" s="27"/>
      <c r="J24" s="27"/>
      <c r="K24" s="25">
        <f t="shared" si="1"/>
        <v>0</v>
      </c>
      <c r="L24" s="25">
        <f t="shared" si="2"/>
        <v>0</v>
      </c>
      <c r="M24" s="26">
        <f t="shared" si="3"/>
        <v>0</v>
      </c>
      <c r="N24" s="27">
        <f t="shared" si="4"/>
        <v>0</v>
      </c>
      <c r="O24" s="28">
        <f t="shared" si="5"/>
        <v>0</v>
      </c>
      <c r="P24" s="29">
        <f t="shared" si="6"/>
        <v>0</v>
      </c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</row>
    <row r="25" spans="1:45" s="180" customFormat="1" ht="23">
      <c r="A25" s="269"/>
      <c r="B25" s="178"/>
      <c r="C25" s="181" t="s">
        <v>137</v>
      </c>
      <c r="D25" s="176" t="s">
        <v>85</v>
      </c>
      <c r="E25" s="179">
        <v>1</v>
      </c>
      <c r="F25" s="26"/>
      <c r="G25" s="61"/>
      <c r="H25" s="26">
        <f t="shared" si="0"/>
        <v>0</v>
      </c>
      <c r="I25" s="27"/>
      <c r="J25" s="27"/>
      <c r="K25" s="25">
        <f t="shared" si="1"/>
        <v>0</v>
      </c>
      <c r="L25" s="25">
        <f t="shared" si="2"/>
        <v>0</v>
      </c>
      <c r="M25" s="26">
        <f t="shared" si="3"/>
        <v>0</v>
      </c>
      <c r="N25" s="27">
        <f t="shared" si="4"/>
        <v>0</v>
      </c>
      <c r="O25" s="28">
        <f t="shared" si="5"/>
        <v>0</v>
      </c>
      <c r="P25" s="29">
        <f t="shared" si="6"/>
        <v>0</v>
      </c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</row>
    <row r="26" spans="1:45" s="180" customFormat="1" ht="23">
      <c r="A26" s="269" t="s">
        <v>86</v>
      </c>
      <c r="B26" s="172"/>
      <c r="C26" s="175" t="s">
        <v>138</v>
      </c>
      <c r="D26" s="176" t="s">
        <v>121</v>
      </c>
      <c r="E26" s="177">
        <v>11.479999999999999</v>
      </c>
      <c r="F26" s="26"/>
      <c r="G26" s="61"/>
      <c r="H26" s="26">
        <f t="shared" si="0"/>
        <v>0</v>
      </c>
      <c r="I26" s="27"/>
      <c r="J26" s="27"/>
      <c r="K26" s="25">
        <f t="shared" si="1"/>
        <v>0</v>
      </c>
      <c r="L26" s="25">
        <f t="shared" si="2"/>
        <v>0</v>
      </c>
      <c r="M26" s="26">
        <f t="shared" si="3"/>
        <v>0</v>
      </c>
      <c r="N26" s="27">
        <f t="shared" si="4"/>
        <v>0</v>
      </c>
      <c r="O26" s="28">
        <f t="shared" si="5"/>
        <v>0</v>
      </c>
      <c r="P26" s="29">
        <f t="shared" si="6"/>
        <v>0</v>
      </c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</row>
    <row r="27" spans="1:45" s="180" customFormat="1" ht="11.5">
      <c r="A27" s="269"/>
      <c r="B27" s="182"/>
      <c r="C27" s="183" t="s">
        <v>139</v>
      </c>
      <c r="D27" s="176" t="s">
        <v>121</v>
      </c>
      <c r="E27" s="177">
        <v>12.63</v>
      </c>
      <c r="F27" s="26"/>
      <c r="G27" s="61"/>
      <c r="H27" s="26">
        <f t="shared" si="0"/>
        <v>0</v>
      </c>
      <c r="I27" s="27"/>
      <c r="J27" s="27"/>
      <c r="K27" s="25">
        <f t="shared" si="1"/>
        <v>0</v>
      </c>
      <c r="L27" s="25">
        <f t="shared" si="2"/>
        <v>0</v>
      </c>
      <c r="M27" s="26">
        <f t="shared" si="3"/>
        <v>0</v>
      </c>
      <c r="N27" s="27">
        <f t="shared" si="4"/>
        <v>0</v>
      </c>
      <c r="O27" s="28">
        <f t="shared" si="5"/>
        <v>0</v>
      </c>
      <c r="P27" s="29">
        <f t="shared" si="6"/>
        <v>0</v>
      </c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</row>
    <row r="28" spans="1:45" s="180" customFormat="1" ht="11.5">
      <c r="A28" s="269"/>
      <c r="B28" s="182"/>
      <c r="C28" s="181" t="s">
        <v>140</v>
      </c>
      <c r="D28" s="176" t="s">
        <v>141</v>
      </c>
      <c r="E28" s="177">
        <v>1.58</v>
      </c>
      <c r="F28" s="26"/>
      <c r="G28" s="61"/>
      <c r="H28" s="26">
        <f t="shared" si="0"/>
        <v>0</v>
      </c>
      <c r="I28" s="27"/>
      <c r="J28" s="27"/>
      <c r="K28" s="25">
        <f t="shared" si="1"/>
        <v>0</v>
      </c>
      <c r="L28" s="25">
        <f t="shared" si="2"/>
        <v>0</v>
      </c>
      <c r="M28" s="26">
        <f t="shared" si="3"/>
        <v>0</v>
      </c>
      <c r="N28" s="27">
        <f t="shared" si="4"/>
        <v>0</v>
      </c>
      <c r="O28" s="28">
        <f t="shared" si="5"/>
        <v>0</v>
      </c>
      <c r="P28" s="29">
        <f t="shared" si="6"/>
        <v>0</v>
      </c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</row>
    <row r="29" spans="1:45" s="180" customFormat="1" ht="11.5">
      <c r="A29" s="269"/>
      <c r="B29" s="182"/>
      <c r="C29" s="181" t="s">
        <v>142</v>
      </c>
      <c r="D29" s="176" t="s">
        <v>141</v>
      </c>
      <c r="E29" s="177">
        <v>3.16</v>
      </c>
      <c r="F29" s="26"/>
      <c r="G29" s="61"/>
      <c r="H29" s="26">
        <f t="shared" si="0"/>
        <v>0</v>
      </c>
      <c r="I29" s="27"/>
      <c r="J29" s="27"/>
      <c r="K29" s="25">
        <f t="shared" si="1"/>
        <v>0</v>
      </c>
      <c r="L29" s="25">
        <f t="shared" si="2"/>
        <v>0</v>
      </c>
      <c r="M29" s="26">
        <f t="shared" si="3"/>
        <v>0</v>
      </c>
      <c r="N29" s="27">
        <f t="shared" si="4"/>
        <v>0</v>
      </c>
      <c r="O29" s="28">
        <f t="shared" si="5"/>
        <v>0</v>
      </c>
      <c r="P29" s="29">
        <f t="shared" si="6"/>
        <v>0</v>
      </c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</row>
    <row r="30" spans="1:45" s="180" customFormat="1" ht="11.5">
      <c r="A30" s="269"/>
      <c r="B30" s="182"/>
      <c r="C30" s="181" t="s">
        <v>143</v>
      </c>
      <c r="D30" s="176" t="s">
        <v>85</v>
      </c>
      <c r="E30" s="179">
        <v>14</v>
      </c>
      <c r="F30" s="26"/>
      <c r="G30" s="61"/>
      <c r="H30" s="26">
        <f t="shared" si="0"/>
        <v>0</v>
      </c>
      <c r="I30" s="27"/>
      <c r="J30" s="27"/>
      <c r="K30" s="25">
        <f t="shared" si="1"/>
        <v>0</v>
      </c>
      <c r="L30" s="25">
        <f t="shared" si="2"/>
        <v>0</v>
      </c>
      <c r="M30" s="26">
        <f t="shared" si="3"/>
        <v>0</v>
      </c>
      <c r="N30" s="27">
        <f t="shared" si="4"/>
        <v>0</v>
      </c>
      <c r="O30" s="28">
        <f t="shared" si="5"/>
        <v>0</v>
      </c>
      <c r="P30" s="29">
        <f t="shared" si="6"/>
        <v>0</v>
      </c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</row>
    <row r="31" spans="1:45" s="180" customFormat="1" ht="11.5">
      <c r="A31" s="269" t="s">
        <v>88</v>
      </c>
      <c r="B31" s="178"/>
      <c r="C31" s="175" t="s">
        <v>144</v>
      </c>
      <c r="D31" s="176" t="s">
        <v>80</v>
      </c>
      <c r="E31" s="177">
        <v>56</v>
      </c>
      <c r="F31" s="26"/>
      <c r="G31" s="61"/>
      <c r="H31" s="26">
        <f t="shared" si="0"/>
        <v>0</v>
      </c>
      <c r="I31" s="27"/>
      <c r="J31" s="27"/>
      <c r="K31" s="25">
        <f t="shared" si="1"/>
        <v>0</v>
      </c>
      <c r="L31" s="25">
        <f t="shared" si="2"/>
        <v>0</v>
      </c>
      <c r="M31" s="26">
        <f t="shared" si="3"/>
        <v>0</v>
      </c>
      <c r="N31" s="27">
        <f t="shared" si="4"/>
        <v>0</v>
      </c>
      <c r="O31" s="28">
        <f t="shared" si="5"/>
        <v>0</v>
      </c>
      <c r="P31" s="29">
        <f t="shared" si="6"/>
        <v>0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</row>
    <row r="32" spans="1:45" s="180" customFormat="1" ht="11.5">
      <c r="A32" s="269"/>
      <c r="B32" s="182"/>
      <c r="C32" s="183" t="s">
        <v>145</v>
      </c>
      <c r="D32" s="176" t="s">
        <v>80</v>
      </c>
      <c r="E32" s="179">
        <v>56</v>
      </c>
      <c r="F32" s="26"/>
      <c r="G32" s="61"/>
      <c r="H32" s="26">
        <f t="shared" si="0"/>
        <v>0</v>
      </c>
      <c r="I32" s="27"/>
      <c r="J32" s="27"/>
      <c r="K32" s="25">
        <f t="shared" si="1"/>
        <v>0</v>
      </c>
      <c r="L32" s="25">
        <f t="shared" si="2"/>
        <v>0</v>
      </c>
      <c r="M32" s="26">
        <f t="shared" si="3"/>
        <v>0</v>
      </c>
      <c r="N32" s="27">
        <f t="shared" si="4"/>
        <v>0</v>
      </c>
      <c r="O32" s="28">
        <f t="shared" si="5"/>
        <v>0</v>
      </c>
      <c r="P32" s="29">
        <f t="shared" si="6"/>
        <v>0</v>
      </c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</row>
    <row r="33" spans="1:45" s="180" customFormat="1" ht="11.5">
      <c r="A33" s="269"/>
      <c r="B33" s="182"/>
      <c r="C33" s="184" t="s">
        <v>146</v>
      </c>
      <c r="D33" s="184"/>
      <c r="E33" s="185"/>
      <c r="F33" s="26"/>
      <c r="G33" s="61"/>
      <c r="H33" s="26">
        <f t="shared" si="0"/>
        <v>0</v>
      </c>
      <c r="I33" s="27"/>
      <c r="J33" s="27"/>
      <c r="K33" s="25">
        <f t="shared" si="1"/>
        <v>0</v>
      </c>
      <c r="L33" s="25">
        <f t="shared" si="2"/>
        <v>0</v>
      </c>
      <c r="M33" s="26">
        <f t="shared" si="3"/>
        <v>0</v>
      </c>
      <c r="N33" s="27">
        <f t="shared" si="4"/>
        <v>0</v>
      </c>
      <c r="O33" s="28">
        <f t="shared" si="5"/>
        <v>0</v>
      </c>
      <c r="P33" s="29">
        <f t="shared" si="6"/>
        <v>0</v>
      </c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</row>
    <row r="34" spans="1:45" s="180" customFormat="1" ht="34.5">
      <c r="A34" s="269" t="s">
        <v>93</v>
      </c>
      <c r="B34" s="178"/>
      <c r="C34" s="175" t="s">
        <v>128</v>
      </c>
      <c r="D34" s="176" t="s">
        <v>119</v>
      </c>
      <c r="E34" s="177">
        <v>3.38</v>
      </c>
      <c r="F34" s="26"/>
      <c r="G34" s="61"/>
      <c r="H34" s="26">
        <f t="shared" si="0"/>
        <v>0</v>
      </c>
      <c r="I34" s="27"/>
      <c r="J34" s="27"/>
      <c r="K34" s="25">
        <f t="shared" si="1"/>
        <v>0</v>
      </c>
      <c r="L34" s="25">
        <f t="shared" si="2"/>
        <v>0</v>
      </c>
      <c r="M34" s="26">
        <f t="shared" si="3"/>
        <v>0</v>
      </c>
      <c r="N34" s="27">
        <f t="shared" si="4"/>
        <v>0</v>
      </c>
      <c r="O34" s="28">
        <f t="shared" si="5"/>
        <v>0</v>
      </c>
      <c r="P34" s="29">
        <f t="shared" si="6"/>
        <v>0</v>
      </c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</row>
    <row r="35" spans="1:45" s="180" customFormat="1" ht="34.5">
      <c r="A35" s="269" t="s">
        <v>96</v>
      </c>
      <c r="B35" s="178"/>
      <c r="C35" s="175" t="s">
        <v>129</v>
      </c>
      <c r="D35" s="176" t="s">
        <v>119</v>
      </c>
      <c r="E35" s="179">
        <v>2</v>
      </c>
      <c r="F35" s="26"/>
      <c r="G35" s="61"/>
      <c r="H35" s="26">
        <f t="shared" si="0"/>
        <v>0</v>
      </c>
      <c r="I35" s="27"/>
      <c r="J35" s="27"/>
      <c r="K35" s="25">
        <f t="shared" si="1"/>
        <v>0</v>
      </c>
      <c r="L35" s="25">
        <f t="shared" si="2"/>
        <v>0</v>
      </c>
      <c r="M35" s="26">
        <f t="shared" si="3"/>
        <v>0</v>
      </c>
      <c r="N35" s="27">
        <f t="shared" si="4"/>
        <v>0</v>
      </c>
      <c r="O35" s="28">
        <f t="shared" si="5"/>
        <v>0</v>
      </c>
      <c r="P35" s="29">
        <f t="shared" si="6"/>
        <v>0</v>
      </c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</row>
    <row r="36" spans="1:45" s="180" customFormat="1" ht="11.5">
      <c r="A36" s="269"/>
      <c r="B36" s="172"/>
      <c r="C36" s="181" t="s">
        <v>130</v>
      </c>
      <c r="D36" s="176" t="s">
        <v>121</v>
      </c>
      <c r="E36" s="179">
        <v>0.36</v>
      </c>
      <c r="F36" s="26"/>
      <c r="G36" s="61"/>
      <c r="H36" s="26">
        <f t="shared" si="0"/>
        <v>0</v>
      </c>
      <c r="I36" s="27"/>
      <c r="J36" s="27"/>
      <c r="K36" s="25">
        <f t="shared" si="1"/>
        <v>0</v>
      </c>
      <c r="L36" s="25">
        <f t="shared" si="2"/>
        <v>0</v>
      </c>
      <c r="M36" s="26">
        <f t="shared" si="3"/>
        <v>0</v>
      </c>
      <c r="N36" s="27">
        <f t="shared" si="4"/>
        <v>0</v>
      </c>
      <c r="O36" s="28">
        <f t="shared" si="5"/>
        <v>0</v>
      </c>
      <c r="P36" s="29">
        <f t="shared" si="6"/>
        <v>0</v>
      </c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</row>
    <row r="37" spans="1:45" s="180" customFormat="1" ht="34.5">
      <c r="A37" s="269" t="s">
        <v>99</v>
      </c>
      <c r="B37" s="182"/>
      <c r="C37" s="198" t="s">
        <v>131</v>
      </c>
      <c r="D37" s="176" t="s">
        <v>119</v>
      </c>
      <c r="E37" s="177">
        <v>5.6</v>
      </c>
      <c r="F37" s="26"/>
      <c r="G37" s="61"/>
      <c r="H37" s="26">
        <f t="shared" si="0"/>
        <v>0</v>
      </c>
      <c r="I37" s="27"/>
      <c r="J37" s="27"/>
      <c r="K37" s="25">
        <f t="shared" si="1"/>
        <v>0</v>
      </c>
      <c r="L37" s="25">
        <f t="shared" si="2"/>
        <v>0</v>
      </c>
      <c r="M37" s="26">
        <f t="shared" si="3"/>
        <v>0</v>
      </c>
      <c r="N37" s="27">
        <f t="shared" si="4"/>
        <v>0</v>
      </c>
      <c r="O37" s="28">
        <f t="shared" si="5"/>
        <v>0</v>
      </c>
      <c r="P37" s="29">
        <f t="shared" si="6"/>
        <v>0</v>
      </c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</row>
    <row r="38" spans="1:45" s="180" customFormat="1" ht="11.5">
      <c r="A38" s="269"/>
      <c r="B38" s="182"/>
      <c r="C38" s="181" t="s">
        <v>132</v>
      </c>
      <c r="D38" s="176" t="s">
        <v>119</v>
      </c>
      <c r="E38" s="179">
        <v>5.6</v>
      </c>
      <c r="F38" s="26"/>
      <c r="G38" s="61"/>
      <c r="H38" s="26">
        <f t="shared" si="0"/>
        <v>0</v>
      </c>
      <c r="I38" s="27"/>
      <c r="J38" s="27"/>
      <c r="K38" s="25">
        <f t="shared" si="1"/>
        <v>0</v>
      </c>
      <c r="L38" s="25">
        <f t="shared" si="2"/>
        <v>0</v>
      </c>
      <c r="M38" s="26">
        <f t="shared" si="3"/>
        <v>0</v>
      </c>
      <c r="N38" s="27">
        <f t="shared" si="4"/>
        <v>0</v>
      </c>
      <c r="O38" s="28">
        <f t="shared" si="5"/>
        <v>0</v>
      </c>
      <c r="P38" s="29">
        <f t="shared" si="6"/>
        <v>0</v>
      </c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</row>
    <row r="39" spans="1:45" s="180" customFormat="1" ht="23">
      <c r="A39" s="269"/>
      <c r="B39" s="178"/>
      <c r="C39" s="181" t="s">
        <v>133</v>
      </c>
      <c r="D39" s="176" t="s">
        <v>119</v>
      </c>
      <c r="E39" s="179">
        <v>5.6</v>
      </c>
      <c r="F39" s="26"/>
      <c r="G39" s="61"/>
      <c r="H39" s="26">
        <f t="shared" si="0"/>
        <v>0</v>
      </c>
      <c r="I39" s="27"/>
      <c r="J39" s="27"/>
      <c r="K39" s="25">
        <f t="shared" si="1"/>
        <v>0</v>
      </c>
      <c r="L39" s="25">
        <f t="shared" si="2"/>
        <v>0</v>
      </c>
      <c r="M39" s="26">
        <f t="shared" si="3"/>
        <v>0</v>
      </c>
      <c r="N39" s="27">
        <f t="shared" si="4"/>
        <v>0</v>
      </c>
      <c r="O39" s="28">
        <f t="shared" si="5"/>
        <v>0</v>
      </c>
      <c r="P39" s="29">
        <f t="shared" si="6"/>
        <v>0</v>
      </c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</row>
    <row r="40" spans="1:45" s="180" customFormat="1" ht="34.5">
      <c r="A40" s="269" t="s">
        <v>101</v>
      </c>
      <c r="B40" s="172"/>
      <c r="C40" s="175" t="s">
        <v>134</v>
      </c>
      <c r="D40" s="176" t="s">
        <v>135</v>
      </c>
      <c r="E40" s="359">
        <v>4.9200000000000001E-2</v>
      </c>
      <c r="F40" s="26"/>
      <c r="G40" s="61"/>
      <c r="H40" s="26">
        <f t="shared" si="0"/>
        <v>0</v>
      </c>
      <c r="I40" s="27"/>
      <c r="J40" s="27"/>
      <c r="K40" s="25">
        <f t="shared" si="1"/>
        <v>0</v>
      </c>
      <c r="L40" s="25">
        <f t="shared" si="2"/>
        <v>0</v>
      </c>
      <c r="M40" s="26">
        <f t="shared" si="3"/>
        <v>0</v>
      </c>
      <c r="N40" s="27">
        <f t="shared" si="4"/>
        <v>0</v>
      </c>
      <c r="O40" s="28">
        <f t="shared" si="5"/>
        <v>0</v>
      </c>
      <c r="P40" s="29">
        <f t="shared" si="6"/>
        <v>0</v>
      </c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</row>
    <row r="41" spans="1:45" s="180" customFormat="1" ht="11.5">
      <c r="A41" s="269"/>
      <c r="B41" s="182"/>
      <c r="C41" s="181" t="s">
        <v>136</v>
      </c>
      <c r="D41" s="176" t="s">
        <v>135</v>
      </c>
      <c r="E41" s="360">
        <v>5.6579999999999998E-2</v>
      </c>
      <c r="F41" s="26"/>
      <c r="G41" s="61"/>
      <c r="H41" s="26">
        <f t="shared" si="0"/>
        <v>0</v>
      </c>
      <c r="I41" s="27"/>
      <c r="J41" s="27"/>
      <c r="K41" s="25">
        <f t="shared" si="1"/>
        <v>0</v>
      </c>
      <c r="L41" s="25">
        <f t="shared" si="2"/>
        <v>0</v>
      </c>
      <c r="M41" s="26">
        <f t="shared" si="3"/>
        <v>0</v>
      </c>
      <c r="N41" s="27">
        <f t="shared" si="4"/>
        <v>0</v>
      </c>
      <c r="O41" s="28">
        <f t="shared" si="5"/>
        <v>0</v>
      </c>
      <c r="P41" s="29">
        <f t="shared" si="6"/>
        <v>0</v>
      </c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</row>
    <row r="42" spans="1:45" s="180" customFormat="1" ht="23">
      <c r="A42" s="269"/>
      <c r="B42" s="178"/>
      <c r="C42" s="181" t="s">
        <v>137</v>
      </c>
      <c r="D42" s="176" t="s">
        <v>85</v>
      </c>
      <c r="E42" s="179">
        <v>1</v>
      </c>
      <c r="F42" s="26"/>
      <c r="G42" s="61"/>
      <c r="H42" s="26">
        <f t="shared" si="0"/>
        <v>0</v>
      </c>
      <c r="I42" s="27"/>
      <c r="J42" s="27"/>
      <c r="K42" s="25">
        <f t="shared" si="1"/>
        <v>0</v>
      </c>
      <c r="L42" s="25">
        <f t="shared" si="2"/>
        <v>0</v>
      </c>
      <c r="M42" s="26">
        <f t="shared" si="3"/>
        <v>0</v>
      </c>
      <c r="N42" s="27">
        <f t="shared" si="4"/>
        <v>0</v>
      </c>
      <c r="O42" s="28">
        <f t="shared" si="5"/>
        <v>0</v>
      </c>
      <c r="P42" s="29">
        <f t="shared" si="6"/>
        <v>0</v>
      </c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</row>
    <row r="43" spans="1:45" s="180" customFormat="1" ht="23">
      <c r="A43" s="269" t="s">
        <v>103</v>
      </c>
      <c r="B43" s="172"/>
      <c r="C43" s="175" t="s">
        <v>138</v>
      </c>
      <c r="D43" s="176" t="s">
        <v>121</v>
      </c>
      <c r="E43" s="177">
        <v>0.78</v>
      </c>
      <c r="F43" s="26"/>
      <c r="G43" s="61"/>
      <c r="H43" s="26">
        <f t="shared" si="0"/>
        <v>0</v>
      </c>
      <c r="I43" s="27"/>
      <c r="J43" s="27"/>
      <c r="K43" s="25">
        <f t="shared" si="1"/>
        <v>0</v>
      </c>
      <c r="L43" s="25">
        <f t="shared" si="2"/>
        <v>0</v>
      </c>
      <c r="M43" s="26">
        <f t="shared" si="3"/>
        <v>0</v>
      </c>
      <c r="N43" s="27">
        <f t="shared" si="4"/>
        <v>0</v>
      </c>
      <c r="O43" s="28">
        <f t="shared" si="5"/>
        <v>0</v>
      </c>
      <c r="P43" s="29">
        <f t="shared" si="6"/>
        <v>0</v>
      </c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</row>
    <row r="44" spans="1:45" s="180" customFormat="1" ht="11.5">
      <c r="A44" s="269"/>
      <c r="B44" s="182"/>
      <c r="C44" s="183" t="s">
        <v>139</v>
      </c>
      <c r="D44" s="176" t="s">
        <v>121</v>
      </c>
      <c r="E44" s="177">
        <v>0.86</v>
      </c>
      <c r="F44" s="26"/>
      <c r="G44" s="61"/>
      <c r="H44" s="26">
        <f t="shared" si="0"/>
        <v>0</v>
      </c>
      <c r="I44" s="27"/>
      <c r="J44" s="27"/>
      <c r="K44" s="25">
        <f t="shared" si="1"/>
        <v>0</v>
      </c>
      <c r="L44" s="25">
        <f t="shared" si="2"/>
        <v>0</v>
      </c>
      <c r="M44" s="26">
        <f t="shared" si="3"/>
        <v>0</v>
      </c>
      <c r="N44" s="27">
        <f t="shared" si="4"/>
        <v>0</v>
      </c>
      <c r="O44" s="28">
        <f t="shared" si="5"/>
        <v>0</v>
      </c>
      <c r="P44" s="29">
        <f t="shared" si="6"/>
        <v>0</v>
      </c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</row>
    <row r="45" spans="1:45" s="180" customFormat="1" ht="11.5">
      <c r="A45" s="269"/>
      <c r="B45" s="182"/>
      <c r="C45" s="181" t="s">
        <v>140</v>
      </c>
      <c r="D45" s="176" t="s">
        <v>141</v>
      </c>
      <c r="E45" s="177">
        <v>0.11</v>
      </c>
      <c r="F45" s="26"/>
      <c r="G45" s="61"/>
      <c r="H45" s="26">
        <f t="shared" si="0"/>
        <v>0</v>
      </c>
      <c r="I45" s="27"/>
      <c r="J45" s="27"/>
      <c r="K45" s="25">
        <f t="shared" si="1"/>
        <v>0</v>
      </c>
      <c r="L45" s="25">
        <f t="shared" si="2"/>
        <v>0</v>
      </c>
      <c r="M45" s="26">
        <f t="shared" si="3"/>
        <v>0</v>
      </c>
      <c r="N45" s="27">
        <f t="shared" si="4"/>
        <v>0</v>
      </c>
      <c r="O45" s="28">
        <f t="shared" si="5"/>
        <v>0</v>
      </c>
      <c r="P45" s="29">
        <f t="shared" si="6"/>
        <v>0</v>
      </c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</row>
    <row r="46" spans="1:45" s="180" customFormat="1" ht="11.5">
      <c r="A46" s="269"/>
      <c r="B46" s="182"/>
      <c r="C46" s="181" t="s">
        <v>142</v>
      </c>
      <c r="D46" s="176" t="s">
        <v>141</v>
      </c>
      <c r="E46" s="177">
        <v>0.22</v>
      </c>
      <c r="F46" s="26"/>
      <c r="G46" s="61"/>
      <c r="H46" s="26">
        <f t="shared" si="0"/>
        <v>0</v>
      </c>
      <c r="I46" s="27"/>
      <c r="J46" s="27"/>
      <c r="K46" s="25">
        <f t="shared" si="1"/>
        <v>0</v>
      </c>
      <c r="L46" s="25">
        <f t="shared" si="2"/>
        <v>0</v>
      </c>
      <c r="M46" s="26">
        <f t="shared" si="3"/>
        <v>0</v>
      </c>
      <c r="N46" s="27">
        <f t="shared" si="4"/>
        <v>0</v>
      </c>
      <c r="O46" s="28">
        <f t="shared" si="5"/>
        <v>0</v>
      </c>
      <c r="P46" s="29">
        <f t="shared" si="6"/>
        <v>0</v>
      </c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</row>
    <row r="47" spans="1:45" s="180" customFormat="1" ht="11.5">
      <c r="A47" s="269"/>
      <c r="B47" s="182"/>
      <c r="C47" s="181" t="s">
        <v>143</v>
      </c>
      <c r="D47" s="176" t="s">
        <v>85</v>
      </c>
      <c r="E47" s="179">
        <v>2</v>
      </c>
      <c r="F47" s="26"/>
      <c r="G47" s="61"/>
      <c r="H47" s="26">
        <f t="shared" si="0"/>
        <v>0</v>
      </c>
      <c r="I47" s="27"/>
      <c r="J47" s="27"/>
      <c r="K47" s="25">
        <f t="shared" si="1"/>
        <v>0</v>
      </c>
      <c r="L47" s="25">
        <f t="shared" si="2"/>
        <v>0</v>
      </c>
      <c r="M47" s="26">
        <f t="shared" si="3"/>
        <v>0</v>
      </c>
      <c r="N47" s="27">
        <f t="shared" si="4"/>
        <v>0</v>
      </c>
      <c r="O47" s="28">
        <f t="shared" si="5"/>
        <v>0</v>
      </c>
      <c r="P47" s="29">
        <f t="shared" si="6"/>
        <v>0</v>
      </c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</row>
    <row r="48" spans="1:45" s="180" customFormat="1" ht="11.5">
      <c r="A48" s="269" t="s">
        <v>105</v>
      </c>
      <c r="B48" s="178"/>
      <c r="C48" s="175" t="s">
        <v>144</v>
      </c>
      <c r="D48" s="176" t="s">
        <v>80</v>
      </c>
      <c r="E48" s="177">
        <v>4</v>
      </c>
      <c r="F48" s="26"/>
      <c r="G48" s="61"/>
      <c r="H48" s="26">
        <f t="shared" si="0"/>
        <v>0</v>
      </c>
      <c r="I48" s="27"/>
      <c r="J48" s="27"/>
      <c r="K48" s="25">
        <f t="shared" si="1"/>
        <v>0</v>
      </c>
      <c r="L48" s="25">
        <f t="shared" si="2"/>
        <v>0</v>
      </c>
      <c r="M48" s="26">
        <f t="shared" si="3"/>
        <v>0</v>
      </c>
      <c r="N48" s="27">
        <f t="shared" si="4"/>
        <v>0</v>
      </c>
      <c r="O48" s="28">
        <f t="shared" si="5"/>
        <v>0</v>
      </c>
      <c r="P48" s="29">
        <f t="shared" si="6"/>
        <v>0</v>
      </c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</row>
    <row r="49" spans="1:45" s="180" customFormat="1" ht="11.5">
      <c r="A49" s="269"/>
      <c r="B49" s="182"/>
      <c r="C49" s="181" t="s">
        <v>145</v>
      </c>
      <c r="D49" s="176" t="s">
        <v>80</v>
      </c>
      <c r="E49" s="179">
        <v>4</v>
      </c>
      <c r="F49" s="26"/>
      <c r="G49" s="61"/>
      <c r="H49" s="26">
        <f t="shared" si="0"/>
        <v>0</v>
      </c>
      <c r="I49" s="27"/>
      <c r="J49" s="27"/>
      <c r="K49" s="25">
        <f t="shared" si="1"/>
        <v>0</v>
      </c>
      <c r="L49" s="25">
        <f t="shared" si="2"/>
        <v>0</v>
      </c>
      <c r="M49" s="26">
        <f t="shared" si="3"/>
        <v>0</v>
      </c>
      <c r="N49" s="27">
        <f t="shared" si="4"/>
        <v>0</v>
      </c>
      <c r="O49" s="28">
        <f t="shared" si="5"/>
        <v>0</v>
      </c>
      <c r="P49" s="29">
        <f t="shared" si="6"/>
        <v>0</v>
      </c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</row>
    <row r="50" spans="1:45" s="336" customFormat="1" ht="11.5">
      <c r="A50" s="363"/>
      <c r="B50" s="335"/>
      <c r="C50" s="174" t="s">
        <v>146</v>
      </c>
      <c r="D50" s="174"/>
      <c r="E50" s="197"/>
      <c r="F50" s="326"/>
      <c r="G50" s="327"/>
      <c r="H50" s="326">
        <f t="shared" ref="H50:H66" si="7">ROUND(F50*G50,2)</f>
        <v>0</v>
      </c>
      <c r="I50" s="328"/>
      <c r="J50" s="328"/>
      <c r="K50" s="329">
        <f t="shared" ref="K50:K66" si="8">SUM(H50:J50)</f>
        <v>0</v>
      </c>
      <c r="L50" s="329">
        <f t="shared" ref="L50:L66" si="9">ROUND(E50*F50,2)</f>
        <v>0</v>
      </c>
      <c r="M50" s="326">
        <f t="shared" ref="M50:M66" si="10">ROUND(E50*H50,2)</f>
        <v>0</v>
      </c>
      <c r="N50" s="328">
        <f t="shared" ref="N50:N66" si="11">ROUND(E50*I50,2)</f>
        <v>0</v>
      </c>
      <c r="O50" s="330">
        <f t="shared" ref="O50:O66" si="12">ROUND(E50*J50,2)</f>
        <v>0</v>
      </c>
      <c r="P50" s="331">
        <f t="shared" ref="P50:P66" si="13">SUM(M50:O50)</f>
        <v>0</v>
      </c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332"/>
      <c r="AC50" s="332"/>
      <c r="AD50" s="332"/>
      <c r="AE50" s="332"/>
      <c r="AF50" s="332"/>
      <c r="AG50" s="332"/>
      <c r="AH50" s="332"/>
      <c r="AI50" s="332"/>
      <c r="AJ50" s="332"/>
      <c r="AK50" s="332"/>
      <c r="AL50" s="332"/>
      <c r="AM50" s="332"/>
      <c r="AN50" s="332"/>
      <c r="AO50" s="332"/>
      <c r="AP50" s="332"/>
    </row>
    <row r="51" spans="1:45" s="336" customFormat="1" ht="34.5">
      <c r="A51" s="363" t="s">
        <v>108</v>
      </c>
      <c r="B51" s="337"/>
      <c r="C51" s="175" t="s">
        <v>128</v>
      </c>
      <c r="D51" s="176" t="s">
        <v>119</v>
      </c>
      <c r="E51" s="177">
        <v>10.14</v>
      </c>
      <c r="F51" s="326"/>
      <c r="G51" s="327"/>
      <c r="H51" s="326">
        <f t="shared" si="7"/>
        <v>0</v>
      </c>
      <c r="I51" s="328"/>
      <c r="J51" s="328"/>
      <c r="K51" s="329">
        <f t="shared" si="8"/>
        <v>0</v>
      </c>
      <c r="L51" s="329">
        <f t="shared" si="9"/>
        <v>0</v>
      </c>
      <c r="M51" s="326">
        <f t="shared" si="10"/>
        <v>0</v>
      </c>
      <c r="N51" s="328">
        <f t="shared" si="11"/>
        <v>0</v>
      </c>
      <c r="O51" s="330">
        <f t="shared" si="12"/>
        <v>0</v>
      </c>
      <c r="P51" s="331">
        <f t="shared" si="13"/>
        <v>0</v>
      </c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  <c r="AD51" s="332"/>
      <c r="AE51" s="332"/>
      <c r="AF51" s="332"/>
      <c r="AG51" s="332"/>
      <c r="AH51" s="332"/>
      <c r="AI51" s="332"/>
      <c r="AJ51" s="332"/>
      <c r="AK51" s="332"/>
      <c r="AL51" s="332"/>
      <c r="AM51" s="332"/>
      <c r="AN51" s="332"/>
      <c r="AO51" s="332"/>
      <c r="AP51" s="332"/>
      <c r="AQ51" s="332"/>
      <c r="AR51" s="332"/>
      <c r="AS51" s="332"/>
    </row>
    <row r="52" spans="1:45" s="336" customFormat="1" ht="34.5">
      <c r="A52" s="363" t="s">
        <v>110</v>
      </c>
      <c r="B52" s="337"/>
      <c r="C52" s="175" t="s">
        <v>129</v>
      </c>
      <c r="D52" s="176" t="s">
        <v>119</v>
      </c>
      <c r="E52" s="179">
        <v>6</v>
      </c>
      <c r="F52" s="326"/>
      <c r="G52" s="327"/>
      <c r="H52" s="326">
        <f t="shared" si="7"/>
        <v>0</v>
      </c>
      <c r="I52" s="328"/>
      <c r="J52" s="328"/>
      <c r="K52" s="329">
        <f t="shared" si="8"/>
        <v>0</v>
      </c>
      <c r="L52" s="329">
        <f t="shared" si="9"/>
        <v>0</v>
      </c>
      <c r="M52" s="326">
        <f t="shared" si="10"/>
        <v>0</v>
      </c>
      <c r="N52" s="328">
        <f t="shared" si="11"/>
        <v>0</v>
      </c>
      <c r="O52" s="330">
        <f t="shared" si="12"/>
        <v>0</v>
      </c>
      <c r="P52" s="331">
        <f t="shared" si="13"/>
        <v>0</v>
      </c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2"/>
      <c r="AH52" s="332"/>
      <c r="AI52" s="332"/>
      <c r="AJ52" s="332"/>
      <c r="AK52" s="332"/>
      <c r="AL52" s="332"/>
      <c r="AM52" s="332"/>
      <c r="AN52" s="332"/>
      <c r="AO52" s="332"/>
      <c r="AP52" s="332"/>
      <c r="AQ52" s="332"/>
      <c r="AR52" s="332"/>
      <c r="AS52" s="332"/>
    </row>
    <row r="53" spans="1:45" s="336" customFormat="1" ht="11.5">
      <c r="A53" s="363"/>
      <c r="B53" s="338"/>
      <c r="C53" s="181" t="s">
        <v>130</v>
      </c>
      <c r="D53" s="176" t="s">
        <v>121</v>
      </c>
      <c r="E53" s="179">
        <v>1.08</v>
      </c>
      <c r="F53" s="326"/>
      <c r="G53" s="327"/>
      <c r="H53" s="326">
        <f t="shared" si="7"/>
        <v>0</v>
      </c>
      <c r="I53" s="328"/>
      <c r="J53" s="328"/>
      <c r="K53" s="329">
        <f t="shared" si="8"/>
        <v>0</v>
      </c>
      <c r="L53" s="329">
        <f t="shared" si="9"/>
        <v>0</v>
      </c>
      <c r="M53" s="326">
        <f t="shared" si="10"/>
        <v>0</v>
      </c>
      <c r="N53" s="328">
        <f t="shared" si="11"/>
        <v>0</v>
      </c>
      <c r="O53" s="330">
        <f t="shared" si="12"/>
        <v>0</v>
      </c>
      <c r="P53" s="331">
        <f t="shared" si="13"/>
        <v>0</v>
      </c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2"/>
      <c r="AH53" s="332"/>
      <c r="AI53" s="332"/>
      <c r="AJ53" s="332"/>
      <c r="AK53" s="332"/>
      <c r="AL53" s="332"/>
      <c r="AM53" s="332"/>
      <c r="AN53" s="332"/>
      <c r="AO53" s="332"/>
      <c r="AP53" s="332"/>
      <c r="AQ53" s="332"/>
      <c r="AR53" s="332"/>
      <c r="AS53" s="332"/>
    </row>
    <row r="54" spans="1:45" s="336" customFormat="1" ht="34.5">
      <c r="A54" s="363" t="s">
        <v>148</v>
      </c>
      <c r="B54" s="335"/>
      <c r="C54" s="198" t="s">
        <v>131</v>
      </c>
      <c r="D54" s="176" t="s">
        <v>119</v>
      </c>
      <c r="E54" s="177">
        <v>16.799999999999997</v>
      </c>
      <c r="F54" s="326"/>
      <c r="G54" s="327"/>
      <c r="H54" s="326">
        <f t="shared" si="7"/>
        <v>0</v>
      </c>
      <c r="I54" s="328"/>
      <c r="J54" s="328"/>
      <c r="K54" s="329">
        <f t="shared" si="8"/>
        <v>0</v>
      </c>
      <c r="L54" s="329">
        <f t="shared" si="9"/>
        <v>0</v>
      </c>
      <c r="M54" s="326">
        <f t="shared" si="10"/>
        <v>0</v>
      </c>
      <c r="N54" s="328">
        <f t="shared" si="11"/>
        <v>0</v>
      </c>
      <c r="O54" s="330">
        <f t="shared" si="12"/>
        <v>0</v>
      </c>
      <c r="P54" s="331">
        <f t="shared" si="13"/>
        <v>0</v>
      </c>
      <c r="Q54" s="332"/>
      <c r="R54" s="332"/>
      <c r="S54" s="332"/>
      <c r="T54" s="332"/>
      <c r="U54" s="332"/>
      <c r="V54" s="332"/>
      <c r="W54" s="332"/>
      <c r="X54" s="332"/>
      <c r="Y54" s="332"/>
      <c r="Z54" s="332"/>
      <c r="AA54" s="332"/>
      <c r="AB54" s="332"/>
      <c r="AC54" s="332"/>
      <c r="AD54" s="332"/>
      <c r="AE54" s="332"/>
      <c r="AF54" s="332"/>
      <c r="AG54" s="332"/>
      <c r="AH54" s="332"/>
      <c r="AI54" s="332"/>
      <c r="AJ54" s="332"/>
      <c r="AK54" s="332"/>
      <c r="AL54" s="332"/>
      <c r="AM54" s="332"/>
      <c r="AN54" s="332"/>
      <c r="AO54" s="332"/>
      <c r="AP54" s="332"/>
      <c r="AQ54" s="332"/>
      <c r="AR54" s="332"/>
      <c r="AS54" s="332"/>
    </row>
    <row r="55" spans="1:45" s="336" customFormat="1" ht="11.5">
      <c r="A55" s="363"/>
      <c r="B55" s="335"/>
      <c r="C55" s="181" t="s">
        <v>132</v>
      </c>
      <c r="D55" s="176" t="s">
        <v>119</v>
      </c>
      <c r="E55" s="179">
        <v>16.799999999999997</v>
      </c>
      <c r="F55" s="326"/>
      <c r="G55" s="327"/>
      <c r="H55" s="326">
        <f t="shared" si="7"/>
        <v>0</v>
      </c>
      <c r="I55" s="328"/>
      <c r="J55" s="328"/>
      <c r="K55" s="329">
        <f t="shared" si="8"/>
        <v>0</v>
      </c>
      <c r="L55" s="329">
        <f t="shared" si="9"/>
        <v>0</v>
      </c>
      <c r="M55" s="326">
        <f t="shared" si="10"/>
        <v>0</v>
      </c>
      <c r="N55" s="328">
        <f t="shared" si="11"/>
        <v>0</v>
      </c>
      <c r="O55" s="330">
        <f t="shared" si="12"/>
        <v>0</v>
      </c>
      <c r="P55" s="331">
        <f t="shared" si="13"/>
        <v>0</v>
      </c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32"/>
      <c r="AC55" s="332"/>
      <c r="AD55" s="332"/>
      <c r="AE55" s="332"/>
      <c r="AF55" s="332"/>
      <c r="AG55" s="332"/>
      <c r="AH55" s="332"/>
      <c r="AI55" s="332"/>
      <c r="AJ55" s="332"/>
      <c r="AK55" s="332"/>
      <c r="AL55" s="332"/>
      <c r="AM55" s="332"/>
      <c r="AN55" s="332"/>
      <c r="AO55" s="332"/>
      <c r="AP55" s="332"/>
      <c r="AQ55" s="332"/>
      <c r="AR55" s="332"/>
      <c r="AS55" s="332"/>
    </row>
    <row r="56" spans="1:45" s="336" customFormat="1" ht="23">
      <c r="A56" s="363"/>
      <c r="B56" s="337"/>
      <c r="C56" s="181" t="s">
        <v>133</v>
      </c>
      <c r="D56" s="176" t="s">
        <v>119</v>
      </c>
      <c r="E56" s="179">
        <v>16.799999999999997</v>
      </c>
      <c r="F56" s="326"/>
      <c r="G56" s="327"/>
      <c r="H56" s="326">
        <f t="shared" si="7"/>
        <v>0</v>
      </c>
      <c r="I56" s="328"/>
      <c r="J56" s="328"/>
      <c r="K56" s="329">
        <f t="shared" si="8"/>
        <v>0</v>
      </c>
      <c r="L56" s="329">
        <f t="shared" si="9"/>
        <v>0</v>
      </c>
      <c r="M56" s="326">
        <f t="shared" si="10"/>
        <v>0</v>
      </c>
      <c r="N56" s="328">
        <f t="shared" si="11"/>
        <v>0</v>
      </c>
      <c r="O56" s="330">
        <f t="shared" si="12"/>
        <v>0</v>
      </c>
      <c r="P56" s="331">
        <f t="shared" si="13"/>
        <v>0</v>
      </c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  <c r="AK56" s="332"/>
      <c r="AL56" s="332"/>
      <c r="AM56" s="332"/>
      <c r="AN56" s="332"/>
      <c r="AO56" s="332"/>
      <c r="AP56" s="332"/>
      <c r="AQ56" s="332"/>
      <c r="AR56" s="332"/>
      <c r="AS56" s="332"/>
    </row>
    <row r="57" spans="1:45" s="336" customFormat="1" ht="34.5">
      <c r="A57" s="363" t="s">
        <v>149</v>
      </c>
      <c r="B57" s="338"/>
      <c r="C57" s="175" t="s">
        <v>134</v>
      </c>
      <c r="D57" s="176" t="s">
        <v>135</v>
      </c>
      <c r="E57" s="359">
        <v>0.14760000000000001</v>
      </c>
      <c r="F57" s="326"/>
      <c r="G57" s="327"/>
      <c r="H57" s="326">
        <f t="shared" si="7"/>
        <v>0</v>
      </c>
      <c r="I57" s="328"/>
      <c r="J57" s="328"/>
      <c r="K57" s="329">
        <f t="shared" si="8"/>
        <v>0</v>
      </c>
      <c r="L57" s="329">
        <f t="shared" si="9"/>
        <v>0</v>
      </c>
      <c r="M57" s="326">
        <f t="shared" si="10"/>
        <v>0</v>
      </c>
      <c r="N57" s="328">
        <f t="shared" si="11"/>
        <v>0</v>
      </c>
      <c r="O57" s="330">
        <f t="shared" si="12"/>
        <v>0</v>
      </c>
      <c r="P57" s="331">
        <f t="shared" si="13"/>
        <v>0</v>
      </c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332"/>
      <c r="AK57" s="332"/>
      <c r="AL57" s="332"/>
      <c r="AM57" s="332"/>
      <c r="AN57" s="332"/>
      <c r="AO57" s="332"/>
      <c r="AP57" s="332"/>
    </row>
    <row r="58" spans="1:45" s="336" customFormat="1" ht="11.5">
      <c r="A58" s="363"/>
      <c r="B58" s="335"/>
      <c r="C58" s="181" t="s">
        <v>136</v>
      </c>
      <c r="D58" s="176" t="s">
        <v>135</v>
      </c>
      <c r="E58" s="360">
        <v>0.16974</v>
      </c>
      <c r="F58" s="326"/>
      <c r="G58" s="327"/>
      <c r="H58" s="326">
        <f t="shared" si="7"/>
        <v>0</v>
      </c>
      <c r="I58" s="328"/>
      <c r="J58" s="328"/>
      <c r="K58" s="329">
        <f t="shared" si="8"/>
        <v>0</v>
      </c>
      <c r="L58" s="329">
        <f t="shared" si="9"/>
        <v>0</v>
      </c>
      <c r="M58" s="326">
        <f t="shared" si="10"/>
        <v>0</v>
      </c>
      <c r="N58" s="328">
        <f t="shared" si="11"/>
        <v>0</v>
      </c>
      <c r="O58" s="330">
        <f t="shared" si="12"/>
        <v>0</v>
      </c>
      <c r="P58" s="331">
        <f t="shared" si="13"/>
        <v>0</v>
      </c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  <c r="AL58" s="332"/>
      <c r="AM58" s="332"/>
      <c r="AN58" s="332"/>
      <c r="AO58" s="332"/>
      <c r="AP58" s="332"/>
    </row>
    <row r="59" spans="1:45" s="336" customFormat="1" ht="23">
      <c r="A59" s="363"/>
      <c r="B59" s="337"/>
      <c r="C59" s="181" t="s">
        <v>137</v>
      </c>
      <c r="D59" s="176" t="s">
        <v>85</v>
      </c>
      <c r="E59" s="179">
        <v>1</v>
      </c>
      <c r="F59" s="326"/>
      <c r="G59" s="327"/>
      <c r="H59" s="326">
        <f t="shared" si="7"/>
        <v>0</v>
      </c>
      <c r="I59" s="328"/>
      <c r="J59" s="328"/>
      <c r="K59" s="329">
        <f t="shared" si="8"/>
        <v>0</v>
      </c>
      <c r="L59" s="329">
        <f t="shared" si="9"/>
        <v>0</v>
      </c>
      <c r="M59" s="326">
        <f t="shared" si="10"/>
        <v>0</v>
      </c>
      <c r="N59" s="328">
        <f t="shared" si="11"/>
        <v>0</v>
      </c>
      <c r="O59" s="330">
        <f t="shared" si="12"/>
        <v>0</v>
      </c>
      <c r="P59" s="331">
        <f t="shared" si="13"/>
        <v>0</v>
      </c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332"/>
      <c r="AL59" s="332"/>
      <c r="AM59" s="332"/>
      <c r="AN59" s="332"/>
      <c r="AO59" s="332"/>
      <c r="AP59" s="332"/>
    </row>
    <row r="60" spans="1:45" s="336" customFormat="1" ht="23">
      <c r="A60" s="363" t="s">
        <v>150</v>
      </c>
      <c r="B60" s="338"/>
      <c r="C60" s="175" t="s">
        <v>138</v>
      </c>
      <c r="D60" s="176" t="s">
        <v>121</v>
      </c>
      <c r="E60" s="177">
        <v>2.34</v>
      </c>
      <c r="F60" s="326"/>
      <c r="G60" s="327"/>
      <c r="H60" s="326">
        <f t="shared" si="7"/>
        <v>0</v>
      </c>
      <c r="I60" s="328"/>
      <c r="J60" s="328"/>
      <c r="K60" s="329">
        <f t="shared" si="8"/>
        <v>0</v>
      </c>
      <c r="L60" s="329">
        <f t="shared" si="9"/>
        <v>0</v>
      </c>
      <c r="M60" s="326">
        <f t="shared" si="10"/>
        <v>0</v>
      </c>
      <c r="N60" s="328">
        <f t="shared" si="11"/>
        <v>0</v>
      </c>
      <c r="O60" s="330">
        <f t="shared" si="12"/>
        <v>0</v>
      </c>
      <c r="P60" s="331">
        <f t="shared" si="13"/>
        <v>0</v>
      </c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  <c r="AK60" s="332"/>
      <c r="AL60" s="332"/>
      <c r="AM60" s="332"/>
      <c r="AN60" s="332"/>
      <c r="AO60" s="332"/>
      <c r="AP60" s="332"/>
    </row>
    <row r="61" spans="1:45" s="336" customFormat="1" ht="11.5">
      <c r="A61" s="363"/>
      <c r="B61" s="335"/>
      <c r="C61" s="181" t="s">
        <v>139</v>
      </c>
      <c r="D61" s="176" t="s">
        <v>121</v>
      </c>
      <c r="E61" s="177">
        <v>2.58</v>
      </c>
      <c r="F61" s="326"/>
      <c r="G61" s="327"/>
      <c r="H61" s="326">
        <f t="shared" si="7"/>
        <v>0</v>
      </c>
      <c r="I61" s="328"/>
      <c r="J61" s="328"/>
      <c r="K61" s="329">
        <f t="shared" si="8"/>
        <v>0</v>
      </c>
      <c r="L61" s="329">
        <f t="shared" si="9"/>
        <v>0</v>
      </c>
      <c r="M61" s="326">
        <f t="shared" si="10"/>
        <v>0</v>
      </c>
      <c r="N61" s="328">
        <f t="shared" si="11"/>
        <v>0</v>
      </c>
      <c r="O61" s="330">
        <f t="shared" si="12"/>
        <v>0</v>
      </c>
      <c r="P61" s="331">
        <f t="shared" si="13"/>
        <v>0</v>
      </c>
      <c r="Q61" s="332"/>
      <c r="R61" s="332"/>
      <c r="S61" s="332"/>
      <c r="T61" s="332"/>
      <c r="U61" s="332"/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332"/>
      <c r="AL61" s="332"/>
      <c r="AM61" s="332"/>
      <c r="AN61" s="332"/>
      <c r="AO61" s="332"/>
      <c r="AP61" s="332"/>
    </row>
    <row r="62" spans="1:45" s="336" customFormat="1" ht="11.5">
      <c r="A62" s="363"/>
      <c r="B62" s="335"/>
      <c r="C62" s="181" t="s">
        <v>140</v>
      </c>
      <c r="D62" s="176" t="s">
        <v>141</v>
      </c>
      <c r="E62" s="177">
        <v>0.33</v>
      </c>
      <c r="F62" s="326"/>
      <c r="G62" s="327"/>
      <c r="H62" s="326">
        <f t="shared" si="7"/>
        <v>0</v>
      </c>
      <c r="I62" s="328"/>
      <c r="J62" s="328"/>
      <c r="K62" s="329">
        <f t="shared" si="8"/>
        <v>0</v>
      </c>
      <c r="L62" s="329">
        <f t="shared" si="9"/>
        <v>0</v>
      </c>
      <c r="M62" s="326">
        <f t="shared" si="10"/>
        <v>0</v>
      </c>
      <c r="N62" s="328">
        <f t="shared" si="11"/>
        <v>0</v>
      </c>
      <c r="O62" s="330">
        <f t="shared" si="12"/>
        <v>0</v>
      </c>
      <c r="P62" s="331">
        <f t="shared" si="13"/>
        <v>0</v>
      </c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  <c r="AK62" s="332"/>
      <c r="AL62" s="332"/>
      <c r="AM62" s="332"/>
      <c r="AN62" s="332"/>
      <c r="AO62" s="332"/>
      <c r="AP62" s="332"/>
    </row>
    <row r="63" spans="1:45" s="336" customFormat="1" ht="11.5">
      <c r="A63" s="325"/>
      <c r="B63" s="335"/>
      <c r="C63" s="181" t="s">
        <v>142</v>
      </c>
      <c r="D63" s="176" t="s">
        <v>141</v>
      </c>
      <c r="E63" s="177">
        <v>0.66</v>
      </c>
      <c r="F63" s="326"/>
      <c r="G63" s="327"/>
      <c r="H63" s="326">
        <f t="shared" si="7"/>
        <v>0</v>
      </c>
      <c r="I63" s="328"/>
      <c r="J63" s="328"/>
      <c r="K63" s="329">
        <f t="shared" si="8"/>
        <v>0</v>
      </c>
      <c r="L63" s="329">
        <f t="shared" si="9"/>
        <v>0</v>
      </c>
      <c r="M63" s="326">
        <f t="shared" si="10"/>
        <v>0</v>
      </c>
      <c r="N63" s="328">
        <f t="shared" si="11"/>
        <v>0</v>
      </c>
      <c r="O63" s="330">
        <f t="shared" si="12"/>
        <v>0</v>
      </c>
      <c r="P63" s="331">
        <f t="shared" si="13"/>
        <v>0</v>
      </c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</row>
    <row r="64" spans="1:45" s="336" customFormat="1" ht="11.5">
      <c r="A64" s="363"/>
      <c r="B64" s="335"/>
      <c r="C64" s="181" t="s">
        <v>143</v>
      </c>
      <c r="D64" s="176" t="s">
        <v>85</v>
      </c>
      <c r="E64" s="179">
        <v>2</v>
      </c>
      <c r="F64" s="326"/>
      <c r="G64" s="327"/>
      <c r="H64" s="326">
        <f t="shared" si="7"/>
        <v>0</v>
      </c>
      <c r="I64" s="328"/>
      <c r="J64" s="328"/>
      <c r="K64" s="329">
        <f t="shared" si="8"/>
        <v>0</v>
      </c>
      <c r="L64" s="329">
        <f t="shared" si="9"/>
        <v>0</v>
      </c>
      <c r="M64" s="326">
        <f t="shared" si="10"/>
        <v>0</v>
      </c>
      <c r="N64" s="328">
        <f t="shared" si="11"/>
        <v>0</v>
      </c>
      <c r="O64" s="330">
        <f t="shared" si="12"/>
        <v>0</v>
      </c>
      <c r="P64" s="331">
        <f t="shared" si="13"/>
        <v>0</v>
      </c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  <c r="AL64" s="332"/>
      <c r="AM64" s="332"/>
      <c r="AN64" s="332"/>
      <c r="AO64" s="332"/>
      <c r="AP64" s="332"/>
      <c r="AQ64" s="332"/>
      <c r="AR64" s="332"/>
      <c r="AS64" s="332"/>
    </row>
    <row r="65" spans="1:45" s="336" customFormat="1" ht="11.5">
      <c r="A65" s="363" t="s">
        <v>151</v>
      </c>
      <c r="B65" s="337"/>
      <c r="C65" s="175" t="s">
        <v>144</v>
      </c>
      <c r="D65" s="176" t="s">
        <v>80</v>
      </c>
      <c r="E65" s="177">
        <v>12</v>
      </c>
      <c r="F65" s="326"/>
      <c r="G65" s="327"/>
      <c r="H65" s="326">
        <f t="shared" si="7"/>
        <v>0</v>
      </c>
      <c r="I65" s="328"/>
      <c r="J65" s="328"/>
      <c r="K65" s="329">
        <f t="shared" si="8"/>
        <v>0</v>
      </c>
      <c r="L65" s="329">
        <f t="shared" si="9"/>
        <v>0</v>
      </c>
      <c r="M65" s="326">
        <f t="shared" si="10"/>
        <v>0</v>
      </c>
      <c r="N65" s="328">
        <f t="shared" si="11"/>
        <v>0</v>
      </c>
      <c r="O65" s="330">
        <f t="shared" si="12"/>
        <v>0</v>
      </c>
      <c r="P65" s="331">
        <f t="shared" si="13"/>
        <v>0</v>
      </c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  <c r="AK65" s="332"/>
      <c r="AL65" s="332"/>
      <c r="AM65" s="332"/>
      <c r="AN65" s="332"/>
      <c r="AO65" s="332"/>
      <c r="AP65" s="332"/>
      <c r="AQ65" s="332"/>
      <c r="AR65" s="332"/>
      <c r="AS65" s="332"/>
    </row>
    <row r="66" spans="1:45" s="336" customFormat="1" ht="11.5">
      <c r="A66" s="363"/>
      <c r="B66" s="335"/>
      <c r="C66" s="181" t="s">
        <v>145</v>
      </c>
      <c r="D66" s="176" t="s">
        <v>80</v>
      </c>
      <c r="E66" s="179">
        <v>43</v>
      </c>
      <c r="F66" s="326"/>
      <c r="G66" s="327"/>
      <c r="H66" s="326">
        <f t="shared" si="7"/>
        <v>0</v>
      </c>
      <c r="I66" s="328"/>
      <c r="J66" s="328"/>
      <c r="K66" s="329">
        <f t="shared" si="8"/>
        <v>0</v>
      </c>
      <c r="L66" s="329">
        <f t="shared" si="9"/>
        <v>0</v>
      </c>
      <c r="M66" s="326">
        <f t="shared" si="10"/>
        <v>0</v>
      </c>
      <c r="N66" s="328">
        <f t="shared" si="11"/>
        <v>0</v>
      </c>
      <c r="O66" s="330">
        <f t="shared" si="12"/>
        <v>0</v>
      </c>
      <c r="P66" s="331">
        <f t="shared" si="13"/>
        <v>0</v>
      </c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32"/>
      <c r="AK66" s="332"/>
      <c r="AL66" s="332"/>
      <c r="AM66" s="332"/>
      <c r="AN66" s="332"/>
      <c r="AO66" s="332"/>
      <c r="AP66" s="332"/>
      <c r="AQ66" s="332"/>
      <c r="AR66" s="332"/>
      <c r="AS66" s="332"/>
    </row>
    <row r="67" spans="1:45" s="180" customFormat="1" ht="11.5">
      <c r="A67" s="363"/>
      <c r="B67" s="182"/>
      <c r="C67" s="174" t="s">
        <v>147</v>
      </c>
      <c r="D67" s="174"/>
      <c r="E67" s="197"/>
      <c r="F67" s="26"/>
      <c r="G67" s="61"/>
      <c r="H67" s="26">
        <f t="shared" si="0"/>
        <v>0</v>
      </c>
      <c r="I67" s="27"/>
      <c r="J67" s="27"/>
      <c r="K67" s="25">
        <f t="shared" si="1"/>
        <v>0</v>
      </c>
      <c r="L67" s="25">
        <f t="shared" si="2"/>
        <v>0</v>
      </c>
      <c r="M67" s="26">
        <f t="shared" si="3"/>
        <v>0</v>
      </c>
      <c r="N67" s="27">
        <f t="shared" si="4"/>
        <v>0</v>
      </c>
      <c r="O67" s="28">
        <f t="shared" si="5"/>
        <v>0</v>
      </c>
      <c r="P67" s="29">
        <f t="shared" si="6"/>
        <v>0</v>
      </c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</row>
    <row r="68" spans="1:45" s="180" customFormat="1" ht="34.5">
      <c r="A68" s="363" t="s">
        <v>153</v>
      </c>
      <c r="B68" s="178"/>
      <c r="C68" s="175" t="s">
        <v>128</v>
      </c>
      <c r="D68" s="176" t="s">
        <v>119</v>
      </c>
      <c r="E68" s="177">
        <v>4.42</v>
      </c>
      <c r="F68" s="26"/>
      <c r="G68" s="61"/>
      <c r="H68" s="26">
        <f t="shared" si="0"/>
        <v>0</v>
      </c>
      <c r="I68" s="27"/>
      <c r="J68" s="27"/>
      <c r="K68" s="25">
        <f t="shared" si="1"/>
        <v>0</v>
      </c>
      <c r="L68" s="25">
        <f t="shared" si="2"/>
        <v>0</v>
      </c>
      <c r="M68" s="26">
        <f t="shared" si="3"/>
        <v>0</v>
      </c>
      <c r="N68" s="27">
        <f t="shared" si="4"/>
        <v>0</v>
      </c>
      <c r="O68" s="28">
        <f t="shared" si="5"/>
        <v>0</v>
      </c>
      <c r="P68" s="29">
        <f t="shared" si="6"/>
        <v>0</v>
      </c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</row>
    <row r="69" spans="1:45" s="180" customFormat="1" ht="34.5">
      <c r="A69" s="269" t="s">
        <v>154</v>
      </c>
      <c r="B69" s="178"/>
      <c r="C69" s="175" t="s">
        <v>129</v>
      </c>
      <c r="D69" s="176" t="s">
        <v>119</v>
      </c>
      <c r="E69" s="179">
        <v>2.8</v>
      </c>
      <c r="F69" s="26"/>
      <c r="G69" s="61"/>
      <c r="H69" s="26">
        <f t="shared" si="0"/>
        <v>0</v>
      </c>
      <c r="I69" s="27"/>
      <c r="J69" s="27"/>
      <c r="K69" s="25">
        <f t="shared" si="1"/>
        <v>0</v>
      </c>
      <c r="L69" s="25">
        <f t="shared" si="2"/>
        <v>0</v>
      </c>
      <c r="M69" s="26">
        <f t="shared" si="3"/>
        <v>0</v>
      </c>
      <c r="N69" s="27">
        <f t="shared" si="4"/>
        <v>0</v>
      </c>
      <c r="O69" s="28">
        <f t="shared" si="5"/>
        <v>0</v>
      </c>
      <c r="P69" s="29">
        <f t="shared" si="6"/>
        <v>0</v>
      </c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</row>
    <row r="70" spans="1:45" s="180" customFormat="1" ht="11.5">
      <c r="A70" s="269"/>
      <c r="B70" s="172"/>
      <c r="C70" s="181" t="s">
        <v>130</v>
      </c>
      <c r="D70" s="176" t="s">
        <v>121</v>
      </c>
      <c r="E70" s="179">
        <v>0.5</v>
      </c>
      <c r="F70" s="26"/>
      <c r="G70" s="61"/>
      <c r="H70" s="26">
        <f t="shared" si="0"/>
        <v>0</v>
      </c>
      <c r="I70" s="27"/>
      <c r="J70" s="27"/>
      <c r="K70" s="25">
        <f t="shared" si="1"/>
        <v>0</v>
      </c>
      <c r="L70" s="25">
        <f t="shared" si="2"/>
        <v>0</v>
      </c>
      <c r="M70" s="26">
        <f t="shared" si="3"/>
        <v>0</v>
      </c>
      <c r="N70" s="27">
        <f t="shared" si="4"/>
        <v>0</v>
      </c>
      <c r="O70" s="28">
        <f t="shared" si="5"/>
        <v>0</v>
      </c>
      <c r="P70" s="29">
        <f t="shared" si="6"/>
        <v>0</v>
      </c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</row>
    <row r="71" spans="1:45" s="180" customFormat="1" ht="34.5">
      <c r="A71" s="269" t="s">
        <v>155</v>
      </c>
      <c r="B71" s="182"/>
      <c r="C71" s="198" t="s">
        <v>131</v>
      </c>
      <c r="D71" s="176" t="s">
        <v>119</v>
      </c>
      <c r="E71" s="177">
        <v>7.32</v>
      </c>
      <c r="F71" s="26"/>
      <c r="G71" s="61"/>
      <c r="H71" s="26">
        <f t="shared" si="0"/>
        <v>0</v>
      </c>
      <c r="I71" s="27"/>
      <c r="J71" s="27"/>
      <c r="K71" s="25">
        <f t="shared" si="1"/>
        <v>0</v>
      </c>
      <c r="L71" s="25">
        <f t="shared" si="2"/>
        <v>0</v>
      </c>
      <c r="M71" s="26">
        <f t="shared" si="3"/>
        <v>0</v>
      </c>
      <c r="N71" s="27">
        <f t="shared" si="4"/>
        <v>0</v>
      </c>
      <c r="O71" s="28">
        <f t="shared" si="5"/>
        <v>0</v>
      </c>
      <c r="P71" s="29">
        <f t="shared" si="6"/>
        <v>0</v>
      </c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</row>
    <row r="72" spans="1:45" s="180" customFormat="1" ht="11.5">
      <c r="A72" s="269"/>
      <c r="B72" s="182"/>
      <c r="C72" s="181" t="s">
        <v>132</v>
      </c>
      <c r="D72" s="176" t="s">
        <v>119</v>
      </c>
      <c r="E72" s="179">
        <v>7.32</v>
      </c>
      <c r="F72" s="26"/>
      <c r="G72" s="61"/>
      <c r="H72" s="26">
        <f t="shared" si="0"/>
        <v>0</v>
      </c>
      <c r="I72" s="27"/>
      <c r="J72" s="27"/>
      <c r="K72" s="25">
        <f t="shared" si="1"/>
        <v>0</v>
      </c>
      <c r="L72" s="25">
        <f t="shared" si="2"/>
        <v>0</v>
      </c>
      <c r="M72" s="26">
        <f t="shared" si="3"/>
        <v>0</v>
      </c>
      <c r="N72" s="27">
        <f t="shared" si="4"/>
        <v>0</v>
      </c>
      <c r="O72" s="28">
        <f t="shared" si="5"/>
        <v>0</v>
      </c>
      <c r="P72" s="29">
        <f t="shared" si="6"/>
        <v>0</v>
      </c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</row>
    <row r="73" spans="1:45" s="180" customFormat="1" ht="23">
      <c r="A73" s="269"/>
      <c r="B73" s="178"/>
      <c r="C73" s="181" t="s">
        <v>133</v>
      </c>
      <c r="D73" s="176" t="s">
        <v>119</v>
      </c>
      <c r="E73" s="179">
        <v>7.32</v>
      </c>
      <c r="F73" s="26"/>
      <c r="G73" s="61"/>
      <c r="H73" s="26">
        <f t="shared" si="0"/>
        <v>0</v>
      </c>
      <c r="I73" s="27"/>
      <c r="J73" s="27"/>
      <c r="K73" s="25">
        <f t="shared" si="1"/>
        <v>0</v>
      </c>
      <c r="L73" s="25">
        <f t="shared" si="2"/>
        <v>0</v>
      </c>
      <c r="M73" s="26">
        <f t="shared" si="3"/>
        <v>0</v>
      </c>
      <c r="N73" s="27">
        <f t="shared" si="4"/>
        <v>0</v>
      </c>
      <c r="O73" s="28">
        <f t="shared" si="5"/>
        <v>0</v>
      </c>
      <c r="P73" s="29">
        <f t="shared" si="6"/>
        <v>0</v>
      </c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</row>
    <row r="74" spans="1:45" s="180" customFormat="1" ht="34.5">
      <c r="A74" s="269" t="s">
        <v>156</v>
      </c>
      <c r="B74" s="172"/>
      <c r="C74" s="175" t="s">
        <v>134</v>
      </c>
      <c r="D74" s="176" t="s">
        <v>135</v>
      </c>
      <c r="E74" s="361">
        <v>7.3700000000000002E-2</v>
      </c>
      <c r="F74" s="26"/>
      <c r="G74" s="61"/>
      <c r="H74" s="26">
        <f t="shared" si="0"/>
        <v>0</v>
      </c>
      <c r="I74" s="27"/>
      <c r="J74" s="27"/>
      <c r="K74" s="25">
        <f t="shared" si="1"/>
        <v>0</v>
      </c>
      <c r="L74" s="25">
        <f t="shared" si="2"/>
        <v>0</v>
      </c>
      <c r="M74" s="26">
        <f t="shared" si="3"/>
        <v>0</v>
      </c>
      <c r="N74" s="27">
        <f t="shared" si="4"/>
        <v>0</v>
      </c>
      <c r="O74" s="28">
        <f t="shared" si="5"/>
        <v>0</v>
      </c>
      <c r="P74" s="29">
        <f t="shared" si="6"/>
        <v>0</v>
      </c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</row>
    <row r="75" spans="1:45" s="180" customFormat="1" ht="11.5">
      <c r="A75" s="269"/>
      <c r="B75" s="182"/>
      <c r="C75" s="181" t="s">
        <v>136</v>
      </c>
      <c r="D75" s="176" t="s">
        <v>135</v>
      </c>
      <c r="E75" s="362">
        <v>8.4754999999999997E-2</v>
      </c>
      <c r="F75" s="26"/>
      <c r="G75" s="61"/>
      <c r="H75" s="26">
        <f t="shared" si="0"/>
        <v>0</v>
      </c>
      <c r="I75" s="27"/>
      <c r="J75" s="27"/>
      <c r="K75" s="25">
        <f t="shared" si="1"/>
        <v>0</v>
      </c>
      <c r="L75" s="25">
        <f t="shared" si="2"/>
        <v>0</v>
      </c>
      <c r="M75" s="26">
        <f t="shared" si="3"/>
        <v>0</v>
      </c>
      <c r="N75" s="27">
        <f t="shared" si="4"/>
        <v>0</v>
      </c>
      <c r="O75" s="28">
        <f t="shared" si="5"/>
        <v>0</v>
      </c>
      <c r="P75" s="29">
        <f t="shared" si="6"/>
        <v>0</v>
      </c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</row>
    <row r="76" spans="1:45" s="180" customFormat="1" ht="23">
      <c r="A76" s="269"/>
      <c r="B76" s="178"/>
      <c r="C76" s="181" t="s">
        <v>137</v>
      </c>
      <c r="D76" s="176" t="s">
        <v>85</v>
      </c>
      <c r="E76" s="179">
        <v>1</v>
      </c>
      <c r="F76" s="26"/>
      <c r="G76" s="61"/>
      <c r="H76" s="26">
        <f t="shared" si="0"/>
        <v>0</v>
      </c>
      <c r="I76" s="27"/>
      <c r="J76" s="27"/>
      <c r="K76" s="25">
        <f t="shared" si="1"/>
        <v>0</v>
      </c>
      <c r="L76" s="25">
        <f t="shared" si="2"/>
        <v>0</v>
      </c>
      <c r="M76" s="26">
        <f t="shared" si="3"/>
        <v>0</v>
      </c>
      <c r="N76" s="27">
        <f t="shared" si="4"/>
        <v>0</v>
      </c>
      <c r="O76" s="28">
        <f t="shared" si="5"/>
        <v>0</v>
      </c>
      <c r="P76" s="29">
        <f t="shared" si="6"/>
        <v>0</v>
      </c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</row>
    <row r="77" spans="1:45" s="180" customFormat="1" ht="23">
      <c r="A77" s="269" t="s">
        <v>157</v>
      </c>
      <c r="B77" s="172"/>
      <c r="C77" s="175" t="s">
        <v>138</v>
      </c>
      <c r="D77" s="176" t="s">
        <v>121</v>
      </c>
      <c r="E77" s="177">
        <v>1.24</v>
      </c>
      <c r="F77" s="26"/>
      <c r="G77" s="61"/>
      <c r="H77" s="26">
        <f t="shared" si="0"/>
        <v>0</v>
      </c>
      <c r="I77" s="27"/>
      <c r="J77" s="27"/>
      <c r="K77" s="25">
        <f t="shared" si="1"/>
        <v>0</v>
      </c>
      <c r="L77" s="25">
        <f t="shared" si="2"/>
        <v>0</v>
      </c>
      <c r="M77" s="26">
        <f t="shared" si="3"/>
        <v>0</v>
      </c>
      <c r="N77" s="27">
        <f t="shared" si="4"/>
        <v>0</v>
      </c>
      <c r="O77" s="28">
        <f t="shared" si="5"/>
        <v>0</v>
      </c>
      <c r="P77" s="29">
        <f t="shared" si="6"/>
        <v>0</v>
      </c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</row>
    <row r="78" spans="1:45" s="180" customFormat="1" ht="11.5">
      <c r="A78" s="269"/>
      <c r="B78" s="182"/>
      <c r="C78" s="183" t="s">
        <v>139</v>
      </c>
      <c r="D78" s="176" t="s">
        <v>121</v>
      </c>
      <c r="E78" s="177">
        <v>1.36</v>
      </c>
      <c r="F78" s="26"/>
      <c r="G78" s="61"/>
      <c r="H78" s="26">
        <f t="shared" si="0"/>
        <v>0</v>
      </c>
      <c r="I78" s="27"/>
      <c r="J78" s="27"/>
      <c r="K78" s="25">
        <f t="shared" si="1"/>
        <v>0</v>
      </c>
      <c r="L78" s="25">
        <f t="shared" si="2"/>
        <v>0</v>
      </c>
      <c r="M78" s="26">
        <f t="shared" si="3"/>
        <v>0</v>
      </c>
      <c r="N78" s="27">
        <f t="shared" si="4"/>
        <v>0</v>
      </c>
      <c r="O78" s="28">
        <f t="shared" si="5"/>
        <v>0</v>
      </c>
      <c r="P78" s="29">
        <f t="shared" si="6"/>
        <v>0</v>
      </c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</row>
    <row r="79" spans="1:45" s="180" customFormat="1" ht="11.5">
      <c r="A79" s="269"/>
      <c r="B79" s="182"/>
      <c r="C79" s="181" t="s">
        <v>140</v>
      </c>
      <c r="D79" s="176" t="s">
        <v>141</v>
      </c>
      <c r="E79" s="177">
        <v>0.17</v>
      </c>
      <c r="F79" s="26"/>
      <c r="G79" s="61"/>
      <c r="H79" s="26">
        <f t="shared" si="0"/>
        <v>0</v>
      </c>
      <c r="I79" s="27"/>
      <c r="J79" s="27"/>
      <c r="K79" s="25">
        <f t="shared" si="1"/>
        <v>0</v>
      </c>
      <c r="L79" s="25">
        <f t="shared" si="2"/>
        <v>0</v>
      </c>
      <c r="M79" s="26">
        <f t="shared" si="3"/>
        <v>0</v>
      </c>
      <c r="N79" s="27">
        <f t="shared" si="4"/>
        <v>0</v>
      </c>
      <c r="O79" s="28">
        <f t="shared" si="5"/>
        <v>0</v>
      </c>
      <c r="P79" s="29">
        <f t="shared" si="6"/>
        <v>0</v>
      </c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</row>
    <row r="80" spans="1:45" s="180" customFormat="1" ht="11.5">
      <c r="A80" s="269"/>
      <c r="B80" s="182"/>
      <c r="C80" s="181" t="s">
        <v>142</v>
      </c>
      <c r="D80" s="176" t="s">
        <v>141</v>
      </c>
      <c r="E80" s="177">
        <v>0.34</v>
      </c>
      <c r="F80" s="26"/>
      <c r="G80" s="61"/>
      <c r="H80" s="26">
        <f t="shared" si="0"/>
        <v>0</v>
      </c>
      <c r="I80" s="27"/>
      <c r="J80" s="27"/>
      <c r="K80" s="25">
        <f t="shared" si="1"/>
        <v>0</v>
      </c>
      <c r="L80" s="25">
        <f t="shared" si="2"/>
        <v>0</v>
      </c>
      <c r="M80" s="26">
        <f t="shared" si="3"/>
        <v>0</v>
      </c>
      <c r="N80" s="27">
        <f t="shared" si="4"/>
        <v>0</v>
      </c>
      <c r="O80" s="28">
        <f t="shared" si="5"/>
        <v>0</v>
      </c>
      <c r="P80" s="29">
        <f t="shared" si="6"/>
        <v>0</v>
      </c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</row>
    <row r="81" spans="1:45" s="180" customFormat="1" ht="11.5">
      <c r="A81" s="269"/>
      <c r="B81" s="182"/>
      <c r="C81" s="181" t="s">
        <v>143</v>
      </c>
      <c r="D81" s="176" t="s">
        <v>85</v>
      </c>
      <c r="E81" s="179">
        <v>2</v>
      </c>
      <c r="F81" s="26"/>
      <c r="G81" s="61"/>
      <c r="H81" s="26">
        <f t="shared" si="0"/>
        <v>0</v>
      </c>
      <c r="I81" s="27"/>
      <c r="J81" s="27"/>
      <c r="K81" s="25">
        <f t="shared" si="1"/>
        <v>0</v>
      </c>
      <c r="L81" s="25">
        <f t="shared" si="2"/>
        <v>0</v>
      </c>
      <c r="M81" s="26">
        <f t="shared" si="3"/>
        <v>0</v>
      </c>
      <c r="N81" s="27">
        <f t="shared" si="4"/>
        <v>0</v>
      </c>
      <c r="O81" s="28">
        <f t="shared" si="5"/>
        <v>0</v>
      </c>
      <c r="P81" s="29">
        <f t="shared" si="6"/>
        <v>0</v>
      </c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</row>
    <row r="82" spans="1:45" s="180" customFormat="1" ht="11.5">
      <c r="A82" s="269" t="s">
        <v>158</v>
      </c>
      <c r="B82" s="178"/>
      <c r="C82" s="175" t="s">
        <v>144</v>
      </c>
      <c r="D82" s="176" t="s">
        <v>80</v>
      </c>
      <c r="E82" s="177">
        <v>8</v>
      </c>
      <c r="F82" s="26"/>
      <c r="G82" s="61"/>
      <c r="H82" s="26">
        <f t="shared" si="0"/>
        <v>0</v>
      </c>
      <c r="I82" s="27"/>
      <c r="J82" s="27"/>
      <c r="K82" s="25">
        <f t="shared" si="1"/>
        <v>0</v>
      </c>
      <c r="L82" s="25">
        <f t="shared" si="2"/>
        <v>0</v>
      </c>
      <c r="M82" s="26">
        <f t="shared" si="3"/>
        <v>0</v>
      </c>
      <c r="N82" s="27">
        <f t="shared" si="4"/>
        <v>0</v>
      </c>
      <c r="O82" s="28">
        <f t="shared" si="5"/>
        <v>0</v>
      </c>
      <c r="P82" s="29">
        <f t="shared" si="6"/>
        <v>0</v>
      </c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</row>
    <row r="83" spans="1:45" s="180" customFormat="1" ht="11.5">
      <c r="A83" s="269"/>
      <c r="B83" s="182"/>
      <c r="C83" s="183" t="s">
        <v>145</v>
      </c>
      <c r="D83" s="176" t="s">
        <v>80</v>
      </c>
      <c r="E83" s="179">
        <v>8</v>
      </c>
      <c r="F83" s="26"/>
      <c r="G83" s="61"/>
      <c r="H83" s="26">
        <f t="shared" si="0"/>
        <v>0</v>
      </c>
      <c r="I83" s="27"/>
      <c r="J83" s="27"/>
      <c r="K83" s="25">
        <f t="shared" si="1"/>
        <v>0</v>
      </c>
      <c r="L83" s="25">
        <f t="shared" si="2"/>
        <v>0</v>
      </c>
      <c r="M83" s="26">
        <f t="shared" si="3"/>
        <v>0</v>
      </c>
      <c r="N83" s="27">
        <f t="shared" si="4"/>
        <v>0</v>
      </c>
      <c r="O83" s="28">
        <f t="shared" si="5"/>
        <v>0</v>
      </c>
      <c r="P83" s="29">
        <f t="shared" si="6"/>
        <v>0</v>
      </c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</row>
    <row r="84" spans="1:45" s="180" customFormat="1" ht="11.5">
      <c r="A84" s="269"/>
      <c r="B84" s="182"/>
      <c r="C84" s="184" t="s">
        <v>152</v>
      </c>
      <c r="D84" s="184"/>
      <c r="E84" s="185"/>
      <c r="F84" s="26"/>
      <c r="G84" s="61"/>
      <c r="H84" s="26">
        <f t="shared" si="0"/>
        <v>0</v>
      </c>
      <c r="I84" s="27"/>
      <c r="J84" s="27"/>
      <c r="K84" s="25">
        <f t="shared" si="1"/>
        <v>0</v>
      </c>
      <c r="L84" s="25">
        <f t="shared" si="2"/>
        <v>0</v>
      </c>
      <c r="M84" s="26">
        <f t="shared" si="3"/>
        <v>0</v>
      </c>
      <c r="N84" s="27">
        <f t="shared" si="4"/>
        <v>0</v>
      </c>
      <c r="O84" s="28">
        <f t="shared" si="5"/>
        <v>0</v>
      </c>
      <c r="P84" s="29">
        <f t="shared" si="6"/>
        <v>0</v>
      </c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</row>
    <row r="85" spans="1:45" s="180" customFormat="1" ht="34.5">
      <c r="A85" s="269" t="s">
        <v>160</v>
      </c>
      <c r="B85" s="178"/>
      <c r="C85" s="175" t="s">
        <v>128</v>
      </c>
      <c r="D85" s="176" t="s">
        <v>119</v>
      </c>
      <c r="E85" s="177">
        <v>23.66</v>
      </c>
      <c r="F85" s="26"/>
      <c r="G85" s="61"/>
      <c r="H85" s="26">
        <f t="shared" si="0"/>
        <v>0</v>
      </c>
      <c r="I85" s="27"/>
      <c r="J85" s="27"/>
      <c r="K85" s="25">
        <f t="shared" si="1"/>
        <v>0</v>
      </c>
      <c r="L85" s="25">
        <f t="shared" si="2"/>
        <v>0</v>
      </c>
      <c r="M85" s="26">
        <f t="shared" si="3"/>
        <v>0</v>
      </c>
      <c r="N85" s="27">
        <f t="shared" si="4"/>
        <v>0</v>
      </c>
      <c r="O85" s="28">
        <f t="shared" si="5"/>
        <v>0</v>
      </c>
      <c r="P85" s="29">
        <f t="shared" si="6"/>
        <v>0</v>
      </c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</row>
    <row r="86" spans="1:45" s="180" customFormat="1" ht="34.5">
      <c r="A86" s="269" t="s">
        <v>161</v>
      </c>
      <c r="B86" s="178"/>
      <c r="C86" s="175" t="s">
        <v>129</v>
      </c>
      <c r="D86" s="176" t="s">
        <v>119</v>
      </c>
      <c r="E86" s="179">
        <v>14</v>
      </c>
      <c r="F86" s="26"/>
      <c r="G86" s="61"/>
      <c r="H86" s="26">
        <f t="shared" si="0"/>
        <v>0</v>
      </c>
      <c r="I86" s="27"/>
      <c r="J86" s="27"/>
      <c r="K86" s="25">
        <f t="shared" si="1"/>
        <v>0</v>
      </c>
      <c r="L86" s="25">
        <f t="shared" si="2"/>
        <v>0</v>
      </c>
      <c r="M86" s="26">
        <f t="shared" si="3"/>
        <v>0</v>
      </c>
      <c r="N86" s="27">
        <f t="shared" si="4"/>
        <v>0</v>
      </c>
      <c r="O86" s="28">
        <f t="shared" si="5"/>
        <v>0</v>
      </c>
      <c r="P86" s="29">
        <f t="shared" si="6"/>
        <v>0</v>
      </c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</row>
    <row r="87" spans="1:45" s="180" customFormat="1" ht="11.5">
      <c r="A87" s="269"/>
      <c r="B87" s="172"/>
      <c r="C87" s="181" t="s">
        <v>130</v>
      </c>
      <c r="D87" s="176" t="s">
        <v>121</v>
      </c>
      <c r="E87" s="179">
        <v>2.52</v>
      </c>
      <c r="F87" s="26"/>
      <c r="G87" s="61"/>
      <c r="H87" s="26">
        <f t="shared" si="0"/>
        <v>0</v>
      </c>
      <c r="I87" s="27"/>
      <c r="J87" s="27"/>
      <c r="K87" s="25">
        <f t="shared" si="1"/>
        <v>0</v>
      </c>
      <c r="L87" s="25">
        <f t="shared" si="2"/>
        <v>0</v>
      </c>
      <c r="M87" s="26">
        <f t="shared" si="3"/>
        <v>0</v>
      </c>
      <c r="N87" s="27">
        <f t="shared" si="4"/>
        <v>0</v>
      </c>
      <c r="O87" s="28">
        <f t="shared" si="5"/>
        <v>0</v>
      </c>
      <c r="P87" s="29">
        <f t="shared" si="6"/>
        <v>0</v>
      </c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</row>
    <row r="88" spans="1:45" s="180" customFormat="1" ht="34.5">
      <c r="A88" s="269" t="s">
        <v>162</v>
      </c>
      <c r="B88" s="182"/>
      <c r="C88" s="198" t="s">
        <v>131</v>
      </c>
      <c r="D88" s="176" t="s">
        <v>119</v>
      </c>
      <c r="E88" s="177">
        <v>36.26</v>
      </c>
      <c r="F88" s="26"/>
      <c r="G88" s="61"/>
      <c r="H88" s="26">
        <f t="shared" si="0"/>
        <v>0</v>
      </c>
      <c r="I88" s="27"/>
      <c r="J88" s="27"/>
      <c r="K88" s="25">
        <f t="shared" si="1"/>
        <v>0</v>
      </c>
      <c r="L88" s="25">
        <f t="shared" si="2"/>
        <v>0</v>
      </c>
      <c r="M88" s="26">
        <f t="shared" si="3"/>
        <v>0</v>
      </c>
      <c r="N88" s="27">
        <f t="shared" si="4"/>
        <v>0</v>
      </c>
      <c r="O88" s="28">
        <f t="shared" si="5"/>
        <v>0</v>
      </c>
      <c r="P88" s="29">
        <f t="shared" si="6"/>
        <v>0</v>
      </c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</row>
    <row r="89" spans="1:45" s="180" customFormat="1" ht="11.5">
      <c r="A89" s="269"/>
      <c r="B89" s="182"/>
      <c r="C89" s="181" t="s">
        <v>132</v>
      </c>
      <c r="D89" s="176" t="s">
        <v>119</v>
      </c>
      <c r="E89" s="179">
        <v>36.26</v>
      </c>
      <c r="F89" s="26"/>
      <c r="G89" s="61"/>
      <c r="H89" s="26">
        <f t="shared" si="0"/>
        <v>0</v>
      </c>
      <c r="I89" s="27"/>
      <c r="J89" s="27"/>
      <c r="K89" s="25">
        <f t="shared" si="1"/>
        <v>0</v>
      </c>
      <c r="L89" s="25">
        <f t="shared" si="2"/>
        <v>0</v>
      </c>
      <c r="M89" s="26">
        <f t="shared" si="3"/>
        <v>0</v>
      </c>
      <c r="N89" s="27">
        <f t="shared" si="4"/>
        <v>0</v>
      </c>
      <c r="O89" s="28">
        <f t="shared" si="5"/>
        <v>0</v>
      </c>
      <c r="P89" s="29">
        <f t="shared" si="6"/>
        <v>0</v>
      </c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</row>
    <row r="90" spans="1:45" s="180" customFormat="1" ht="23">
      <c r="A90" s="269"/>
      <c r="B90" s="178"/>
      <c r="C90" s="181" t="s">
        <v>133</v>
      </c>
      <c r="D90" s="176" t="s">
        <v>119</v>
      </c>
      <c r="E90" s="179">
        <v>36.26</v>
      </c>
      <c r="F90" s="26"/>
      <c r="G90" s="61"/>
      <c r="H90" s="26">
        <f t="shared" si="0"/>
        <v>0</v>
      </c>
      <c r="I90" s="27"/>
      <c r="J90" s="27"/>
      <c r="K90" s="25">
        <f t="shared" si="1"/>
        <v>0</v>
      </c>
      <c r="L90" s="25">
        <f t="shared" si="2"/>
        <v>0</v>
      </c>
      <c r="M90" s="26">
        <f t="shared" si="3"/>
        <v>0</v>
      </c>
      <c r="N90" s="27">
        <f t="shared" si="4"/>
        <v>0</v>
      </c>
      <c r="O90" s="28">
        <f t="shared" si="5"/>
        <v>0</v>
      </c>
      <c r="P90" s="29">
        <f t="shared" si="6"/>
        <v>0</v>
      </c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</row>
    <row r="91" spans="1:45" s="180" customFormat="1" ht="34.5">
      <c r="A91" s="269" t="s">
        <v>163</v>
      </c>
      <c r="B91" s="172"/>
      <c r="C91" s="175" t="s">
        <v>134</v>
      </c>
      <c r="D91" s="176" t="s">
        <v>135</v>
      </c>
      <c r="E91" s="361">
        <v>0.33656000000000003</v>
      </c>
      <c r="F91" s="26"/>
      <c r="G91" s="61"/>
      <c r="H91" s="26">
        <f t="shared" si="0"/>
        <v>0</v>
      </c>
      <c r="I91" s="27"/>
      <c r="J91" s="27"/>
      <c r="K91" s="25">
        <f t="shared" si="1"/>
        <v>0</v>
      </c>
      <c r="L91" s="25">
        <f t="shared" si="2"/>
        <v>0</v>
      </c>
      <c r="M91" s="26">
        <f t="shared" si="3"/>
        <v>0</v>
      </c>
      <c r="N91" s="27">
        <f t="shared" si="4"/>
        <v>0</v>
      </c>
      <c r="O91" s="28">
        <f t="shared" si="5"/>
        <v>0</v>
      </c>
      <c r="P91" s="29">
        <f t="shared" si="6"/>
        <v>0</v>
      </c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</row>
    <row r="92" spans="1:45" s="180" customFormat="1" ht="11.5">
      <c r="A92" s="269"/>
      <c r="B92" s="182"/>
      <c r="C92" s="181" t="s">
        <v>136</v>
      </c>
      <c r="D92" s="176" t="s">
        <v>135</v>
      </c>
      <c r="E92" s="362">
        <v>0.387044</v>
      </c>
      <c r="F92" s="26"/>
      <c r="G92" s="61"/>
      <c r="H92" s="26">
        <f t="shared" si="0"/>
        <v>0</v>
      </c>
      <c r="I92" s="27"/>
      <c r="J92" s="27"/>
      <c r="K92" s="25">
        <f t="shared" si="1"/>
        <v>0</v>
      </c>
      <c r="L92" s="25">
        <f t="shared" si="2"/>
        <v>0</v>
      </c>
      <c r="M92" s="26">
        <f t="shared" si="3"/>
        <v>0</v>
      </c>
      <c r="N92" s="27">
        <f t="shared" si="4"/>
        <v>0</v>
      </c>
      <c r="O92" s="28">
        <f t="shared" si="5"/>
        <v>0</v>
      </c>
      <c r="P92" s="29">
        <f t="shared" si="6"/>
        <v>0</v>
      </c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</row>
    <row r="93" spans="1:45" s="180" customFormat="1" ht="23">
      <c r="A93" s="269"/>
      <c r="B93" s="178"/>
      <c r="C93" s="181" t="s">
        <v>137</v>
      </c>
      <c r="D93" s="176" t="s">
        <v>85</v>
      </c>
      <c r="E93" s="179">
        <v>1</v>
      </c>
      <c r="F93" s="26"/>
      <c r="G93" s="61"/>
      <c r="H93" s="26">
        <f t="shared" si="0"/>
        <v>0</v>
      </c>
      <c r="I93" s="27"/>
      <c r="J93" s="27"/>
      <c r="K93" s="25">
        <f t="shared" si="1"/>
        <v>0</v>
      </c>
      <c r="L93" s="25">
        <f t="shared" si="2"/>
        <v>0</v>
      </c>
      <c r="M93" s="26">
        <f t="shared" si="3"/>
        <v>0</v>
      </c>
      <c r="N93" s="27">
        <f t="shared" si="4"/>
        <v>0</v>
      </c>
      <c r="O93" s="28">
        <f t="shared" si="5"/>
        <v>0</v>
      </c>
      <c r="P93" s="29">
        <f t="shared" si="6"/>
        <v>0</v>
      </c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</row>
    <row r="94" spans="1:45" s="180" customFormat="1" ht="23">
      <c r="A94" s="269" t="s">
        <v>164</v>
      </c>
      <c r="B94" s="172"/>
      <c r="C94" s="175" t="s">
        <v>138</v>
      </c>
      <c r="D94" s="176" t="s">
        <v>121</v>
      </c>
      <c r="E94" s="177">
        <v>4.9000000000000004</v>
      </c>
      <c r="F94" s="26"/>
      <c r="G94" s="61"/>
      <c r="H94" s="26">
        <f t="shared" si="0"/>
        <v>0</v>
      </c>
      <c r="I94" s="27"/>
      <c r="J94" s="27"/>
      <c r="K94" s="25">
        <f t="shared" si="1"/>
        <v>0</v>
      </c>
      <c r="L94" s="25">
        <f t="shared" si="2"/>
        <v>0</v>
      </c>
      <c r="M94" s="26">
        <f t="shared" si="3"/>
        <v>0</v>
      </c>
      <c r="N94" s="27">
        <f t="shared" si="4"/>
        <v>0</v>
      </c>
      <c r="O94" s="28">
        <f t="shared" si="5"/>
        <v>0</v>
      </c>
      <c r="P94" s="29">
        <f t="shared" si="6"/>
        <v>0</v>
      </c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</row>
    <row r="95" spans="1:45" s="180" customFormat="1" ht="11.5">
      <c r="A95" s="269"/>
      <c r="B95" s="182"/>
      <c r="C95" s="183" t="s">
        <v>139</v>
      </c>
      <c r="D95" s="176" t="s">
        <v>121</v>
      </c>
      <c r="E95" s="177">
        <v>5.39</v>
      </c>
      <c r="F95" s="26"/>
      <c r="G95" s="61"/>
      <c r="H95" s="26">
        <f t="shared" si="0"/>
        <v>0</v>
      </c>
      <c r="I95" s="27"/>
      <c r="J95" s="27"/>
      <c r="K95" s="25">
        <f t="shared" si="1"/>
        <v>0</v>
      </c>
      <c r="L95" s="25">
        <f t="shared" si="2"/>
        <v>0</v>
      </c>
      <c r="M95" s="26">
        <f t="shared" si="3"/>
        <v>0</v>
      </c>
      <c r="N95" s="27">
        <f t="shared" si="4"/>
        <v>0</v>
      </c>
      <c r="O95" s="28">
        <f t="shared" si="5"/>
        <v>0</v>
      </c>
      <c r="P95" s="29">
        <f t="shared" si="6"/>
        <v>0</v>
      </c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</row>
    <row r="96" spans="1:45" s="180" customFormat="1" ht="11.5">
      <c r="A96" s="269"/>
      <c r="B96" s="182"/>
      <c r="C96" s="181" t="s">
        <v>140</v>
      </c>
      <c r="D96" s="176" t="s">
        <v>141</v>
      </c>
      <c r="E96" s="177">
        <v>0.67</v>
      </c>
      <c r="F96" s="26"/>
      <c r="G96" s="61"/>
      <c r="H96" s="26">
        <f t="shared" si="0"/>
        <v>0</v>
      </c>
      <c r="I96" s="27"/>
      <c r="J96" s="27"/>
      <c r="K96" s="25">
        <f t="shared" si="1"/>
        <v>0</v>
      </c>
      <c r="L96" s="25">
        <f t="shared" si="2"/>
        <v>0</v>
      </c>
      <c r="M96" s="26">
        <f t="shared" si="3"/>
        <v>0</v>
      </c>
      <c r="N96" s="27">
        <f t="shared" si="4"/>
        <v>0</v>
      </c>
      <c r="O96" s="28">
        <f t="shared" si="5"/>
        <v>0</v>
      </c>
      <c r="P96" s="29">
        <f t="shared" si="6"/>
        <v>0</v>
      </c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</row>
    <row r="97" spans="1:45" s="180" customFormat="1" ht="11.5">
      <c r="A97" s="269"/>
      <c r="B97" s="182"/>
      <c r="C97" s="181" t="s">
        <v>142</v>
      </c>
      <c r="D97" s="176" t="s">
        <v>141</v>
      </c>
      <c r="E97" s="177">
        <v>1.35</v>
      </c>
      <c r="F97" s="26"/>
      <c r="G97" s="61"/>
      <c r="H97" s="26">
        <f t="shared" si="0"/>
        <v>0</v>
      </c>
      <c r="I97" s="27"/>
      <c r="J97" s="27"/>
      <c r="K97" s="25">
        <f t="shared" si="1"/>
        <v>0</v>
      </c>
      <c r="L97" s="25">
        <f t="shared" si="2"/>
        <v>0</v>
      </c>
      <c r="M97" s="26">
        <f t="shared" si="3"/>
        <v>0</v>
      </c>
      <c r="N97" s="27">
        <f t="shared" si="4"/>
        <v>0</v>
      </c>
      <c r="O97" s="28">
        <f t="shared" si="5"/>
        <v>0</v>
      </c>
      <c r="P97" s="29">
        <f t="shared" si="6"/>
        <v>0</v>
      </c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</row>
    <row r="98" spans="1:45" s="180" customFormat="1" ht="11.5">
      <c r="A98" s="269"/>
      <c r="B98" s="182"/>
      <c r="C98" s="181" t="s">
        <v>143</v>
      </c>
      <c r="D98" s="176" t="s">
        <v>85</v>
      </c>
      <c r="E98" s="179">
        <v>14</v>
      </c>
      <c r="F98" s="26"/>
      <c r="G98" s="61"/>
      <c r="H98" s="26">
        <f t="shared" si="0"/>
        <v>0</v>
      </c>
      <c r="I98" s="27"/>
      <c r="J98" s="27"/>
      <c r="K98" s="25">
        <f t="shared" si="1"/>
        <v>0</v>
      </c>
      <c r="L98" s="25">
        <f t="shared" si="2"/>
        <v>0</v>
      </c>
      <c r="M98" s="26">
        <f t="shared" si="3"/>
        <v>0</v>
      </c>
      <c r="N98" s="27">
        <f t="shared" si="4"/>
        <v>0</v>
      </c>
      <c r="O98" s="28">
        <f t="shared" si="5"/>
        <v>0</v>
      </c>
      <c r="P98" s="29">
        <f t="shared" si="6"/>
        <v>0</v>
      </c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</row>
    <row r="99" spans="1:45" s="180" customFormat="1" ht="11.5">
      <c r="A99" s="269" t="s">
        <v>165</v>
      </c>
      <c r="B99" s="178"/>
      <c r="C99" s="175" t="s">
        <v>144</v>
      </c>
      <c r="D99" s="176" t="s">
        <v>80</v>
      </c>
      <c r="E99" s="177">
        <v>28</v>
      </c>
      <c r="F99" s="26"/>
      <c r="G99" s="61"/>
      <c r="H99" s="26">
        <f t="shared" ref="H99:H147" si="14">ROUND(F99*G99,2)</f>
        <v>0</v>
      </c>
      <c r="I99" s="27"/>
      <c r="J99" s="27"/>
      <c r="K99" s="25">
        <f t="shared" ref="K99:K147" si="15">SUM(H99:J99)</f>
        <v>0</v>
      </c>
      <c r="L99" s="25">
        <f t="shared" ref="L99:L147" si="16">ROUND(E99*F99,2)</f>
        <v>0</v>
      </c>
      <c r="M99" s="26">
        <f t="shared" ref="M99:M147" si="17">ROUND(E99*H99,2)</f>
        <v>0</v>
      </c>
      <c r="N99" s="27">
        <f t="shared" ref="N99:N147" si="18">ROUND(E99*I99,2)</f>
        <v>0</v>
      </c>
      <c r="O99" s="28">
        <f t="shared" ref="O99:O147" si="19">ROUND(E99*J99,2)</f>
        <v>0</v>
      </c>
      <c r="P99" s="29">
        <f t="shared" ref="P99:P147" si="20">SUM(M99:O99)</f>
        <v>0</v>
      </c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</row>
    <row r="100" spans="1:45" s="180" customFormat="1" ht="11.5">
      <c r="A100" s="269"/>
      <c r="B100" s="182"/>
      <c r="C100" s="183" t="s">
        <v>145</v>
      </c>
      <c r="D100" s="176" t="s">
        <v>80</v>
      </c>
      <c r="E100" s="179">
        <v>28</v>
      </c>
      <c r="F100" s="26"/>
      <c r="G100" s="61"/>
      <c r="H100" s="26">
        <f t="shared" si="14"/>
        <v>0</v>
      </c>
      <c r="I100" s="27"/>
      <c r="J100" s="27"/>
      <c r="K100" s="25">
        <f t="shared" si="15"/>
        <v>0</v>
      </c>
      <c r="L100" s="25">
        <f t="shared" si="16"/>
        <v>0</v>
      </c>
      <c r="M100" s="26">
        <f t="shared" si="17"/>
        <v>0</v>
      </c>
      <c r="N100" s="27">
        <f t="shared" si="18"/>
        <v>0</v>
      </c>
      <c r="O100" s="28">
        <f t="shared" si="19"/>
        <v>0</v>
      </c>
      <c r="P100" s="29">
        <f t="shared" si="20"/>
        <v>0</v>
      </c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</row>
    <row r="101" spans="1:45" s="180" customFormat="1" ht="11.5">
      <c r="A101" s="269"/>
      <c r="B101" s="182"/>
      <c r="C101" s="184" t="s">
        <v>159</v>
      </c>
      <c r="D101" s="184"/>
      <c r="E101" s="185"/>
      <c r="F101" s="26"/>
      <c r="G101" s="61"/>
      <c r="H101" s="26">
        <f t="shared" si="14"/>
        <v>0</v>
      </c>
      <c r="I101" s="27"/>
      <c r="J101" s="27"/>
      <c r="K101" s="25">
        <f t="shared" si="15"/>
        <v>0</v>
      </c>
      <c r="L101" s="25">
        <f t="shared" si="16"/>
        <v>0</v>
      </c>
      <c r="M101" s="26">
        <f t="shared" si="17"/>
        <v>0</v>
      </c>
      <c r="N101" s="27">
        <f t="shared" si="18"/>
        <v>0</v>
      </c>
      <c r="O101" s="28">
        <f t="shared" si="19"/>
        <v>0</v>
      </c>
      <c r="P101" s="29">
        <f t="shared" si="20"/>
        <v>0</v>
      </c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</row>
    <row r="102" spans="1:45" s="180" customFormat="1" ht="34.5">
      <c r="A102" s="269" t="s">
        <v>167</v>
      </c>
      <c r="B102" s="178"/>
      <c r="C102" s="175" t="s">
        <v>128</v>
      </c>
      <c r="D102" s="176" t="s">
        <v>119</v>
      </c>
      <c r="E102" s="177">
        <v>18.59</v>
      </c>
      <c r="F102" s="26"/>
      <c r="G102" s="61"/>
      <c r="H102" s="26">
        <f t="shared" si="14"/>
        <v>0</v>
      </c>
      <c r="I102" s="27"/>
      <c r="J102" s="27"/>
      <c r="K102" s="25">
        <f t="shared" si="15"/>
        <v>0</v>
      </c>
      <c r="L102" s="25">
        <f t="shared" si="16"/>
        <v>0</v>
      </c>
      <c r="M102" s="26">
        <f t="shared" si="17"/>
        <v>0</v>
      </c>
      <c r="N102" s="27">
        <f t="shared" si="18"/>
        <v>0</v>
      </c>
      <c r="O102" s="28">
        <f t="shared" si="19"/>
        <v>0</v>
      </c>
      <c r="P102" s="29">
        <f t="shared" si="20"/>
        <v>0</v>
      </c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</row>
    <row r="103" spans="1:45" s="180" customFormat="1" ht="34.5">
      <c r="A103" s="269" t="s">
        <v>168</v>
      </c>
      <c r="B103" s="178"/>
      <c r="C103" s="175" t="s">
        <v>129</v>
      </c>
      <c r="D103" s="176" t="s">
        <v>119</v>
      </c>
      <c r="E103" s="179">
        <v>11</v>
      </c>
      <c r="F103" s="26"/>
      <c r="G103" s="61"/>
      <c r="H103" s="26">
        <f t="shared" si="14"/>
        <v>0</v>
      </c>
      <c r="I103" s="27"/>
      <c r="J103" s="27"/>
      <c r="K103" s="25">
        <f t="shared" si="15"/>
        <v>0</v>
      </c>
      <c r="L103" s="25">
        <f t="shared" si="16"/>
        <v>0</v>
      </c>
      <c r="M103" s="26">
        <f t="shared" si="17"/>
        <v>0</v>
      </c>
      <c r="N103" s="27">
        <f t="shared" si="18"/>
        <v>0</v>
      </c>
      <c r="O103" s="28">
        <f t="shared" si="19"/>
        <v>0</v>
      </c>
      <c r="P103" s="29">
        <f t="shared" si="20"/>
        <v>0</v>
      </c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</row>
    <row r="104" spans="1:45" s="180" customFormat="1" ht="11.5">
      <c r="A104" s="269"/>
      <c r="B104" s="172"/>
      <c r="C104" s="181" t="s">
        <v>130</v>
      </c>
      <c r="D104" s="176" t="s">
        <v>121</v>
      </c>
      <c r="E104" s="179">
        <v>1.98</v>
      </c>
      <c r="F104" s="26"/>
      <c r="G104" s="61"/>
      <c r="H104" s="26">
        <f t="shared" si="14"/>
        <v>0</v>
      </c>
      <c r="I104" s="27"/>
      <c r="J104" s="27"/>
      <c r="K104" s="25">
        <f t="shared" si="15"/>
        <v>0</v>
      </c>
      <c r="L104" s="25">
        <f t="shared" si="16"/>
        <v>0</v>
      </c>
      <c r="M104" s="26">
        <f t="shared" si="17"/>
        <v>0</v>
      </c>
      <c r="N104" s="27">
        <f t="shared" si="18"/>
        <v>0</v>
      </c>
      <c r="O104" s="28">
        <f t="shared" si="19"/>
        <v>0</v>
      </c>
      <c r="P104" s="29">
        <f t="shared" si="20"/>
        <v>0</v>
      </c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</row>
    <row r="105" spans="1:45" s="180" customFormat="1" ht="34.5">
      <c r="A105" s="269" t="s">
        <v>169</v>
      </c>
      <c r="B105" s="182"/>
      <c r="C105" s="198" t="s">
        <v>131</v>
      </c>
      <c r="D105" s="176" t="s">
        <v>119</v>
      </c>
      <c r="E105" s="177">
        <v>25.41</v>
      </c>
      <c r="F105" s="26"/>
      <c r="G105" s="61"/>
      <c r="H105" s="26">
        <f t="shared" si="14"/>
        <v>0</v>
      </c>
      <c r="I105" s="27"/>
      <c r="J105" s="27"/>
      <c r="K105" s="25">
        <f t="shared" si="15"/>
        <v>0</v>
      </c>
      <c r="L105" s="25">
        <f t="shared" si="16"/>
        <v>0</v>
      </c>
      <c r="M105" s="26">
        <f t="shared" si="17"/>
        <v>0</v>
      </c>
      <c r="N105" s="27">
        <f t="shared" si="18"/>
        <v>0</v>
      </c>
      <c r="O105" s="28">
        <f t="shared" si="19"/>
        <v>0</v>
      </c>
      <c r="P105" s="29">
        <f t="shared" si="20"/>
        <v>0</v>
      </c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</row>
    <row r="106" spans="1:45" s="180" customFormat="1" ht="11.5">
      <c r="A106" s="269"/>
      <c r="B106" s="182"/>
      <c r="C106" s="181" t="s">
        <v>132</v>
      </c>
      <c r="D106" s="176" t="s">
        <v>119</v>
      </c>
      <c r="E106" s="179">
        <v>25.41</v>
      </c>
      <c r="F106" s="26"/>
      <c r="G106" s="61"/>
      <c r="H106" s="26">
        <f t="shared" si="14"/>
        <v>0</v>
      </c>
      <c r="I106" s="27"/>
      <c r="J106" s="27"/>
      <c r="K106" s="25">
        <f t="shared" si="15"/>
        <v>0</v>
      </c>
      <c r="L106" s="25">
        <f t="shared" si="16"/>
        <v>0</v>
      </c>
      <c r="M106" s="26">
        <f t="shared" si="17"/>
        <v>0</v>
      </c>
      <c r="N106" s="27">
        <f t="shared" si="18"/>
        <v>0</v>
      </c>
      <c r="O106" s="28">
        <f t="shared" si="19"/>
        <v>0</v>
      </c>
      <c r="P106" s="29">
        <f t="shared" si="20"/>
        <v>0</v>
      </c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</row>
    <row r="107" spans="1:45" s="180" customFormat="1" ht="23">
      <c r="A107" s="269"/>
      <c r="B107" s="178"/>
      <c r="C107" s="181" t="s">
        <v>133</v>
      </c>
      <c r="D107" s="176" t="s">
        <v>119</v>
      </c>
      <c r="E107" s="179">
        <v>25.41</v>
      </c>
      <c r="F107" s="26"/>
      <c r="G107" s="61"/>
      <c r="H107" s="26">
        <f t="shared" si="14"/>
        <v>0</v>
      </c>
      <c r="I107" s="27"/>
      <c r="J107" s="27"/>
      <c r="K107" s="25">
        <f t="shared" si="15"/>
        <v>0</v>
      </c>
      <c r="L107" s="25">
        <f t="shared" si="16"/>
        <v>0</v>
      </c>
      <c r="M107" s="26">
        <f t="shared" si="17"/>
        <v>0</v>
      </c>
      <c r="N107" s="27">
        <f t="shared" si="18"/>
        <v>0</v>
      </c>
      <c r="O107" s="28">
        <f t="shared" si="19"/>
        <v>0</v>
      </c>
      <c r="P107" s="29">
        <f t="shared" si="20"/>
        <v>0</v>
      </c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</row>
    <row r="108" spans="1:45" s="180" customFormat="1" ht="34.5">
      <c r="A108" s="269" t="s">
        <v>170</v>
      </c>
      <c r="B108" s="172"/>
      <c r="C108" s="175" t="s">
        <v>134</v>
      </c>
      <c r="D108" s="176" t="s">
        <v>135</v>
      </c>
      <c r="E108" s="361">
        <v>0.24486000000000002</v>
      </c>
      <c r="F108" s="26"/>
      <c r="G108" s="61"/>
      <c r="H108" s="26">
        <f t="shared" si="14"/>
        <v>0</v>
      </c>
      <c r="I108" s="27"/>
      <c r="J108" s="27"/>
      <c r="K108" s="25">
        <f t="shared" si="15"/>
        <v>0</v>
      </c>
      <c r="L108" s="25">
        <f t="shared" si="16"/>
        <v>0</v>
      </c>
      <c r="M108" s="26">
        <f t="shared" si="17"/>
        <v>0</v>
      </c>
      <c r="N108" s="27">
        <f t="shared" si="18"/>
        <v>0</v>
      </c>
      <c r="O108" s="28">
        <f t="shared" si="19"/>
        <v>0</v>
      </c>
      <c r="P108" s="29">
        <f t="shared" si="20"/>
        <v>0</v>
      </c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</row>
    <row r="109" spans="1:45" s="180" customFormat="1" ht="11.5">
      <c r="A109" s="269"/>
      <c r="B109" s="182"/>
      <c r="C109" s="181" t="s">
        <v>136</v>
      </c>
      <c r="D109" s="176" t="s">
        <v>135</v>
      </c>
      <c r="E109" s="362">
        <v>0.28158899999999998</v>
      </c>
      <c r="F109" s="26"/>
      <c r="G109" s="61"/>
      <c r="H109" s="26">
        <f t="shared" si="14"/>
        <v>0</v>
      </c>
      <c r="I109" s="27"/>
      <c r="J109" s="27"/>
      <c r="K109" s="25">
        <f t="shared" si="15"/>
        <v>0</v>
      </c>
      <c r="L109" s="25">
        <f t="shared" si="16"/>
        <v>0</v>
      </c>
      <c r="M109" s="26">
        <f t="shared" si="17"/>
        <v>0</v>
      </c>
      <c r="N109" s="27">
        <f t="shared" si="18"/>
        <v>0</v>
      </c>
      <c r="O109" s="28">
        <f t="shared" si="19"/>
        <v>0</v>
      </c>
      <c r="P109" s="29">
        <f t="shared" si="20"/>
        <v>0</v>
      </c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</row>
    <row r="110" spans="1:45" s="180" customFormat="1" ht="23">
      <c r="A110" s="269"/>
      <c r="B110" s="178"/>
      <c r="C110" s="181" t="s">
        <v>137</v>
      </c>
      <c r="D110" s="176" t="s">
        <v>85</v>
      </c>
      <c r="E110" s="179">
        <v>1</v>
      </c>
      <c r="F110" s="26"/>
      <c r="G110" s="61"/>
      <c r="H110" s="26">
        <f t="shared" si="14"/>
        <v>0</v>
      </c>
      <c r="I110" s="27"/>
      <c r="J110" s="27"/>
      <c r="K110" s="25">
        <f t="shared" si="15"/>
        <v>0</v>
      </c>
      <c r="L110" s="25">
        <f t="shared" si="16"/>
        <v>0</v>
      </c>
      <c r="M110" s="26">
        <f t="shared" si="17"/>
        <v>0</v>
      </c>
      <c r="N110" s="27">
        <f t="shared" si="18"/>
        <v>0</v>
      </c>
      <c r="O110" s="28">
        <f t="shared" si="19"/>
        <v>0</v>
      </c>
      <c r="P110" s="29">
        <f t="shared" si="20"/>
        <v>0</v>
      </c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</row>
    <row r="111" spans="1:45" s="180" customFormat="1" ht="23">
      <c r="A111" s="269" t="s">
        <v>171</v>
      </c>
      <c r="B111" s="172"/>
      <c r="C111" s="175" t="s">
        <v>138</v>
      </c>
      <c r="D111" s="176" t="s">
        <v>121</v>
      </c>
      <c r="E111" s="177">
        <v>3.63</v>
      </c>
      <c r="F111" s="26"/>
      <c r="G111" s="61"/>
      <c r="H111" s="26">
        <f t="shared" si="14"/>
        <v>0</v>
      </c>
      <c r="I111" s="27"/>
      <c r="J111" s="27"/>
      <c r="K111" s="25">
        <f t="shared" si="15"/>
        <v>0</v>
      </c>
      <c r="L111" s="25">
        <f t="shared" si="16"/>
        <v>0</v>
      </c>
      <c r="M111" s="26">
        <f t="shared" si="17"/>
        <v>0</v>
      </c>
      <c r="N111" s="27">
        <f t="shared" si="18"/>
        <v>0</v>
      </c>
      <c r="O111" s="28">
        <f t="shared" si="19"/>
        <v>0</v>
      </c>
      <c r="P111" s="29">
        <f t="shared" si="20"/>
        <v>0</v>
      </c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</row>
    <row r="112" spans="1:45" s="180" customFormat="1" ht="11.5">
      <c r="A112" s="269"/>
      <c r="B112" s="182"/>
      <c r="C112" s="183" t="s">
        <v>139</v>
      </c>
      <c r="D112" s="176" t="s">
        <v>121</v>
      </c>
      <c r="E112" s="177">
        <v>3.99</v>
      </c>
      <c r="F112" s="26"/>
      <c r="G112" s="61"/>
      <c r="H112" s="26">
        <f t="shared" si="14"/>
        <v>0</v>
      </c>
      <c r="I112" s="27"/>
      <c r="J112" s="27"/>
      <c r="K112" s="25">
        <f t="shared" si="15"/>
        <v>0</v>
      </c>
      <c r="L112" s="25">
        <f t="shared" si="16"/>
        <v>0</v>
      </c>
      <c r="M112" s="26">
        <f t="shared" si="17"/>
        <v>0</v>
      </c>
      <c r="N112" s="27">
        <f t="shared" si="18"/>
        <v>0</v>
      </c>
      <c r="O112" s="28">
        <f t="shared" si="19"/>
        <v>0</v>
      </c>
      <c r="P112" s="29">
        <f t="shared" si="20"/>
        <v>0</v>
      </c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</row>
    <row r="113" spans="1:45" s="180" customFormat="1" ht="11.5">
      <c r="A113" s="269"/>
      <c r="B113" s="182"/>
      <c r="C113" s="181" t="s">
        <v>140</v>
      </c>
      <c r="D113" s="176" t="s">
        <v>141</v>
      </c>
      <c r="E113" s="177">
        <v>0.5</v>
      </c>
      <c r="F113" s="26"/>
      <c r="G113" s="61"/>
      <c r="H113" s="26">
        <f t="shared" si="14"/>
        <v>0</v>
      </c>
      <c r="I113" s="27"/>
      <c r="J113" s="27"/>
      <c r="K113" s="25">
        <f t="shared" si="15"/>
        <v>0</v>
      </c>
      <c r="L113" s="25">
        <f t="shared" si="16"/>
        <v>0</v>
      </c>
      <c r="M113" s="26">
        <f t="shared" si="17"/>
        <v>0</v>
      </c>
      <c r="N113" s="27">
        <f t="shared" si="18"/>
        <v>0</v>
      </c>
      <c r="O113" s="28">
        <f t="shared" si="19"/>
        <v>0</v>
      </c>
      <c r="P113" s="29">
        <f t="shared" si="20"/>
        <v>0</v>
      </c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</row>
    <row r="114" spans="1:45" s="180" customFormat="1" ht="11.5">
      <c r="A114" s="269"/>
      <c r="B114" s="182"/>
      <c r="C114" s="181" t="s">
        <v>142</v>
      </c>
      <c r="D114" s="176" t="s">
        <v>141</v>
      </c>
      <c r="E114" s="177">
        <v>1</v>
      </c>
      <c r="F114" s="26"/>
      <c r="G114" s="61"/>
      <c r="H114" s="26">
        <f t="shared" si="14"/>
        <v>0</v>
      </c>
      <c r="I114" s="27"/>
      <c r="J114" s="27"/>
      <c r="K114" s="25">
        <f t="shared" si="15"/>
        <v>0</v>
      </c>
      <c r="L114" s="25">
        <f t="shared" si="16"/>
        <v>0</v>
      </c>
      <c r="M114" s="26">
        <f t="shared" si="17"/>
        <v>0</v>
      </c>
      <c r="N114" s="27">
        <f t="shared" si="18"/>
        <v>0</v>
      </c>
      <c r="O114" s="28">
        <f t="shared" si="19"/>
        <v>0</v>
      </c>
      <c r="P114" s="29">
        <f t="shared" si="20"/>
        <v>0</v>
      </c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</row>
    <row r="115" spans="1:45" s="180" customFormat="1" ht="11.5">
      <c r="A115" s="269"/>
      <c r="B115" s="182"/>
      <c r="C115" s="181" t="s">
        <v>143</v>
      </c>
      <c r="D115" s="176" t="s">
        <v>85</v>
      </c>
      <c r="E115" s="179">
        <v>11</v>
      </c>
      <c r="F115" s="26"/>
      <c r="G115" s="61"/>
      <c r="H115" s="26">
        <f t="shared" si="14"/>
        <v>0</v>
      </c>
      <c r="I115" s="27"/>
      <c r="J115" s="27"/>
      <c r="K115" s="25">
        <f t="shared" si="15"/>
        <v>0</v>
      </c>
      <c r="L115" s="25">
        <f t="shared" si="16"/>
        <v>0</v>
      </c>
      <c r="M115" s="26">
        <f t="shared" si="17"/>
        <v>0</v>
      </c>
      <c r="N115" s="27">
        <f t="shared" si="18"/>
        <v>0</v>
      </c>
      <c r="O115" s="28">
        <f t="shared" si="19"/>
        <v>0</v>
      </c>
      <c r="P115" s="29">
        <f t="shared" si="20"/>
        <v>0</v>
      </c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</row>
    <row r="116" spans="1:45" s="180" customFormat="1" ht="11.5">
      <c r="A116" s="269" t="s">
        <v>172</v>
      </c>
      <c r="B116" s="178"/>
      <c r="C116" s="175" t="s">
        <v>144</v>
      </c>
      <c r="D116" s="176" t="s">
        <v>80</v>
      </c>
      <c r="E116" s="177">
        <v>22</v>
      </c>
      <c r="F116" s="26"/>
      <c r="G116" s="61"/>
      <c r="H116" s="26">
        <f t="shared" si="14"/>
        <v>0</v>
      </c>
      <c r="I116" s="27"/>
      <c r="J116" s="27"/>
      <c r="K116" s="25">
        <f t="shared" si="15"/>
        <v>0</v>
      </c>
      <c r="L116" s="25">
        <f t="shared" si="16"/>
        <v>0</v>
      </c>
      <c r="M116" s="26">
        <f t="shared" si="17"/>
        <v>0</v>
      </c>
      <c r="N116" s="27">
        <f t="shared" si="18"/>
        <v>0</v>
      </c>
      <c r="O116" s="28">
        <f t="shared" si="19"/>
        <v>0</v>
      </c>
      <c r="P116" s="29">
        <f t="shared" si="20"/>
        <v>0</v>
      </c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</row>
    <row r="117" spans="1:45" s="180" customFormat="1" ht="11.5">
      <c r="A117" s="269"/>
      <c r="B117" s="182"/>
      <c r="C117" s="183" t="s">
        <v>145</v>
      </c>
      <c r="D117" s="176" t="s">
        <v>80</v>
      </c>
      <c r="E117" s="179">
        <v>22</v>
      </c>
      <c r="F117" s="26"/>
      <c r="G117" s="61"/>
      <c r="H117" s="26">
        <f t="shared" si="14"/>
        <v>0</v>
      </c>
      <c r="I117" s="27"/>
      <c r="J117" s="27"/>
      <c r="K117" s="25">
        <f t="shared" si="15"/>
        <v>0</v>
      </c>
      <c r="L117" s="25">
        <f t="shared" si="16"/>
        <v>0</v>
      </c>
      <c r="M117" s="26">
        <f t="shared" si="17"/>
        <v>0</v>
      </c>
      <c r="N117" s="27">
        <f t="shared" si="18"/>
        <v>0</v>
      </c>
      <c r="O117" s="28">
        <f t="shared" si="19"/>
        <v>0</v>
      </c>
      <c r="P117" s="29">
        <f t="shared" si="20"/>
        <v>0</v>
      </c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</row>
    <row r="118" spans="1:45" s="180" customFormat="1" ht="11.5">
      <c r="A118" s="269"/>
      <c r="B118" s="182"/>
      <c r="C118" s="184" t="s">
        <v>166</v>
      </c>
      <c r="D118" s="184"/>
      <c r="E118" s="185"/>
      <c r="F118" s="26"/>
      <c r="G118" s="61"/>
      <c r="H118" s="26">
        <f t="shared" si="14"/>
        <v>0</v>
      </c>
      <c r="I118" s="27"/>
      <c r="J118" s="27"/>
      <c r="K118" s="25">
        <f t="shared" si="15"/>
        <v>0</v>
      </c>
      <c r="L118" s="25">
        <f t="shared" si="16"/>
        <v>0</v>
      </c>
      <c r="M118" s="26">
        <f t="shared" si="17"/>
        <v>0</v>
      </c>
      <c r="N118" s="27">
        <f t="shared" si="18"/>
        <v>0</v>
      </c>
      <c r="O118" s="28">
        <f t="shared" si="19"/>
        <v>0</v>
      </c>
      <c r="P118" s="29">
        <f t="shared" si="20"/>
        <v>0</v>
      </c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</row>
    <row r="119" spans="1:45" s="180" customFormat="1" ht="34.5">
      <c r="A119" s="269" t="s">
        <v>572</v>
      </c>
      <c r="B119" s="178"/>
      <c r="C119" s="175" t="s">
        <v>128</v>
      </c>
      <c r="D119" s="176" t="s">
        <v>119</v>
      </c>
      <c r="E119" s="177">
        <v>3.38</v>
      </c>
      <c r="F119" s="26"/>
      <c r="G119" s="61"/>
      <c r="H119" s="26">
        <f t="shared" si="14"/>
        <v>0</v>
      </c>
      <c r="I119" s="27"/>
      <c r="J119" s="27"/>
      <c r="K119" s="25">
        <f t="shared" si="15"/>
        <v>0</v>
      </c>
      <c r="L119" s="25">
        <f t="shared" si="16"/>
        <v>0</v>
      </c>
      <c r="M119" s="26">
        <f t="shared" si="17"/>
        <v>0</v>
      </c>
      <c r="N119" s="27">
        <f t="shared" si="18"/>
        <v>0</v>
      </c>
      <c r="O119" s="28">
        <f t="shared" si="19"/>
        <v>0</v>
      </c>
      <c r="P119" s="29">
        <f t="shared" si="20"/>
        <v>0</v>
      </c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</row>
    <row r="120" spans="1:45" s="180" customFormat="1" ht="34.5">
      <c r="A120" s="269" t="s">
        <v>175</v>
      </c>
      <c r="B120" s="178"/>
      <c r="C120" s="175" t="s">
        <v>129</v>
      </c>
      <c r="D120" s="176" t="s">
        <v>119</v>
      </c>
      <c r="E120" s="179">
        <v>2</v>
      </c>
      <c r="F120" s="26"/>
      <c r="G120" s="61"/>
      <c r="H120" s="26">
        <f t="shared" si="14"/>
        <v>0</v>
      </c>
      <c r="I120" s="27"/>
      <c r="J120" s="27"/>
      <c r="K120" s="25">
        <f t="shared" si="15"/>
        <v>0</v>
      </c>
      <c r="L120" s="25">
        <f t="shared" si="16"/>
        <v>0</v>
      </c>
      <c r="M120" s="26">
        <f t="shared" si="17"/>
        <v>0</v>
      </c>
      <c r="N120" s="27">
        <f t="shared" si="18"/>
        <v>0</v>
      </c>
      <c r="O120" s="28">
        <f t="shared" si="19"/>
        <v>0</v>
      </c>
      <c r="P120" s="29">
        <f t="shared" si="20"/>
        <v>0</v>
      </c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</row>
    <row r="121" spans="1:45" s="180" customFormat="1" ht="11.5">
      <c r="A121" s="269"/>
      <c r="B121" s="172"/>
      <c r="C121" s="181" t="s">
        <v>130</v>
      </c>
      <c r="D121" s="176" t="s">
        <v>121</v>
      </c>
      <c r="E121" s="179">
        <v>0.36</v>
      </c>
      <c r="F121" s="26"/>
      <c r="G121" s="61"/>
      <c r="H121" s="26">
        <f t="shared" si="14"/>
        <v>0</v>
      </c>
      <c r="I121" s="27"/>
      <c r="J121" s="27"/>
      <c r="K121" s="25">
        <f t="shared" si="15"/>
        <v>0</v>
      </c>
      <c r="L121" s="25">
        <f t="shared" si="16"/>
        <v>0</v>
      </c>
      <c r="M121" s="26">
        <f t="shared" si="17"/>
        <v>0</v>
      </c>
      <c r="N121" s="27">
        <f t="shared" si="18"/>
        <v>0</v>
      </c>
      <c r="O121" s="28">
        <f t="shared" si="19"/>
        <v>0</v>
      </c>
      <c r="P121" s="29">
        <f t="shared" si="20"/>
        <v>0</v>
      </c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</row>
    <row r="122" spans="1:45" s="180" customFormat="1" ht="34.5">
      <c r="A122" s="269" t="s">
        <v>574</v>
      </c>
      <c r="B122" s="182"/>
      <c r="C122" s="198" t="s">
        <v>131</v>
      </c>
      <c r="D122" s="176" t="s">
        <v>119</v>
      </c>
      <c r="E122" s="177">
        <v>4.62</v>
      </c>
      <c r="F122" s="26"/>
      <c r="G122" s="61"/>
      <c r="H122" s="26">
        <f t="shared" si="14"/>
        <v>0</v>
      </c>
      <c r="I122" s="27"/>
      <c r="J122" s="27"/>
      <c r="K122" s="25">
        <f t="shared" si="15"/>
        <v>0</v>
      </c>
      <c r="L122" s="25">
        <f t="shared" si="16"/>
        <v>0</v>
      </c>
      <c r="M122" s="26">
        <f t="shared" si="17"/>
        <v>0</v>
      </c>
      <c r="N122" s="27">
        <f t="shared" si="18"/>
        <v>0</v>
      </c>
      <c r="O122" s="28">
        <f t="shared" si="19"/>
        <v>0</v>
      </c>
      <c r="P122" s="29">
        <f t="shared" si="20"/>
        <v>0</v>
      </c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</row>
    <row r="123" spans="1:45" s="180" customFormat="1" ht="11.5">
      <c r="A123" s="269"/>
      <c r="B123" s="182"/>
      <c r="C123" s="181" t="s">
        <v>132</v>
      </c>
      <c r="D123" s="176" t="s">
        <v>119</v>
      </c>
      <c r="E123" s="179">
        <v>4.62</v>
      </c>
      <c r="F123" s="26"/>
      <c r="G123" s="61"/>
      <c r="H123" s="26">
        <f t="shared" si="14"/>
        <v>0</v>
      </c>
      <c r="I123" s="27"/>
      <c r="J123" s="27"/>
      <c r="K123" s="25">
        <f t="shared" si="15"/>
        <v>0</v>
      </c>
      <c r="L123" s="25">
        <f t="shared" si="16"/>
        <v>0</v>
      </c>
      <c r="M123" s="26">
        <f t="shared" si="17"/>
        <v>0</v>
      </c>
      <c r="N123" s="27">
        <f t="shared" si="18"/>
        <v>0</v>
      </c>
      <c r="O123" s="28">
        <f t="shared" si="19"/>
        <v>0</v>
      </c>
      <c r="P123" s="29">
        <f t="shared" si="20"/>
        <v>0</v>
      </c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</row>
    <row r="124" spans="1:45" s="180" customFormat="1" ht="23">
      <c r="A124" s="269"/>
      <c r="B124" s="178"/>
      <c r="C124" s="181" t="s">
        <v>133</v>
      </c>
      <c r="D124" s="176" t="s">
        <v>119</v>
      </c>
      <c r="E124" s="179">
        <v>4.62</v>
      </c>
      <c r="F124" s="26"/>
      <c r="G124" s="61"/>
      <c r="H124" s="26">
        <f t="shared" si="14"/>
        <v>0</v>
      </c>
      <c r="I124" s="27"/>
      <c r="J124" s="27"/>
      <c r="K124" s="25">
        <f t="shared" si="15"/>
        <v>0</v>
      </c>
      <c r="L124" s="25">
        <f t="shared" si="16"/>
        <v>0</v>
      </c>
      <c r="M124" s="26">
        <f t="shared" si="17"/>
        <v>0</v>
      </c>
      <c r="N124" s="27">
        <f t="shared" si="18"/>
        <v>0</v>
      </c>
      <c r="O124" s="28">
        <f t="shared" si="19"/>
        <v>0</v>
      </c>
      <c r="P124" s="29">
        <f t="shared" si="20"/>
        <v>0</v>
      </c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</row>
    <row r="125" spans="1:45" s="180" customFormat="1" ht="34.5">
      <c r="A125" s="269" t="s">
        <v>177</v>
      </c>
      <c r="B125" s="172"/>
      <c r="C125" s="175" t="s">
        <v>134</v>
      </c>
      <c r="D125" s="176" t="s">
        <v>135</v>
      </c>
      <c r="E125" s="361">
        <v>4.4520000000000004E-2</v>
      </c>
      <c r="F125" s="26"/>
      <c r="G125" s="61"/>
      <c r="H125" s="26">
        <f t="shared" si="14"/>
        <v>0</v>
      </c>
      <c r="I125" s="27"/>
      <c r="J125" s="27"/>
      <c r="K125" s="25">
        <f t="shared" si="15"/>
        <v>0</v>
      </c>
      <c r="L125" s="25">
        <f t="shared" si="16"/>
        <v>0</v>
      </c>
      <c r="M125" s="26">
        <f t="shared" si="17"/>
        <v>0</v>
      </c>
      <c r="N125" s="27">
        <f t="shared" si="18"/>
        <v>0</v>
      </c>
      <c r="O125" s="28">
        <f t="shared" si="19"/>
        <v>0</v>
      </c>
      <c r="P125" s="29">
        <f t="shared" si="20"/>
        <v>0</v>
      </c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</row>
    <row r="126" spans="1:45" s="180" customFormat="1" ht="11.5">
      <c r="A126" s="269"/>
      <c r="B126" s="182"/>
      <c r="C126" s="181" t="s">
        <v>136</v>
      </c>
      <c r="D126" s="176" t="s">
        <v>135</v>
      </c>
      <c r="E126" s="362">
        <v>5.1198E-2</v>
      </c>
      <c r="F126" s="26"/>
      <c r="G126" s="61"/>
      <c r="H126" s="26">
        <f t="shared" si="14"/>
        <v>0</v>
      </c>
      <c r="I126" s="27"/>
      <c r="J126" s="27"/>
      <c r="K126" s="25">
        <f t="shared" si="15"/>
        <v>0</v>
      </c>
      <c r="L126" s="25">
        <f t="shared" si="16"/>
        <v>0</v>
      </c>
      <c r="M126" s="26">
        <f t="shared" si="17"/>
        <v>0</v>
      </c>
      <c r="N126" s="27">
        <f t="shared" si="18"/>
        <v>0</v>
      </c>
      <c r="O126" s="28">
        <f t="shared" si="19"/>
        <v>0</v>
      </c>
      <c r="P126" s="29">
        <f t="shared" si="20"/>
        <v>0</v>
      </c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</row>
    <row r="127" spans="1:45" s="180" customFormat="1" ht="23">
      <c r="A127" s="269"/>
      <c r="B127" s="178"/>
      <c r="C127" s="181" t="s">
        <v>137</v>
      </c>
      <c r="D127" s="176" t="s">
        <v>85</v>
      </c>
      <c r="E127" s="179">
        <v>1</v>
      </c>
      <c r="F127" s="26"/>
      <c r="G127" s="61"/>
      <c r="H127" s="26">
        <f t="shared" si="14"/>
        <v>0</v>
      </c>
      <c r="I127" s="27"/>
      <c r="J127" s="27"/>
      <c r="K127" s="25">
        <f t="shared" si="15"/>
        <v>0</v>
      </c>
      <c r="L127" s="25">
        <f t="shared" si="16"/>
        <v>0</v>
      </c>
      <c r="M127" s="26">
        <f t="shared" si="17"/>
        <v>0</v>
      </c>
      <c r="N127" s="27">
        <f t="shared" si="18"/>
        <v>0</v>
      </c>
      <c r="O127" s="28">
        <f t="shared" si="19"/>
        <v>0</v>
      </c>
      <c r="P127" s="29">
        <f t="shared" si="20"/>
        <v>0</v>
      </c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</row>
    <row r="128" spans="1:45" s="180" customFormat="1" ht="23">
      <c r="A128" s="269" t="s">
        <v>178</v>
      </c>
      <c r="B128" s="172"/>
      <c r="C128" s="175" t="s">
        <v>138</v>
      </c>
      <c r="D128" s="176" t="s">
        <v>121</v>
      </c>
      <c r="E128" s="177">
        <v>0.66</v>
      </c>
      <c r="F128" s="26"/>
      <c r="G128" s="61"/>
      <c r="H128" s="26">
        <f t="shared" si="14"/>
        <v>0</v>
      </c>
      <c r="I128" s="27"/>
      <c r="J128" s="27"/>
      <c r="K128" s="25">
        <f t="shared" si="15"/>
        <v>0</v>
      </c>
      <c r="L128" s="25">
        <f t="shared" si="16"/>
        <v>0</v>
      </c>
      <c r="M128" s="26">
        <f t="shared" si="17"/>
        <v>0</v>
      </c>
      <c r="N128" s="27">
        <f t="shared" si="18"/>
        <v>0</v>
      </c>
      <c r="O128" s="28">
        <f t="shared" si="19"/>
        <v>0</v>
      </c>
      <c r="P128" s="29">
        <f t="shared" si="20"/>
        <v>0</v>
      </c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</row>
    <row r="129" spans="1:45" s="180" customFormat="1" ht="11.5">
      <c r="A129" s="269"/>
      <c r="B129" s="182"/>
      <c r="C129" s="183" t="s">
        <v>139</v>
      </c>
      <c r="D129" s="176" t="s">
        <v>121</v>
      </c>
      <c r="E129" s="177">
        <v>0.73</v>
      </c>
      <c r="F129" s="26"/>
      <c r="G129" s="61"/>
      <c r="H129" s="26">
        <f t="shared" si="14"/>
        <v>0</v>
      </c>
      <c r="I129" s="27"/>
      <c r="J129" s="27"/>
      <c r="K129" s="25">
        <f t="shared" si="15"/>
        <v>0</v>
      </c>
      <c r="L129" s="25">
        <f t="shared" si="16"/>
        <v>0</v>
      </c>
      <c r="M129" s="26">
        <f t="shared" si="17"/>
        <v>0</v>
      </c>
      <c r="N129" s="27">
        <f t="shared" si="18"/>
        <v>0</v>
      </c>
      <c r="O129" s="28">
        <f t="shared" si="19"/>
        <v>0</v>
      </c>
      <c r="P129" s="29">
        <f t="shared" si="20"/>
        <v>0</v>
      </c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</row>
    <row r="130" spans="1:45" s="180" customFormat="1" ht="11.5">
      <c r="A130" s="269"/>
      <c r="B130" s="182"/>
      <c r="C130" s="181" t="s">
        <v>140</v>
      </c>
      <c r="D130" s="176" t="s">
        <v>141</v>
      </c>
      <c r="E130" s="177">
        <v>0.09</v>
      </c>
      <c r="F130" s="26"/>
      <c r="G130" s="61"/>
      <c r="H130" s="26">
        <f t="shared" si="14"/>
        <v>0</v>
      </c>
      <c r="I130" s="27"/>
      <c r="J130" s="27"/>
      <c r="K130" s="25">
        <f t="shared" si="15"/>
        <v>0</v>
      </c>
      <c r="L130" s="25">
        <f t="shared" si="16"/>
        <v>0</v>
      </c>
      <c r="M130" s="26">
        <f t="shared" si="17"/>
        <v>0</v>
      </c>
      <c r="N130" s="27">
        <f t="shared" si="18"/>
        <v>0</v>
      </c>
      <c r="O130" s="28">
        <f t="shared" si="19"/>
        <v>0</v>
      </c>
      <c r="P130" s="29">
        <f t="shared" si="20"/>
        <v>0</v>
      </c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</row>
    <row r="131" spans="1:45" s="180" customFormat="1" ht="11.5">
      <c r="A131" s="269"/>
      <c r="B131" s="182"/>
      <c r="C131" s="181" t="s">
        <v>142</v>
      </c>
      <c r="D131" s="176" t="s">
        <v>141</v>
      </c>
      <c r="E131" s="177">
        <v>0.18</v>
      </c>
      <c r="F131" s="26"/>
      <c r="G131" s="61"/>
      <c r="H131" s="26">
        <f t="shared" si="14"/>
        <v>0</v>
      </c>
      <c r="I131" s="27"/>
      <c r="J131" s="27"/>
      <c r="K131" s="25">
        <f t="shared" si="15"/>
        <v>0</v>
      </c>
      <c r="L131" s="25">
        <f t="shared" si="16"/>
        <v>0</v>
      </c>
      <c r="M131" s="26">
        <f t="shared" si="17"/>
        <v>0</v>
      </c>
      <c r="N131" s="27">
        <f t="shared" si="18"/>
        <v>0</v>
      </c>
      <c r="O131" s="28">
        <f t="shared" si="19"/>
        <v>0</v>
      </c>
      <c r="P131" s="29">
        <f t="shared" si="20"/>
        <v>0</v>
      </c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</row>
    <row r="132" spans="1:45" s="180" customFormat="1" ht="11.5">
      <c r="A132" s="269"/>
      <c r="B132" s="182"/>
      <c r="C132" s="181" t="s">
        <v>143</v>
      </c>
      <c r="D132" s="176" t="s">
        <v>85</v>
      </c>
      <c r="E132" s="179">
        <v>2</v>
      </c>
      <c r="F132" s="26"/>
      <c r="G132" s="61"/>
      <c r="H132" s="26">
        <f t="shared" si="14"/>
        <v>0</v>
      </c>
      <c r="I132" s="27"/>
      <c r="J132" s="27"/>
      <c r="K132" s="25">
        <f t="shared" si="15"/>
        <v>0</v>
      </c>
      <c r="L132" s="25">
        <f t="shared" si="16"/>
        <v>0</v>
      </c>
      <c r="M132" s="26">
        <f t="shared" si="17"/>
        <v>0</v>
      </c>
      <c r="N132" s="27">
        <f t="shared" si="18"/>
        <v>0</v>
      </c>
      <c r="O132" s="28">
        <f t="shared" si="19"/>
        <v>0</v>
      </c>
      <c r="P132" s="29">
        <f t="shared" si="20"/>
        <v>0</v>
      </c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</row>
    <row r="133" spans="1:45" s="180" customFormat="1" ht="11.5">
      <c r="A133" s="269" t="s">
        <v>573</v>
      </c>
      <c r="B133" s="178"/>
      <c r="C133" s="175" t="s">
        <v>144</v>
      </c>
      <c r="D133" s="176" t="s">
        <v>80</v>
      </c>
      <c r="E133" s="177">
        <v>4</v>
      </c>
      <c r="F133" s="26"/>
      <c r="G133" s="61"/>
      <c r="H133" s="26">
        <f t="shared" si="14"/>
        <v>0</v>
      </c>
      <c r="I133" s="27"/>
      <c r="J133" s="27"/>
      <c r="K133" s="25">
        <f t="shared" si="15"/>
        <v>0</v>
      </c>
      <c r="L133" s="25">
        <f t="shared" si="16"/>
        <v>0</v>
      </c>
      <c r="M133" s="26">
        <f t="shared" si="17"/>
        <v>0</v>
      </c>
      <c r="N133" s="27">
        <f t="shared" si="18"/>
        <v>0</v>
      </c>
      <c r="O133" s="28">
        <f t="shared" si="19"/>
        <v>0</v>
      </c>
      <c r="P133" s="29">
        <f t="shared" si="20"/>
        <v>0</v>
      </c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</row>
    <row r="134" spans="1:45" s="180" customFormat="1" ht="11.5">
      <c r="A134" s="269"/>
      <c r="B134" s="182"/>
      <c r="C134" s="183" t="s">
        <v>145</v>
      </c>
      <c r="D134" s="176" t="s">
        <v>80</v>
      </c>
      <c r="E134" s="179">
        <v>4</v>
      </c>
      <c r="F134" s="26"/>
      <c r="G134" s="61"/>
      <c r="H134" s="26">
        <f t="shared" si="14"/>
        <v>0</v>
      </c>
      <c r="I134" s="27"/>
      <c r="J134" s="27"/>
      <c r="K134" s="25">
        <f t="shared" si="15"/>
        <v>0</v>
      </c>
      <c r="L134" s="25">
        <f t="shared" si="16"/>
        <v>0</v>
      </c>
      <c r="M134" s="26">
        <f t="shared" si="17"/>
        <v>0</v>
      </c>
      <c r="N134" s="27">
        <f t="shared" si="18"/>
        <v>0</v>
      </c>
      <c r="O134" s="28">
        <f t="shared" si="19"/>
        <v>0</v>
      </c>
      <c r="P134" s="29">
        <f t="shared" si="20"/>
        <v>0</v>
      </c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</row>
    <row r="135" spans="1:45">
      <c r="A135" s="270"/>
      <c r="B135" s="130"/>
      <c r="C135" s="196" t="s">
        <v>180</v>
      </c>
      <c r="D135" s="174"/>
      <c r="E135" s="197"/>
      <c r="F135" s="26"/>
      <c r="G135" s="61"/>
      <c r="H135" s="26">
        <f t="shared" si="14"/>
        <v>0</v>
      </c>
      <c r="I135" s="27"/>
      <c r="J135" s="27"/>
      <c r="K135" s="25">
        <f t="shared" si="15"/>
        <v>0</v>
      </c>
      <c r="L135" s="25">
        <f t="shared" si="16"/>
        <v>0</v>
      </c>
      <c r="M135" s="26">
        <f t="shared" si="17"/>
        <v>0</v>
      </c>
      <c r="N135" s="27">
        <f t="shared" si="18"/>
        <v>0</v>
      </c>
      <c r="O135" s="28">
        <f t="shared" si="19"/>
        <v>0</v>
      </c>
      <c r="P135" s="29">
        <f t="shared" si="20"/>
        <v>0</v>
      </c>
    </row>
    <row r="136" spans="1:45" ht="23">
      <c r="A136" s="271">
        <v>43</v>
      </c>
      <c r="B136" s="130"/>
      <c r="C136" s="175" t="s">
        <v>174</v>
      </c>
      <c r="D136" s="176" t="s">
        <v>119</v>
      </c>
      <c r="E136" s="177">
        <v>10.8</v>
      </c>
      <c r="F136" s="26"/>
      <c r="G136" s="61"/>
      <c r="H136" s="26">
        <f t="shared" si="14"/>
        <v>0</v>
      </c>
      <c r="I136" s="27"/>
      <c r="J136" s="27"/>
      <c r="K136" s="25">
        <f t="shared" si="15"/>
        <v>0</v>
      </c>
      <c r="L136" s="25">
        <f t="shared" si="16"/>
        <v>0</v>
      </c>
      <c r="M136" s="26">
        <f t="shared" si="17"/>
        <v>0</v>
      </c>
      <c r="N136" s="27">
        <f t="shared" si="18"/>
        <v>0</v>
      </c>
      <c r="O136" s="28">
        <f t="shared" si="19"/>
        <v>0</v>
      </c>
      <c r="P136" s="29">
        <f t="shared" si="20"/>
        <v>0</v>
      </c>
    </row>
    <row r="137" spans="1:45" s="180" customFormat="1" ht="34.5">
      <c r="A137" s="269" t="s">
        <v>575</v>
      </c>
      <c r="B137" s="178"/>
      <c r="C137" s="175" t="s">
        <v>176</v>
      </c>
      <c r="D137" s="176" t="s">
        <v>119</v>
      </c>
      <c r="E137" s="179">
        <v>8.0500000000000007</v>
      </c>
      <c r="F137" s="26"/>
      <c r="G137" s="61"/>
      <c r="H137" s="26">
        <f t="shared" si="14"/>
        <v>0</v>
      </c>
      <c r="I137" s="27"/>
      <c r="J137" s="27"/>
      <c r="K137" s="25">
        <f t="shared" si="15"/>
        <v>0</v>
      </c>
      <c r="L137" s="25">
        <f t="shared" si="16"/>
        <v>0</v>
      </c>
      <c r="M137" s="26">
        <f t="shared" si="17"/>
        <v>0</v>
      </c>
      <c r="N137" s="27">
        <f t="shared" si="18"/>
        <v>0</v>
      </c>
      <c r="O137" s="28">
        <f t="shared" si="19"/>
        <v>0</v>
      </c>
      <c r="P137" s="29">
        <f t="shared" si="20"/>
        <v>0</v>
      </c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2"/>
      <c r="AP137" s="102"/>
      <c r="AQ137" s="102"/>
      <c r="AR137" s="102"/>
      <c r="AS137" s="102"/>
    </row>
    <row r="138" spans="1:45" s="180" customFormat="1" ht="11.5">
      <c r="A138" s="269"/>
      <c r="B138" s="172"/>
      <c r="C138" s="181" t="s">
        <v>130</v>
      </c>
      <c r="D138" s="176" t="s">
        <v>121</v>
      </c>
      <c r="E138" s="179">
        <v>1.45</v>
      </c>
      <c r="F138" s="26"/>
      <c r="G138" s="61"/>
      <c r="H138" s="26">
        <f t="shared" si="14"/>
        <v>0</v>
      </c>
      <c r="I138" s="27"/>
      <c r="J138" s="27"/>
      <c r="K138" s="25">
        <f t="shared" si="15"/>
        <v>0</v>
      </c>
      <c r="L138" s="25">
        <f t="shared" si="16"/>
        <v>0</v>
      </c>
      <c r="M138" s="26">
        <f t="shared" si="17"/>
        <v>0</v>
      </c>
      <c r="N138" s="27">
        <f t="shared" si="18"/>
        <v>0</v>
      </c>
      <c r="O138" s="28">
        <f t="shared" si="19"/>
        <v>0</v>
      </c>
      <c r="P138" s="29">
        <f t="shared" si="20"/>
        <v>0</v>
      </c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</row>
    <row r="139" spans="1:45" ht="34.5">
      <c r="A139" s="271">
        <v>45</v>
      </c>
      <c r="B139" s="130"/>
      <c r="C139" s="198" t="s">
        <v>131</v>
      </c>
      <c r="D139" s="176" t="s">
        <v>119</v>
      </c>
      <c r="E139" s="177">
        <v>16</v>
      </c>
      <c r="F139" s="26"/>
      <c r="G139" s="61"/>
      <c r="H139" s="26">
        <f t="shared" si="14"/>
        <v>0</v>
      </c>
      <c r="I139" s="27"/>
      <c r="J139" s="27"/>
      <c r="K139" s="25">
        <f t="shared" si="15"/>
        <v>0</v>
      </c>
      <c r="L139" s="25">
        <f t="shared" si="16"/>
        <v>0</v>
      </c>
      <c r="M139" s="26">
        <f t="shared" si="17"/>
        <v>0</v>
      </c>
      <c r="N139" s="27">
        <f t="shared" si="18"/>
        <v>0</v>
      </c>
      <c r="O139" s="28">
        <f t="shared" si="19"/>
        <v>0</v>
      </c>
      <c r="P139" s="29">
        <f t="shared" si="20"/>
        <v>0</v>
      </c>
    </row>
    <row r="140" spans="1:45">
      <c r="A140" s="270"/>
      <c r="B140" s="130"/>
      <c r="C140" s="181" t="s">
        <v>132</v>
      </c>
      <c r="D140" s="176" t="s">
        <v>119</v>
      </c>
      <c r="E140" s="179">
        <v>16</v>
      </c>
      <c r="F140" s="26"/>
      <c r="G140" s="61"/>
      <c r="H140" s="26">
        <f t="shared" si="14"/>
        <v>0</v>
      </c>
      <c r="I140" s="27"/>
      <c r="J140" s="27"/>
      <c r="K140" s="25">
        <f t="shared" si="15"/>
        <v>0</v>
      </c>
      <c r="L140" s="25">
        <f t="shared" si="16"/>
        <v>0</v>
      </c>
      <c r="M140" s="26">
        <f t="shared" si="17"/>
        <v>0</v>
      </c>
      <c r="N140" s="27">
        <f t="shared" si="18"/>
        <v>0</v>
      </c>
      <c r="O140" s="28">
        <f t="shared" si="19"/>
        <v>0</v>
      </c>
      <c r="P140" s="29">
        <f t="shared" si="20"/>
        <v>0</v>
      </c>
    </row>
    <row r="141" spans="1:45" ht="23">
      <c r="A141" s="270"/>
      <c r="B141" s="130"/>
      <c r="C141" s="181" t="s">
        <v>133</v>
      </c>
      <c r="D141" s="176" t="s">
        <v>119</v>
      </c>
      <c r="E141" s="179">
        <v>16</v>
      </c>
      <c r="F141" s="26"/>
      <c r="G141" s="61"/>
      <c r="H141" s="26">
        <f t="shared" si="14"/>
        <v>0</v>
      </c>
      <c r="I141" s="27"/>
      <c r="J141" s="27"/>
      <c r="K141" s="25">
        <f t="shared" si="15"/>
        <v>0</v>
      </c>
      <c r="L141" s="25">
        <f t="shared" si="16"/>
        <v>0</v>
      </c>
      <c r="M141" s="26">
        <f t="shared" si="17"/>
        <v>0</v>
      </c>
      <c r="N141" s="27">
        <f t="shared" si="18"/>
        <v>0</v>
      </c>
      <c r="O141" s="28">
        <f t="shared" si="19"/>
        <v>0</v>
      </c>
      <c r="P141" s="29">
        <f t="shared" si="20"/>
        <v>0</v>
      </c>
    </row>
    <row r="142" spans="1:45" s="180" customFormat="1" ht="23">
      <c r="A142" s="269" t="s">
        <v>182</v>
      </c>
      <c r="B142" s="172"/>
      <c r="C142" s="175" t="s">
        <v>181</v>
      </c>
      <c r="D142" s="176" t="s">
        <v>135</v>
      </c>
      <c r="E142" s="357">
        <v>0.496</v>
      </c>
      <c r="F142" s="26"/>
      <c r="G142" s="61"/>
      <c r="H142" s="26">
        <f t="shared" si="14"/>
        <v>0</v>
      </c>
      <c r="I142" s="27"/>
      <c r="J142" s="27"/>
      <c r="K142" s="25">
        <f t="shared" si="15"/>
        <v>0</v>
      </c>
      <c r="L142" s="25">
        <f t="shared" si="16"/>
        <v>0</v>
      </c>
      <c r="M142" s="26">
        <f t="shared" si="17"/>
        <v>0</v>
      </c>
      <c r="N142" s="27">
        <f t="shared" si="18"/>
        <v>0</v>
      </c>
      <c r="O142" s="28">
        <f t="shared" si="19"/>
        <v>0</v>
      </c>
      <c r="P142" s="29">
        <f t="shared" si="20"/>
        <v>0</v>
      </c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</row>
    <row r="143" spans="1:45" s="180" customFormat="1" ht="11.5">
      <c r="A143" s="269"/>
      <c r="B143" s="182"/>
      <c r="C143" s="181" t="s">
        <v>136</v>
      </c>
      <c r="D143" s="176" t="s">
        <v>135</v>
      </c>
      <c r="E143" s="358">
        <v>0.57039999999999991</v>
      </c>
      <c r="F143" s="26"/>
      <c r="G143" s="61"/>
      <c r="H143" s="26">
        <f t="shared" si="14"/>
        <v>0</v>
      </c>
      <c r="I143" s="27"/>
      <c r="J143" s="27"/>
      <c r="K143" s="25">
        <f t="shared" si="15"/>
        <v>0</v>
      </c>
      <c r="L143" s="25">
        <f t="shared" si="16"/>
        <v>0</v>
      </c>
      <c r="M143" s="26">
        <f t="shared" si="17"/>
        <v>0</v>
      </c>
      <c r="N143" s="27">
        <f t="shared" si="18"/>
        <v>0</v>
      </c>
      <c r="O143" s="28">
        <f t="shared" si="19"/>
        <v>0</v>
      </c>
      <c r="P143" s="29">
        <f t="shared" si="20"/>
        <v>0</v>
      </c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</row>
    <row r="144" spans="1:45" s="180" customFormat="1" ht="23">
      <c r="A144" s="269"/>
      <c r="B144" s="178"/>
      <c r="C144" s="181" t="s">
        <v>137</v>
      </c>
      <c r="D144" s="176" t="s">
        <v>85</v>
      </c>
      <c r="E144" s="179">
        <v>1</v>
      </c>
      <c r="F144" s="26"/>
      <c r="G144" s="61"/>
      <c r="H144" s="26">
        <f t="shared" si="14"/>
        <v>0</v>
      </c>
      <c r="I144" s="27"/>
      <c r="J144" s="27"/>
      <c r="K144" s="25">
        <f t="shared" si="15"/>
        <v>0</v>
      </c>
      <c r="L144" s="25">
        <f t="shared" si="16"/>
        <v>0</v>
      </c>
      <c r="M144" s="26">
        <f t="shared" si="17"/>
        <v>0</v>
      </c>
      <c r="N144" s="27">
        <f t="shared" si="18"/>
        <v>0</v>
      </c>
      <c r="O144" s="28">
        <f t="shared" si="19"/>
        <v>0</v>
      </c>
      <c r="P144" s="29">
        <f t="shared" si="20"/>
        <v>0</v>
      </c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</row>
    <row r="145" spans="1:45" s="180" customFormat="1" ht="23">
      <c r="A145" s="269" t="s">
        <v>576</v>
      </c>
      <c r="B145" s="172"/>
      <c r="C145" s="175" t="s">
        <v>183</v>
      </c>
      <c r="D145" s="176" t="s">
        <v>121</v>
      </c>
      <c r="E145" s="177">
        <v>3.25</v>
      </c>
      <c r="F145" s="26"/>
      <c r="G145" s="61"/>
      <c r="H145" s="26">
        <f t="shared" si="14"/>
        <v>0</v>
      </c>
      <c r="I145" s="27"/>
      <c r="J145" s="27"/>
      <c r="K145" s="25">
        <f t="shared" si="15"/>
        <v>0</v>
      </c>
      <c r="L145" s="25">
        <f t="shared" si="16"/>
        <v>0</v>
      </c>
      <c r="M145" s="26">
        <f t="shared" si="17"/>
        <v>0</v>
      </c>
      <c r="N145" s="27">
        <f t="shared" si="18"/>
        <v>0</v>
      </c>
      <c r="O145" s="28">
        <f t="shared" si="19"/>
        <v>0</v>
      </c>
      <c r="P145" s="29">
        <f t="shared" si="20"/>
        <v>0</v>
      </c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</row>
    <row r="146" spans="1:45" s="180" customFormat="1" ht="11.5">
      <c r="A146" s="269"/>
      <c r="B146" s="182"/>
      <c r="C146" s="183" t="s">
        <v>139</v>
      </c>
      <c r="D146" s="176" t="s">
        <v>121</v>
      </c>
      <c r="E146" s="177">
        <v>3.58</v>
      </c>
      <c r="F146" s="26"/>
      <c r="G146" s="61"/>
      <c r="H146" s="26">
        <f t="shared" si="14"/>
        <v>0</v>
      </c>
      <c r="I146" s="27"/>
      <c r="J146" s="27"/>
      <c r="K146" s="25">
        <f t="shared" si="15"/>
        <v>0</v>
      </c>
      <c r="L146" s="25">
        <f t="shared" si="16"/>
        <v>0</v>
      </c>
      <c r="M146" s="26">
        <f t="shared" si="17"/>
        <v>0</v>
      </c>
      <c r="N146" s="27">
        <f t="shared" si="18"/>
        <v>0</v>
      </c>
      <c r="O146" s="28">
        <f t="shared" si="19"/>
        <v>0</v>
      </c>
      <c r="P146" s="29">
        <f t="shared" si="20"/>
        <v>0</v>
      </c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</row>
    <row r="147" spans="1:45" s="180" customFormat="1" ht="11.5">
      <c r="A147" s="269"/>
      <c r="B147" s="182"/>
      <c r="C147" s="181" t="s">
        <v>140</v>
      </c>
      <c r="D147" s="176" t="s">
        <v>141</v>
      </c>
      <c r="E147" s="177">
        <v>0.45</v>
      </c>
      <c r="F147" s="26"/>
      <c r="G147" s="61"/>
      <c r="H147" s="26">
        <f t="shared" si="14"/>
        <v>0</v>
      </c>
      <c r="I147" s="27"/>
      <c r="J147" s="27"/>
      <c r="K147" s="25">
        <f t="shared" si="15"/>
        <v>0</v>
      </c>
      <c r="L147" s="25">
        <f t="shared" si="16"/>
        <v>0</v>
      </c>
      <c r="M147" s="26">
        <f t="shared" si="17"/>
        <v>0</v>
      </c>
      <c r="N147" s="27">
        <f t="shared" si="18"/>
        <v>0</v>
      </c>
      <c r="O147" s="28">
        <f t="shared" si="19"/>
        <v>0</v>
      </c>
      <c r="P147" s="29">
        <f t="shared" si="20"/>
        <v>0</v>
      </c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</row>
    <row r="148" spans="1:45" s="180" customFormat="1" ht="11.5">
      <c r="A148" s="269"/>
      <c r="B148" s="182"/>
      <c r="C148" s="181" t="s">
        <v>142</v>
      </c>
      <c r="D148" s="176" t="s">
        <v>141</v>
      </c>
      <c r="E148" s="177">
        <v>0.9</v>
      </c>
      <c r="F148" s="26"/>
      <c r="G148" s="61"/>
      <c r="H148" s="26">
        <f t="shared" ref="H148:H163" si="21">ROUND(F148*G148,2)</f>
        <v>0</v>
      </c>
      <c r="I148" s="27"/>
      <c r="J148" s="27"/>
      <c r="K148" s="25">
        <f t="shared" ref="K148:K163" si="22">SUM(H148:J148)</f>
        <v>0</v>
      </c>
      <c r="L148" s="25">
        <f t="shared" ref="L148:L163" si="23">ROUND(E148*F148,2)</f>
        <v>0</v>
      </c>
      <c r="M148" s="26">
        <f t="shared" ref="M148:M163" si="24">ROUND(E148*H148,2)</f>
        <v>0</v>
      </c>
      <c r="N148" s="27">
        <f t="shared" ref="N148:N163" si="25">ROUND(E148*I148,2)</f>
        <v>0</v>
      </c>
      <c r="O148" s="28">
        <f t="shared" ref="O148:O163" si="26">ROUND(E148*J148,2)</f>
        <v>0</v>
      </c>
      <c r="P148" s="29">
        <f t="shared" ref="P148:P163" si="27">SUM(M148:O148)</f>
        <v>0</v>
      </c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</row>
    <row r="149" spans="1:45" s="180" customFormat="1" ht="11.5">
      <c r="A149" s="269"/>
      <c r="B149" s="182"/>
      <c r="C149" s="181" t="s">
        <v>143</v>
      </c>
      <c r="D149" s="176" t="s">
        <v>85</v>
      </c>
      <c r="E149" s="179">
        <v>1</v>
      </c>
      <c r="F149" s="26"/>
      <c r="G149" s="61"/>
      <c r="H149" s="26">
        <f t="shared" si="21"/>
        <v>0</v>
      </c>
      <c r="I149" s="27"/>
      <c r="J149" s="27"/>
      <c r="K149" s="25">
        <f t="shared" si="22"/>
        <v>0</v>
      </c>
      <c r="L149" s="25">
        <f t="shared" si="23"/>
        <v>0</v>
      </c>
      <c r="M149" s="26">
        <f t="shared" si="24"/>
        <v>0</v>
      </c>
      <c r="N149" s="27">
        <f t="shared" si="25"/>
        <v>0</v>
      </c>
      <c r="O149" s="28">
        <f t="shared" si="26"/>
        <v>0</v>
      </c>
      <c r="P149" s="29">
        <f t="shared" si="27"/>
        <v>0</v>
      </c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</row>
    <row r="150" spans="1:45">
      <c r="A150" s="270"/>
      <c r="B150" s="130"/>
      <c r="C150" s="196" t="s">
        <v>184</v>
      </c>
      <c r="D150" s="174"/>
      <c r="E150" s="197"/>
      <c r="F150" s="26"/>
      <c r="G150" s="61"/>
      <c r="H150" s="26">
        <f t="shared" si="21"/>
        <v>0</v>
      </c>
      <c r="I150" s="27"/>
      <c r="J150" s="27"/>
      <c r="K150" s="25">
        <f t="shared" si="22"/>
        <v>0</v>
      </c>
      <c r="L150" s="25">
        <f t="shared" si="23"/>
        <v>0</v>
      </c>
      <c r="M150" s="26">
        <f t="shared" si="24"/>
        <v>0</v>
      </c>
      <c r="N150" s="27">
        <f t="shared" si="25"/>
        <v>0</v>
      </c>
      <c r="O150" s="28">
        <f t="shared" si="26"/>
        <v>0</v>
      </c>
      <c r="P150" s="29">
        <f t="shared" si="27"/>
        <v>0</v>
      </c>
    </row>
    <row r="151" spans="1:45" ht="23">
      <c r="A151" s="271">
        <v>48</v>
      </c>
      <c r="B151" s="130"/>
      <c r="C151" s="175" t="s">
        <v>185</v>
      </c>
      <c r="D151" s="176" t="s">
        <v>119</v>
      </c>
      <c r="E151" s="177">
        <v>72.099999999999994</v>
      </c>
      <c r="F151" s="26"/>
      <c r="G151" s="61"/>
      <c r="H151" s="26">
        <f t="shared" si="21"/>
        <v>0</v>
      </c>
      <c r="I151" s="27"/>
      <c r="J151" s="27"/>
      <c r="K151" s="25">
        <f t="shared" si="22"/>
        <v>0</v>
      </c>
      <c r="L151" s="25">
        <f t="shared" si="23"/>
        <v>0</v>
      </c>
      <c r="M151" s="26">
        <f t="shared" si="24"/>
        <v>0</v>
      </c>
      <c r="N151" s="27">
        <f t="shared" si="25"/>
        <v>0</v>
      </c>
      <c r="O151" s="28">
        <f t="shared" si="26"/>
        <v>0</v>
      </c>
      <c r="P151" s="29">
        <f t="shared" si="27"/>
        <v>0</v>
      </c>
    </row>
    <row r="152" spans="1:45" s="180" customFormat="1" ht="34.5">
      <c r="A152" s="269" t="s">
        <v>577</v>
      </c>
      <c r="B152" s="178"/>
      <c r="C152" s="175" t="s">
        <v>186</v>
      </c>
      <c r="D152" s="176" t="s">
        <v>119</v>
      </c>
      <c r="E152" s="179">
        <v>72.099999999999994</v>
      </c>
      <c r="F152" s="26"/>
      <c r="G152" s="61"/>
      <c r="H152" s="26">
        <f t="shared" si="21"/>
        <v>0</v>
      </c>
      <c r="I152" s="27"/>
      <c r="J152" s="27"/>
      <c r="K152" s="25">
        <f t="shared" si="22"/>
        <v>0</v>
      </c>
      <c r="L152" s="25">
        <f t="shared" si="23"/>
        <v>0</v>
      </c>
      <c r="M152" s="26">
        <f t="shared" si="24"/>
        <v>0</v>
      </c>
      <c r="N152" s="27">
        <f t="shared" si="25"/>
        <v>0</v>
      </c>
      <c r="O152" s="28">
        <f t="shared" si="26"/>
        <v>0</v>
      </c>
      <c r="P152" s="29">
        <f t="shared" si="27"/>
        <v>0</v>
      </c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</row>
    <row r="153" spans="1:45" s="180" customFormat="1" ht="11.5">
      <c r="A153" s="363"/>
      <c r="B153" s="364"/>
      <c r="C153" s="181" t="s">
        <v>130</v>
      </c>
      <c r="D153" s="176" t="s">
        <v>121</v>
      </c>
      <c r="E153" s="179">
        <v>12.98</v>
      </c>
      <c r="F153" s="26"/>
      <c r="G153" s="61"/>
      <c r="H153" s="26">
        <f t="shared" si="21"/>
        <v>0</v>
      </c>
      <c r="I153" s="27"/>
      <c r="J153" s="27"/>
      <c r="K153" s="25">
        <f t="shared" si="22"/>
        <v>0</v>
      </c>
      <c r="L153" s="25">
        <f t="shared" si="23"/>
        <v>0</v>
      </c>
      <c r="M153" s="26">
        <f t="shared" si="24"/>
        <v>0</v>
      </c>
      <c r="N153" s="27">
        <f t="shared" si="25"/>
        <v>0</v>
      </c>
      <c r="O153" s="28">
        <f t="shared" si="26"/>
        <v>0</v>
      </c>
      <c r="P153" s="29">
        <f t="shared" si="27"/>
        <v>0</v>
      </c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</row>
    <row r="154" spans="1:45" s="336" customFormat="1" ht="23">
      <c r="A154" s="365">
        <v>50</v>
      </c>
      <c r="B154" s="364"/>
      <c r="C154" s="175" t="s">
        <v>563</v>
      </c>
      <c r="D154" s="176" t="s">
        <v>119</v>
      </c>
      <c r="E154" s="177">
        <v>109.6</v>
      </c>
      <c r="F154" s="326"/>
      <c r="G154" s="327"/>
      <c r="H154" s="326">
        <f t="shared" ref="H154:H156" si="28">ROUND(F154*G154,2)</f>
        <v>0</v>
      </c>
      <c r="I154" s="328"/>
      <c r="J154" s="328"/>
      <c r="K154" s="329">
        <f t="shared" ref="K154:K156" si="29">SUM(H154:J154)</f>
        <v>0</v>
      </c>
      <c r="L154" s="329">
        <f t="shared" ref="L154:L156" si="30">ROUND(E154*F154,2)</f>
        <v>0</v>
      </c>
      <c r="M154" s="326">
        <f t="shared" ref="M154:M156" si="31">ROUND(E154*H154,2)</f>
        <v>0</v>
      </c>
      <c r="N154" s="328">
        <f t="shared" ref="N154:N156" si="32">ROUND(E154*I154,2)</f>
        <v>0</v>
      </c>
      <c r="O154" s="330">
        <f t="shared" ref="O154:O156" si="33">ROUND(E154*J154,2)</f>
        <v>0</v>
      </c>
      <c r="P154" s="331">
        <f t="shared" ref="P154:P156" si="34">SUM(M154:O154)</f>
        <v>0</v>
      </c>
      <c r="Q154" s="332"/>
      <c r="R154" s="332"/>
      <c r="S154" s="332"/>
      <c r="T154" s="332"/>
      <c r="U154" s="332"/>
      <c r="V154" s="332"/>
      <c r="W154" s="332"/>
      <c r="X154" s="332"/>
      <c r="Y154" s="332"/>
      <c r="Z154" s="332"/>
      <c r="AA154" s="332"/>
      <c r="AB154" s="332"/>
      <c r="AC154" s="332"/>
      <c r="AD154" s="332"/>
      <c r="AE154" s="332"/>
      <c r="AF154" s="332"/>
      <c r="AG154" s="332"/>
      <c r="AH154" s="332"/>
      <c r="AI154" s="332"/>
      <c r="AJ154" s="332"/>
      <c r="AK154" s="332"/>
      <c r="AL154" s="332"/>
      <c r="AM154" s="332"/>
      <c r="AN154" s="332"/>
      <c r="AO154" s="332"/>
      <c r="AP154" s="332"/>
    </row>
    <row r="155" spans="1:45" s="336" customFormat="1" ht="11.5">
      <c r="A155" s="363"/>
      <c r="B155" s="232"/>
      <c r="C155" s="181" t="s">
        <v>564</v>
      </c>
      <c r="D155" s="176" t="s">
        <v>119</v>
      </c>
      <c r="E155" s="177">
        <v>16</v>
      </c>
      <c r="F155" s="326"/>
      <c r="G155" s="327"/>
      <c r="H155" s="326">
        <f t="shared" si="28"/>
        <v>0</v>
      </c>
      <c r="I155" s="328"/>
      <c r="J155" s="328"/>
      <c r="K155" s="329">
        <f t="shared" si="29"/>
        <v>0</v>
      </c>
      <c r="L155" s="329">
        <f t="shared" si="30"/>
        <v>0</v>
      </c>
      <c r="M155" s="326">
        <f t="shared" si="31"/>
        <v>0</v>
      </c>
      <c r="N155" s="328">
        <f t="shared" si="32"/>
        <v>0</v>
      </c>
      <c r="O155" s="330">
        <f t="shared" si="33"/>
        <v>0</v>
      </c>
      <c r="P155" s="331">
        <f t="shared" si="34"/>
        <v>0</v>
      </c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332"/>
      <c r="AE155" s="332"/>
      <c r="AF155" s="332"/>
      <c r="AG155" s="332"/>
      <c r="AH155" s="332"/>
      <c r="AI155" s="332"/>
      <c r="AJ155" s="332"/>
      <c r="AK155" s="332"/>
      <c r="AL155" s="332"/>
      <c r="AM155" s="332"/>
      <c r="AN155" s="332"/>
      <c r="AO155" s="332"/>
      <c r="AP155" s="332"/>
    </row>
    <row r="156" spans="1:45" s="336" customFormat="1" ht="11.5">
      <c r="A156" s="363"/>
      <c r="B156" s="232"/>
      <c r="C156" s="181" t="s">
        <v>565</v>
      </c>
      <c r="D156" s="176" t="s">
        <v>119</v>
      </c>
      <c r="E156" s="177">
        <v>93.6</v>
      </c>
      <c r="F156" s="326"/>
      <c r="G156" s="327"/>
      <c r="H156" s="326">
        <f t="shared" si="28"/>
        <v>0</v>
      </c>
      <c r="I156" s="328"/>
      <c r="J156" s="328"/>
      <c r="K156" s="329">
        <f t="shared" si="29"/>
        <v>0</v>
      </c>
      <c r="L156" s="329">
        <f t="shared" si="30"/>
        <v>0</v>
      </c>
      <c r="M156" s="326">
        <f t="shared" si="31"/>
        <v>0</v>
      </c>
      <c r="N156" s="328">
        <f t="shared" si="32"/>
        <v>0</v>
      </c>
      <c r="O156" s="330">
        <f t="shared" si="33"/>
        <v>0</v>
      </c>
      <c r="P156" s="331">
        <f t="shared" si="34"/>
        <v>0</v>
      </c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332"/>
      <c r="AE156" s="332"/>
      <c r="AF156" s="332"/>
      <c r="AG156" s="332"/>
      <c r="AH156" s="332"/>
      <c r="AI156" s="332"/>
      <c r="AJ156" s="332"/>
      <c r="AK156" s="332"/>
      <c r="AL156" s="332"/>
      <c r="AM156" s="332"/>
      <c r="AN156" s="332"/>
      <c r="AO156" s="332"/>
      <c r="AP156" s="332"/>
    </row>
    <row r="157" spans="1:45" s="336" customFormat="1" ht="11.5">
      <c r="A157" s="365">
        <v>51</v>
      </c>
      <c r="B157" s="364"/>
      <c r="C157" s="175" t="s">
        <v>590</v>
      </c>
      <c r="D157" s="176" t="s">
        <v>119</v>
      </c>
      <c r="E157" s="177">
        <v>109.6</v>
      </c>
      <c r="F157" s="326"/>
      <c r="G157" s="327"/>
      <c r="H157" s="326">
        <f t="shared" ref="H157:H158" si="35">ROUND(F157*G157,2)</f>
        <v>0</v>
      </c>
      <c r="I157" s="328"/>
      <c r="J157" s="328"/>
      <c r="K157" s="329">
        <f t="shared" ref="K157:K158" si="36">SUM(H157:J157)</f>
        <v>0</v>
      </c>
      <c r="L157" s="329">
        <f t="shared" ref="L157:L158" si="37">ROUND(E157*F157,2)</f>
        <v>0</v>
      </c>
      <c r="M157" s="326">
        <f t="shared" ref="M157:M158" si="38">ROUND(E157*H157,2)</f>
        <v>0</v>
      </c>
      <c r="N157" s="328">
        <f t="shared" ref="N157:N158" si="39">ROUND(E157*I157,2)</f>
        <v>0</v>
      </c>
      <c r="O157" s="330">
        <f t="shared" ref="O157:O158" si="40">ROUND(E157*J157,2)</f>
        <v>0</v>
      </c>
      <c r="P157" s="331">
        <f t="shared" ref="P157:P158" si="41">SUM(M157:O157)</f>
        <v>0</v>
      </c>
      <c r="Q157" s="332"/>
      <c r="R157" s="332"/>
      <c r="S157" s="332"/>
      <c r="T157" s="332"/>
      <c r="U157" s="332"/>
      <c r="V157" s="332"/>
      <c r="W157" s="332"/>
      <c r="X157" s="332"/>
      <c r="Y157" s="332"/>
      <c r="Z157" s="332"/>
      <c r="AA157" s="332"/>
      <c r="AB157" s="332"/>
      <c r="AC157" s="332"/>
      <c r="AD157" s="332"/>
      <c r="AE157" s="332"/>
      <c r="AF157" s="332"/>
      <c r="AG157" s="332"/>
      <c r="AH157" s="332"/>
      <c r="AI157" s="332"/>
      <c r="AJ157" s="332"/>
      <c r="AK157" s="332"/>
      <c r="AL157" s="332"/>
      <c r="AM157" s="332"/>
      <c r="AN157" s="332"/>
      <c r="AO157" s="332"/>
      <c r="AP157" s="332"/>
    </row>
    <row r="158" spans="1:45" s="336" customFormat="1" ht="11.5">
      <c r="A158" s="363"/>
      <c r="B158" s="232"/>
      <c r="C158" s="181" t="s">
        <v>592</v>
      </c>
      <c r="D158" s="176" t="s">
        <v>85</v>
      </c>
      <c r="E158" s="177">
        <v>1</v>
      </c>
      <c r="F158" s="326"/>
      <c r="G158" s="327"/>
      <c r="H158" s="326">
        <f t="shared" si="35"/>
        <v>0</v>
      </c>
      <c r="I158" s="328"/>
      <c r="J158" s="328"/>
      <c r="K158" s="329">
        <f t="shared" si="36"/>
        <v>0</v>
      </c>
      <c r="L158" s="329">
        <f t="shared" si="37"/>
        <v>0</v>
      </c>
      <c r="M158" s="326">
        <f t="shared" si="38"/>
        <v>0</v>
      </c>
      <c r="N158" s="328">
        <f t="shared" si="39"/>
        <v>0</v>
      </c>
      <c r="O158" s="330">
        <f t="shared" si="40"/>
        <v>0</v>
      </c>
      <c r="P158" s="331">
        <f t="shared" si="41"/>
        <v>0</v>
      </c>
      <c r="Q158" s="332"/>
      <c r="R158" s="332"/>
      <c r="S158" s="332"/>
      <c r="T158" s="332"/>
      <c r="U158" s="332"/>
      <c r="V158" s="332"/>
      <c r="W158" s="332"/>
      <c r="X158" s="332"/>
      <c r="Y158" s="332"/>
      <c r="Z158" s="332"/>
      <c r="AA158" s="332"/>
      <c r="AB158" s="332"/>
      <c r="AC158" s="332"/>
      <c r="AD158" s="332"/>
      <c r="AE158" s="332"/>
      <c r="AF158" s="332"/>
      <c r="AG158" s="332"/>
      <c r="AH158" s="332"/>
      <c r="AI158" s="332"/>
      <c r="AJ158" s="332"/>
      <c r="AK158" s="332"/>
      <c r="AL158" s="332"/>
      <c r="AM158" s="332"/>
      <c r="AN158" s="332"/>
      <c r="AO158" s="332"/>
      <c r="AP158" s="332"/>
    </row>
    <row r="159" spans="1:45" s="336" customFormat="1" ht="23">
      <c r="A159" s="365">
        <v>52</v>
      </c>
      <c r="B159" s="364"/>
      <c r="C159" s="175" t="s">
        <v>566</v>
      </c>
      <c r="D159" s="176" t="s">
        <v>173</v>
      </c>
      <c r="E159" s="177">
        <v>24</v>
      </c>
      <c r="F159" s="326"/>
      <c r="G159" s="327"/>
      <c r="H159" s="326">
        <f t="shared" ref="H159:H160" si="42">ROUND(F159*G159,2)</f>
        <v>0</v>
      </c>
      <c r="I159" s="328"/>
      <c r="J159" s="328"/>
      <c r="K159" s="329">
        <f t="shared" ref="K159:K160" si="43">SUM(H159:J159)</f>
        <v>0</v>
      </c>
      <c r="L159" s="329">
        <f t="shared" ref="L159:L160" si="44">ROUND(E159*F159,2)</f>
        <v>0</v>
      </c>
      <c r="M159" s="326">
        <f t="shared" ref="M159:M160" si="45">ROUND(E159*H159,2)</f>
        <v>0</v>
      </c>
      <c r="N159" s="328">
        <f t="shared" ref="N159:N160" si="46">ROUND(E159*I159,2)</f>
        <v>0</v>
      </c>
      <c r="O159" s="330">
        <f t="shared" ref="O159:O160" si="47">ROUND(E159*J159,2)</f>
        <v>0</v>
      </c>
      <c r="P159" s="331">
        <f t="shared" ref="P159:P160" si="48">SUM(M159:O159)</f>
        <v>0</v>
      </c>
      <c r="Q159" s="332"/>
      <c r="R159" s="332"/>
      <c r="S159" s="332"/>
      <c r="T159" s="332"/>
      <c r="U159" s="332"/>
      <c r="V159" s="332"/>
      <c r="W159" s="332"/>
      <c r="X159" s="332"/>
      <c r="Y159" s="332"/>
      <c r="Z159" s="332"/>
      <c r="AA159" s="332"/>
      <c r="AB159" s="332"/>
      <c r="AC159" s="332"/>
      <c r="AD159" s="332"/>
      <c r="AE159" s="332"/>
      <c r="AF159" s="332"/>
      <c r="AG159" s="332"/>
      <c r="AH159" s="332"/>
      <c r="AI159" s="332"/>
      <c r="AJ159" s="332"/>
      <c r="AK159" s="332"/>
      <c r="AL159" s="332"/>
      <c r="AM159" s="332"/>
      <c r="AN159" s="332"/>
      <c r="AO159" s="332"/>
      <c r="AP159" s="332"/>
    </row>
    <row r="160" spans="1:45" s="336" customFormat="1" ht="11.5">
      <c r="A160" s="363"/>
      <c r="B160" s="232"/>
      <c r="C160" s="181" t="s">
        <v>591</v>
      </c>
      <c r="D160" s="176" t="s">
        <v>119</v>
      </c>
      <c r="E160" s="177">
        <v>28.8</v>
      </c>
      <c r="F160" s="326"/>
      <c r="G160" s="327"/>
      <c r="H160" s="326">
        <f t="shared" si="42"/>
        <v>0</v>
      </c>
      <c r="I160" s="328"/>
      <c r="J160" s="328"/>
      <c r="K160" s="329">
        <f t="shared" si="43"/>
        <v>0</v>
      </c>
      <c r="L160" s="329">
        <f t="shared" si="44"/>
        <v>0</v>
      </c>
      <c r="M160" s="326">
        <f t="shared" si="45"/>
        <v>0</v>
      </c>
      <c r="N160" s="328">
        <f t="shared" si="46"/>
        <v>0</v>
      </c>
      <c r="O160" s="330">
        <f t="shared" si="47"/>
        <v>0</v>
      </c>
      <c r="P160" s="331">
        <f t="shared" si="48"/>
        <v>0</v>
      </c>
      <c r="Q160" s="332"/>
      <c r="R160" s="332"/>
      <c r="S160" s="332"/>
      <c r="T160" s="332"/>
      <c r="U160" s="332"/>
      <c r="V160" s="332"/>
      <c r="W160" s="332"/>
      <c r="X160" s="332"/>
      <c r="Y160" s="332"/>
      <c r="Z160" s="332"/>
      <c r="AA160" s="332"/>
      <c r="AB160" s="332"/>
      <c r="AC160" s="332"/>
      <c r="AD160" s="332"/>
      <c r="AE160" s="332"/>
      <c r="AF160" s="332"/>
      <c r="AG160" s="332"/>
      <c r="AH160" s="332"/>
      <c r="AI160" s="332"/>
      <c r="AJ160" s="332"/>
      <c r="AK160" s="332"/>
      <c r="AL160" s="332"/>
      <c r="AM160" s="332"/>
      <c r="AN160" s="332"/>
      <c r="AO160" s="332"/>
      <c r="AP160" s="332"/>
    </row>
    <row r="161" spans="1:45">
      <c r="A161" s="270"/>
      <c r="B161" s="130"/>
      <c r="C161" s="196" t="s">
        <v>187</v>
      </c>
      <c r="D161" s="174"/>
      <c r="E161" s="197"/>
      <c r="F161" s="26"/>
      <c r="G161" s="61"/>
      <c r="H161" s="26">
        <f t="shared" si="21"/>
        <v>0</v>
      </c>
      <c r="I161" s="27"/>
      <c r="J161" s="27"/>
      <c r="K161" s="25">
        <f t="shared" si="22"/>
        <v>0</v>
      </c>
      <c r="L161" s="25">
        <f t="shared" si="23"/>
        <v>0</v>
      </c>
      <c r="M161" s="26">
        <f t="shared" si="24"/>
        <v>0</v>
      </c>
      <c r="N161" s="27">
        <f t="shared" si="25"/>
        <v>0</v>
      </c>
      <c r="O161" s="28">
        <f t="shared" si="26"/>
        <v>0</v>
      </c>
      <c r="P161" s="29">
        <f t="shared" si="27"/>
        <v>0</v>
      </c>
    </row>
    <row r="162" spans="1:45" s="180" customFormat="1" ht="23">
      <c r="A162" s="245">
        <v>53</v>
      </c>
      <c r="B162" s="182"/>
      <c r="C162" s="198" t="s">
        <v>188</v>
      </c>
      <c r="D162" s="176" t="s">
        <v>80</v>
      </c>
      <c r="E162" s="177">
        <v>45</v>
      </c>
      <c r="F162" s="26"/>
      <c r="G162" s="61"/>
      <c r="H162" s="26">
        <f t="shared" si="21"/>
        <v>0</v>
      </c>
      <c r="I162" s="27"/>
      <c r="J162" s="27"/>
      <c r="K162" s="25">
        <f t="shared" si="22"/>
        <v>0</v>
      </c>
      <c r="L162" s="25">
        <f t="shared" si="23"/>
        <v>0</v>
      </c>
      <c r="M162" s="26">
        <f t="shared" si="24"/>
        <v>0</v>
      </c>
      <c r="N162" s="27">
        <f t="shared" si="25"/>
        <v>0</v>
      </c>
      <c r="O162" s="28">
        <f t="shared" si="26"/>
        <v>0</v>
      </c>
      <c r="P162" s="29">
        <f t="shared" si="27"/>
        <v>0</v>
      </c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</row>
    <row r="163" spans="1:45" s="180" customFormat="1" ht="12" thickBot="1">
      <c r="A163" s="269"/>
      <c r="B163" s="182"/>
      <c r="C163" s="181" t="s">
        <v>189</v>
      </c>
      <c r="D163" s="176" t="s">
        <v>190</v>
      </c>
      <c r="E163" s="179">
        <v>2300</v>
      </c>
      <c r="F163" s="26"/>
      <c r="G163" s="61"/>
      <c r="H163" s="26">
        <f t="shared" si="21"/>
        <v>0</v>
      </c>
      <c r="I163" s="27"/>
      <c r="J163" s="27"/>
      <c r="K163" s="25">
        <f t="shared" si="22"/>
        <v>0</v>
      </c>
      <c r="L163" s="25">
        <f t="shared" si="23"/>
        <v>0</v>
      </c>
      <c r="M163" s="26">
        <f t="shared" si="24"/>
        <v>0</v>
      </c>
      <c r="N163" s="27">
        <f t="shared" si="25"/>
        <v>0</v>
      </c>
      <c r="O163" s="28">
        <f t="shared" si="26"/>
        <v>0</v>
      </c>
      <c r="P163" s="29">
        <f t="shared" si="27"/>
        <v>0</v>
      </c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</row>
    <row r="164" spans="1:45" ht="15" customHeight="1" thickBot="1">
      <c r="A164" s="30"/>
      <c r="B164" s="31"/>
      <c r="C164" s="31"/>
      <c r="D164" s="31"/>
      <c r="E164" s="31"/>
      <c r="F164" s="31"/>
      <c r="G164" s="31"/>
      <c r="H164" s="31"/>
      <c r="I164" s="31"/>
      <c r="J164" s="31"/>
      <c r="K164" s="32" t="s">
        <v>112</v>
      </c>
      <c r="L164" s="36">
        <f>ROUND(SUM(L15:L163),2)</f>
        <v>0</v>
      </c>
      <c r="M164" s="36">
        <f>ROUND(SUM(M15:M163),2)</f>
        <v>0</v>
      </c>
      <c r="N164" s="36">
        <f>ROUND(SUM(N15:N163),2)</f>
        <v>0</v>
      </c>
      <c r="O164" s="36">
        <f>ROUND(SUM(O15:O163),2)</f>
        <v>0</v>
      </c>
      <c r="P164" s="36">
        <f>ROUND(SUM(P15:P163),2)</f>
        <v>0</v>
      </c>
    </row>
    <row r="165" spans="1:45" ht="35" customHeight="1">
      <c r="A165" s="37"/>
      <c r="B165" s="7"/>
      <c r="C165" s="38"/>
      <c r="D165" s="39"/>
      <c r="E165" s="5"/>
      <c r="F165" s="5"/>
      <c r="G165" s="5"/>
      <c r="H165" s="7"/>
      <c r="I165" s="7"/>
      <c r="J165" s="7"/>
      <c r="K165" s="7"/>
      <c r="L165" s="7"/>
      <c r="M165" s="7"/>
      <c r="N165" s="7"/>
      <c r="O165" s="7"/>
      <c r="P165" s="7"/>
    </row>
    <row r="166" spans="1:45">
      <c r="A166" s="40"/>
      <c r="B166" s="41"/>
      <c r="C166" s="41" t="s">
        <v>14</v>
      </c>
      <c r="D166" s="42"/>
      <c r="E166" s="43"/>
      <c r="F166" s="44"/>
      <c r="G166" s="42"/>
      <c r="H166" s="45">
        <f>Kopsavilkums!C$42</f>
        <v>0</v>
      </c>
      <c r="I166" s="46" t="str">
        <f>Koptāme!$C$28</f>
        <v>datums</v>
      </c>
      <c r="J166" s="46"/>
      <c r="K166" s="41" t="s">
        <v>17</v>
      </c>
      <c r="L166" s="47"/>
      <c r="M166" s="44"/>
      <c r="N166" s="44"/>
      <c r="O166" s="45">
        <f>Kopsavilkums!C$47</f>
        <v>0</v>
      </c>
      <c r="P166" s="46" t="str">
        <f>Kopsavilkums!D$47</f>
        <v>datums</v>
      </c>
      <c r="V166" s="90"/>
      <c r="AQ166" s="54"/>
    </row>
    <row r="167" spans="1:45">
      <c r="A167" s="48"/>
      <c r="B167" s="49"/>
      <c r="C167" s="50"/>
      <c r="D167" s="433" t="s">
        <v>15</v>
      </c>
      <c r="E167" s="433"/>
      <c r="F167" s="433"/>
      <c r="G167" s="433"/>
      <c r="H167" s="433"/>
      <c r="I167" s="7"/>
      <c r="J167" s="7"/>
      <c r="K167" s="7"/>
      <c r="L167" s="433" t="s">
        <v>15</v>
      </c>
      <c r="M167" s="433"/>
      <c r="N167" s="433"/>
      <c r="O167" s="433"/>
      <c r="P167" s="7"/>
      <c r="V167" s="90"/>
      <c r="AQ167" s="54"/>
    </row>
    <row r="168" spans="1:45">
      <c r="A168" s="37"/>
      <c r="B168" s="7"/>
      <c r="C168" s="38"/>
      <c r="D168" s="5"/>
      <c r="E168" s="5"/>
      <c r="F168" s="5"/>
      <c r="G168" s="5"/>
      <c r="H168" s="7"/>
      <c r="I168" s="7"/>
      <c r="J168" s="7"/>
      <c r="K168" s="7"/>
      <c r="L168" s="7"/>
      <c r="M168" s="7"/>
      <c r="N168" s="7"/>
      <c r="O168" s="7"/>
      <c r="P168" s="7"/>
      <c r="V168" s="90"/>
      <c r="AQ168" s="54"/>
    </row>
    <row r="169" spans="1:45">
      <c r="A169" s="51"/>
      <c r="B169" s="46"/>
      <c r="C169" s="52"/>
      <c r="D169" s="52">
        <f>Kopsavilkums!B$45</f>
        <v>0</v>
      </c>
      <c r="E169" s="5"/>
      <c r="F169" s="5"/>
      <c r="G169" s="5"/>
      <c r="H169" s="7"/>
      <c r="I169" s="7"/>
      <c r="J169" s="7"/>
      <c r="K169" s="7"/>
      <c r="L169" s="52" t="str">
        <f>Kopsavilkums!B$50</f>
        <v>Sert.Nr. ________</v>
      </c>
      <c r="M169" s="53"/>
      <c r="N169" s="7"/>
      <c r="O169" s="7"/>
      <c r="P169" s="7"/>
      <c r="V169" s="90"/>
      <c r="AQ169" s="54"/>
    </row>
    <row r="170" spans="1:45" s="54" customFormat="1">
      <c r="Q170" s="90"/>
      <c r="R170" s="90"/>
      <c r="S170" s="90"/>
      <c r="T170" s="90"/>
      <c r="U170" s="90"/>
    </row>
    <row r="171" spans="1:45" s="54" customFormat="1">
      <c r="Q171" s="90"/>
      <c r="R171" s="90"/>
      <c r="S171" s="90"/>
      <c r="T171" s="90"/>
      <c r="U171" s="90"/>
    </row>
    <row r="172" spans="1:45" s="54" customFormat="1">
      <c r="Q172" s="90"/>
      <c r="R172" s="90"/>
      <c r="S172" s="90"/>
      <c r="T172" s="90"/>
      <c r="U172" s="90"/>
    </row>
    <row r="173" spans="1:45" s="54" customFormat="1">
      <c r="Q173" s="90"/>
      <c r="R173" s="90"/>
      <c r="S173" s="90"/>
      <c r="T173" s="90"/>
      <c r="U173" s="90"/>
    </row>
    <row r="174" spans="1:45" s="54" customFormat="1">
      <c r="Q174" s="90"/>
      <c r="R174" s="90"/>
      <c r="S174" s="90"/>
      <c r="T174" s="90"/>
      <c r="U174" s="90"/>
    </row>
    <row r="175" spans="1:45" s="54" customFormat="1">
      <c r="Q175" s="90"/>
      <c r="R175" s="90"/>
      <c r="S175" s="90"/>
      <c r="T175" s="90"/>
      <c r="U175" s="90"/>
    </row>
    <row r="176" spans="1:45" s="54" customFormat="1">
      <c r="Q176" s="90"/>
      <c r="R176" s="90"/>
      <c r="S176" s="90"/>
      <c r="T176" s="90"/>
      <c r="U176" s="90"/>
    </row>
    <row r="177" spans="17:21" s="54" customFormat="1">
      <c r="Q177" s="90"/>
      <c r="R177" s="90"/>
      <c r="S177" s="90"/>
      <c r="T177" s="90"/>
      <c r="U177" s="90"/>
    </row>
    <row r="178" spans="17:21" s="54" customFormat="1">
      <c r="Q178" s="90"/>
      <c r="R178" s="90"/>
      <c r="S178" s="90"/>
      <c r="T178" s="90"/>
      <c r="U178" s="90"/>
    </row>
    <row r="179" spans="17:21" s="54" customFormat="1">
      <c r="Q179" s="90"/>
      <c r="R179" s="90"/>
      <c r="S179" s="90"/>
      <c r="T179" s="90"/>
      <c r="U179" s="90"/>
    </row>
    <row r="180" spans="17:21" s="54" customFormat="1">
      <c r="Q180" s="90"/>
      <c r="R180" s="90"/>
      <c r="S180" s="90"/>
      <c r="T180" s="90"/>
      <c r="U180" s="90"/>
    </row>
    <row r="181" spans="17:21" s="54" customFormat="1">
      <c r="Q181" s="90"/>
      <c r="R181" s="90"/>
      <c r="S181" s="90"/>
      <c r="T181" s="90"/>
      <c r="U181" s="90"/>
    </row>
    <row r="182" spans="17:21" s="54" customFormat="1">
      <c r="Q182" s="90"/>
      <c r="R182" s="90"/>
      <c r="S182" s="90"/>
      <c r="T182" s="90"/>
      <c r="U182" s="90"/>
    </row>
    <row r="183" spans="17:21" s="54" customFormat="1">
      <c r="Q183" s="90"/>
      <c r="R183" s="90"/>
      <c r="S183" s="90"/>
      <c r="T183" s="90"/>
      <c r="U183" s="90"/>
    </row>
    <row r="184" spans="17:21" s="54" customFormat="1">
      <c r="Q184" s="90"/>
      <c r="R184" s="90"/>
      <c r="S184" s="90"/>
      <c r="T184" s="90"/>
      <c r="U184" s="90"/>
    </row>
    <row r="185" spans="17:21" s="54" customFormat="1">
      <c r="Q185" s="90"/>
      <c r="R185" s="90"/>
      <c r="S185" s="90"/>
      <c r="T185" s="90"/>
      <c r="U185" s="90"/>
    </row>
    <row r="186" spans="17:21" s="54" customFormat="1">
      <c r="Q186" s="90"/>
      <c r="R186" s="90"/>
      <c r="S186" s="90"/>
      <c r="T186" s="90"/>
      <c r="U186" s="90"/>
    </row>
    <row r="187" spans="17:21" s="54" customFormat="1">
      <c r="Q187" s="90"/>
      <c r="R187" s="90"/>
      <c r="S187" s="90"/>
      <c r="T187" s="90"/>
      <c r="U187" s="90"/>
    </row>
    <row r="188" spans="17:21" s="54" customFormat="1">
      <c r="Q188" s="90"/>
      <c r="R188" s="90"/>
      <c r="S188" s="90"/>
      <c r="T188" s="90"/>
      <c r="U188" s="90"/>
    </row>
    <row r="189" spans="17:21" s="54" customFormat="1">
      <c r="Q189" s="90"/>
      <c r="R189" s="90"/>
      <c r="S189" s="90"/>
      <c r="T189" s="90"/>
      <c r="U189" s="90"/>
    </row>
    <row r="190" spans="17:21" s="54" customFormat="1">
      <c r="Q190" s="90"/>
      <c r="R190" s="90"/>
      <c r="S190" s="90"/>
      <c r="T190" s="90"/>
      <c r="U190" s="90"/>
    </row>
    <row r="191" spans="17:21" s="54" customFormat="1">
      <c r="Q191" s="90"/>
      <c r="R191" s="90"/>
      <c r="S191" s="90"/>
      <c r="T191" s="90"/>
      <c r="U191" s="90"/>
    </row>
    <row r="192" spans="17:21" s="54" customFormat="1">
      <c r="Q192" s="90"/>
      <c r="R192" s="90"/>
      <c r="S192" s="90"/>
      <c r="T192" s="90"/>
      <c r="U192" s="90"/>
    </row>
    <row r="193" spans="17:21" s="54" customFormat="1">
      <c r="Q193" s="90"/>
      <c r="R193" s="90"/>
      <c r="S193" s="90"/>
      <c r="T193" s="90"/>
      <c r="U193" s="90"/>
    </row>
    <row r="194" spans="17:21" s="54" customFormat="1">
      <c r="Q194" s="90"/>
      <c r="R194" s="90"/>
      <c r="S194" s="90"/>
      <c r="T194" s="90"/>
      <c r="U194" s="90"/>
    </row>
    <row r="195" spans="17:21" s="54" customFormat="1">
      <c r="Q195" s="90"/>
      <c r="R195" s="90"/>
      <c r="S195" s="90"/>
      <c r="T195" s="90"/>
      <c r="U195" s="90"/>
    </row>
    <row r="196" spans="17:21" s="54" customFormat="1">
      <c r="Q196" s="90"/>
      <c r="R196" s="90"/>
      <c r="S196" s="90"/>
      <c r="T196" s="90"/>
      <c r="U196" s="90"/>
    </row>
    <row r="197" spans="17:21" s="54" customFormat="1">
      <c r="Q197" s="90"/>
      <c r="R197" s="90"/>
      <c r="S197" s="90"/>
      <c r="T197" s="90"/>
      <c r="U197" s="90"/>
    </row>
    <row r="198" spans="17:21" s="54" customFormat="1">
      <c r="Q198" s="90"/>
      <c r="R198" s="90"/>
      <c r="S198" s="90"/>
      <c r="T198" s="90"/>
      <c r="U198" s="90"/>
    </row>
    <row r="199" spans="17:21" s="54" customFormat="1">
      <c r="Q199" s="90"/>
      <c r="R199" s="90"/>
      <c r="S199" s="90"/>
      <c r="T199" s="90"/>
      <c r="U199" s="90"/>
    </row>
    <row r="200" spans="17:21" s="54" customFormat="1">
      <c r="Q200" s="90"/>
      <c r="R200" s="90"/>
      <c r="S200" s="90"/>
      <c r="T200" s="90"/>
      <c r="U200" s="90"/>
    </row>
    <row r="201" spans="17:21" s="54" customFormat="1">
      <c r="Q201" s="90"/>
      <c r="R201" s="90"/>
      <c r="S201" s="90"/>
      <c r="T201" s="90"/>
      <c r="U201" s="90"/>
    </row>
    <row r="202" spans="17:21" s="54" customFormat="1">
      <c r="Q202" s="90"/>
      <c r="R202" s="90"/>
      <c r="S202" s="90"/>
      <c r="T202" s="90"/>
      <c r="U202" s="90"/>
    </row>
    <row r="203" spans="17:21" s="54" customFormat="1">
      <c r="Q203" s="90"/>
      <c r="R203" s="90"/>
      <c r="S203" s="90"/>
      <c r="T203" s="90"/>
      <c r="U203" s="90"/>
    </row>
    <row r="204" spans="17:21" s="54" customFormat="1">
      <c r="Q204" s="90"/>
      <c r="R204" s="90"/>
      <c r="S204" s="90"/>
      <c r="T204" s="90"/>
      <c r="U204" s="90"/>
    </row>
    <row r="205" spans="17:21" s="54" customFormat="1">
      <c r="Q205" s="90"/>
      <c r="R205" s="90"/>
      <c r="S205" s="90"/>
      <c r="T205" s="90"/>
      <c r="U205" s="90"/>
    </row>
    <row r="206" spans="17:21" s="54" customFormat="1">
      <c r="Q206" s="90"/>
      <c r="R206" s="90"/>
      <c r="S206" s="90"/>
      <c r="T206" s="90"/>
      <c r="U206" s="90"/>
    </row>
    <row r="207" spans="17:21" s="54" customFormat="1">
      <c r="Q207" s="90"/>
      <c r="R207" s="90"/>
      <c r="S207" s="90"/>
      <c r="T207" s="90"/>
      <c r="U207" s="90"/>
    </row>
    <row r="208" spans="17:21" s="54" customFormat="1">
      <c r="Q208" s="90"/>
      <c r="R208" s="90"/>
      <c r="S208" s="90"/>
      <c r="T208" s="90"/>
      <c r="U208" s="90"/>
    </row>
    <row r="209" spans="17:21" s="54" customFormat="1">
      <c r="Q209" s="90"/>
      <c r="R209" s="90"/>
      <c r="S209" s="90"/>
      <c r="T209" s="90"/>
      <c r="U209" s="90"/>
    </row>
    <row r="210" spans="17:21" s="54" customFormat="1">
      <c r="Q210" s="90"/>
      <c r="R210" s="90"/>
      <c r="S210" s="90"/>
      <c r="T210" s="90"/>
      <c r="U210" s="90"/>
    </row>
    <row r="211" spans="17:21" s="54" customFormat="1">
      <c r="Q211" s="90"/>
      <c r="R211" s="90"/>
      <c r="S211" s="90"/>
      <c r="T211" s="90"/>
      <c r="U211" s="90"/>
    </row>
    <row r="212" spans="17:21" s="54" customFormat="1">
      <c r="Q212" s="90"/>
      <c r="R212" s="90"/>
      <c r="S212" s="90"/>
      <c r="T212" s="90"/>
      <c r="U212" s="90"/>
    </row>
    <row r="213" spans="17:21" s="54" customFormat="1">
      <c r="Q213" s="90"/>
      <c r="R213" s="90"/>
      <c r="S213" s="90"/>
      <c r="T213" s="90"/>
      <c r="U213" s="90"/>
    </row>
    <row r="214" spans="17:21" s="54" customFormat="1">
      <c r="Q214" s="90"/>
      <c r="R214" s="90"/>
      <c r="S214" s="90"/>
      <c r="T214" s="90"/>
      <c r="U214" s="90"/>
    </row>
    <row r="215" spans="17:21" s="54" customFormat="1">
      <c r="Q215" s="90"/>
      <c r="R215" s="90"/>
      <c r="S215" s="90"/>
      <c r="T215" s="90"/>
      <c r="U215" s="90"/>
    </row>
    <row r="216" spans="17:21" s="54" customFormat="1">
      <c r="Q216" s="90"/>
      <c r="R216" s="90"/>
      <c r="S216" s="90"/>
      <c r="T216" s="90"/>
      <c r="U216" s="90"/>
    </row>
    <row r="217" spans="17:21" s="54" customFormat="1">
      <c r="Q217" s="90"/>
      <c r="R217" s="90"/>
      <c r="S217" s="90"/>
      <c r="T217" s="90"/>
      <c r="U217" s="90"/>
    </row>
    <row r="218" spans="17:21" s="54" customFormat="1">
      <c r="Q218" s="90"/>
      <c r="R218" s="90"/>
      <c r="S218" s="90"/>
      <c r="T218" s="90"/>
      <c r="U218" s="90"/>
    </row>
    <row r="219" spans="17:21" s="54" customFormat="1">
      <c r="Q219" s="90"/>
      <c r="R219" s="90"/>
      <c r="S219" s="90"/>
      <c r="T219" s="90"/>
      <c r="U219" s="90"/>
    </row>
    <row r="220" spans="17:21" s="54" customFormat="1">
      <c r="Q220" s="90"/>
      <c r="R220" s="90"/>
      <c r="S220" s="90"/>
      <c r="T220" s="90"/>
      <c r="U220" s="90"/>
    </row>
    <row r="221" spans="17:21" s="54" customFormat="1">
      <c r="Q221" s="90"/>
      <c r="R221" s="90"/>
      <c r="S221" s="90"/>
      <c r="T221" s="90"/>
      <c r="U221" s="90"/>
    </row>
    <row r="222" spans="17:21" s="54" customFormat="1">
      <c r="Q222" s="90"/>
      <c r="R222" s="90"/>
      <c r="S222" s="90"/>
      <c r="T222" s="90"/>
      <c r="U222" s="90"/>
    </row>
    <row r="223" spans="17:21" s="54" customFormat="1">
      <c r="Q223" s="90"/>
      <c r="R223" s="90"/>
      <c r="S223" s="90"/>
      <c r="T223" s="90"/>
      <c r="U223" s="90"/>
    </row>
    <row r="224" spans="17:21" s="54" customFormat="1">
      <c r="Q224" s="90"/>
      <c r="R224" s="90"/>
      <c r="S224" s="90"/>
      <c r="T224" s="90"/>
      <c r="U224" s="90"/>
    </row>
    <row r="225" spans="17:21" s="54" customFormat="1">
      <c r="Q225" s="90"/>
      <c r="R225" s="90"/>
      <c r="S225" s="90"/>
      <c r="T225" s="90"/>
      <c r="U225" s="90"/>
    </row>
    <row r="226" spans="17:21" s="54" customFormat="1">
      <c r="Q226" s="90"/>
      <c r="R226" s="90"/>
      <c r="S226" s="90"/>
      <c r="T226" s="90"/>
      <c r="U226" s="90"/>
    </row>
    <row r="227" spans="17:21" s="54" customFormat="1">
      <c r="Q227" s="90"/>
      <c r="R227" s="90"/>
      <c r="S227" s="90"/>
      <c r="T227" s="90"/>
      <c r="U227" s="90"/>
    </row>
    <row r="228" spans="17:21" s="54" customFormat="1">
      <c r="Q228" s="90"/>
      <c r="R228" s="90"/>
      <c r="S228" s="90"/>
      <c r="T228" s="90"/>
      <c r="U228" s="90"/>
    </row>
    <row r="229" spans="17:21" s="54" customFormat="1">
      <c r="Q229" s="90"/>
      <c r="R229" s="90"/>
      <c r="S229" s="90"/>
      <c r="T229" s="90"/>
      <c r="U229" s="90"/>
    </row>
    <row r="230" spans="17:21" s="54" customFormat="1">
      <c r="Q230" s="90"/>
      <c r="R230" s="90"/>
      <c r="S230" s="90"/>
      <c r="T230" s="90"/>
      <c r="U230" s="90"/>
    </row>
    <row r="231" spans="17:21" s="54" customFormat="1">
      <c r="Q231" s="90"/>
      <c r="R231" s="90"/>
      <c r="S231" s="90"/>
      <c r="T231" s="90"/>
      <c r="U231" s="90"/>
    </row>
    <row r="232" spans="17:21" s="54" customFormat="1">
      <c r="Q232" s="90"/>
      <c r="R232" s="90"/>
      <c r="S232" s="90"/>
      <c r="T232" s="90"/>
      <c r="U232" s="90"/>
    </row>
    <row r="233" spans="17:21" s="54" customFormat="1">
      <c r="Q233" s="90"/>
      <c r="R233" s="90"/>
      <c r="S233" s="90"/>
      <c r="T233" s="90"/>
      <c r="U233" s="90"/>
    </row>
    <row r="234" spans="17:21" s="54" customFormat="1">
      <c r="Q234" s="90"/>
      <c r="R234" s="90"/>
      <c r="S234" s="90"/>
      <c r="T234" s="90"/>
      <c r="U234" s="90"/>
    </row>
    <row r="235" spans="17:21" s="54" customFormat="1">
      <c r="Q235" s="90"/>
      <c r="R235" s="90"/>
      <c r="S235" s="90"/>
      <c r="T235" s="90"/>
      <c r="U235" s="90"/>
    </row>
    <row r="236" spans="17:21" s="54" customFormat="1">
      <c r="Q236" s="90"/>
      <c r="R236" s="90"/>
      <c r="S236" s="90"/>
      <c r="T236" s="90"/>
      <c r="U236" s="90"/>
    </row>
    <row r="237" spans="17:21" s="54" customFormat="1">
      <c r="Q237" s="90"/>
      <c r="R237" s="90"/>
      <c r="S237" s="90"/>
      <c r="T237" s="90"/>
      <c r="U237" s="90"/>
    </row>
    <row r="238" spans="17:21" s="54" customFormat="1">
      <c r="Q238" s="90"/>
      <c r="R238" s="90"/>
      <c r="S238" s="90"/>
      <c r="T238" s="90"/>
      <c r="U238" s="90"/>
    </row>
    <row r="239" spans="17:21" s="54" customFormat="1">
      <c r="Q239" s="90"/>
      <c r="R239" s="90"/>
      <c r="S239" s="90"/>
      <c r="T239" s="90"/>
      <c r="U239" s="90"/>
    </row>
    <row r="240" spans="17:21" s="54" customFormat="1">
      <c r="Q240" s="90"/>
      <c r="R240" s="90"/>
      <c r="S240" s="90"/>
      <c r="T240" s="90"/>
      <c r="U240" s="90"/>
    </row>
    <row r="241" spans="17:21" s="54" customFormat="1">
      <c r="Q241" s="90"/>
      <c r="R241" s="90"/>
      <c r="S241" s="90"/>
      <c r="T241" s="90"/>
      <c r="U241" s="90"/>
    </row>
    <row r="242" spans="17:21" s="54" customFormat="1">
      <c r="Q242" s="90"/>
      <c r="R242" s="90"/>
      <c r="S242" s="90"/>
      <c r="T242" s="90"/>
      <c r="U242" s="90"/>
    </row>
    <row r="243" spans="17:21" s="54" customFormat="1">
      <c r="Q243" s="90"/>
      <c r="R243" s="90"/>
      <c r="S243" s="90"/>
      <c r="T243" s="90"/>
      <c r="U243" s="90"/>
    </row>
    <row r="244" spans="17:21" s="54" customFormat="1">
      <c r="Q244" s="90"/>
      <c r="R244" s="90"/>
      <c r="S244" s="90"/>
      <c r="T244" s="90"/>
      <c r="U244" s="90"/>
    </row>
    <row r="245" spans="17:21" s="54" customFormat="1">
      <c r="Q245" s="90"/>
      <c r="R245" s="90"/>
      <c r="S245" s="90"/>
      <c r="T245" s="90"/>
      <c r="U245" s="90"/>
    </row>
    <row r="246" spans="17:21" s="54" customFormat="1">
      <c r="Q246" s="90"/>
      <c r="R246" s="90"/>
      <c r="S246" s="90"/>
      <c r="T246" s="90"/>
      <c r="U246" s="90"/>
    </row>
    <row r="247" spans="17:21" s="54" customFormat="1">
      <c r="Q247" s="90"/>
      <c r="R247" s="90"/>
      <c r="S247" s="90"/>
      <c r="T247" s="90"/>
      <c r="U247" s="90"/>
    </row>
    <row r="248" spans="17:21" s="54" customFormat="1">
      <c r="Q248" s="90"/>
      <c r="R248" s="90"/>
      <c r="S248" s="90"/>
      <c r="T248" s="90"/>
      <c r="U248" s="90"/>
    </row>
    <row r="249" spans="17:21" s="54" customFormat="1">
      <c r="Q249" s="90"/>
      <c r="R249" s="90"/>
      <c r="S249" s="90"/>
      <c r="T249" s="90"/>
      <c r="U249" s="90"/>
    </row>
    <row r="250" spans="17:21" s="54" customFormat="1">
      <c r="Q250" s="90"/>
      <c r="R250" s="90"/>
      <c r="S250" s="90"/>
      <c r="T250" s="90"/>
      <c r="U250" s="90"/>
    </row>
    <row r="251" spans="17:21" s="54" customFormat="1">
      <c r="Q251" s="90"/>
      <c r="R251" s="90"/>
      <c r="S251" s="90"/>
      <c r="T251" s="90"/>
      <c r="U251" s="90"/>
    </row>
    <row r="252" spans="17:21" s="54" customFormat="1">
      <c r="Q252" s="90"/>
      <c r="R252" s="90"/>
      <c r="S252" s="90"/>
      <c r="T252" s="90"/>
      <c r="U252" s="90"/>
    </row>
    <row r="253" spans="17:21" s="54" customFormat="1">
      <c r="Q253" s="90"/>
      <c r="R253" s="90"/>
      <c r="S253" s="90"/>
      <c r="T253" s="90"/>
      <c r="U253" s="90"/>
    </row>
    <row r="254" spans="17:21" s="54" customFormat="1">
      <c r="Q254" s="90"/>
      <c r="R254" s="90"/>
      <c r="S254" s="90"/>
      <c r="T254" s="90"/>
      <c r="U254" s="90"/>
    </row>
    <row r="255" spans="17:21" s="54" customFormat="1">
      <c r="Q255" s="90"/>
      <c r="R255" s="90"/>
      <c r="S255" s="90"/>
      <c r="T255" s="90"/>
      <c r="U255" s="90"/>
    </row>
    <row r="256" spans="17:21" s="54" customFormat="1">
      <c r="Q256" s="90"/>
      <c r="R256" s="90"/>
      <c r="S256" s="90"/>
      <c r="T256" s="90"/>
      <c r="U256" s="90"/>
    </row>
    <row r="257" spans="17:21" s="54" customFormat="1">
      <c r="Q257" s="90"/>
      <c r="R257" s="90"/>
      <c r="S257" s="90"/>
      <c r="T257" s="90"/>
      <c r="U257" s="90"/>
    </row>
    <row r="258" spans="17:21" s="54" customFormat="1">
      <c r="Q258" s="90"/>
      <c r="R258" s="90"/>
      <c r="S258" s="90"/>
      <c r="T258" s="90"/>
      <c r="U258" s="90"/>
    </row>
    <row r="259" spans="17:21" s="54" customFormat="1">
      <c r="Q259" s="90"/>
      <c r="R259" s="90"/>
      <c r="S259" s="90"/>
      <c r="T259" s="90"/>
      <c r="U259" s="90"/>
    </row>
    <row r="260" spans="17:21" s="54" customFormat="1">
      <c r="Q260" s="90"/>
      <c r="R260" s="90"/>
      <c r="S260" s="90"/>
      <c r="T260" s="90"/>
      <c r="U260" s="90"/>
    </row>
    <row r="261" spans="17:21" s="54" customFormat="1">
      <c r="Q261" s="90"/>
      <c r="R261" s="90"/>
      <c r="S261" s="90"/>
      <c r="T261" s="90"/>
      <c r="U261" s="90"/>
    </row>
    <row r="262" spans="17:21" s="54" customFormat="1">
      <c r="Q262" s="90"/>
      <c r="R262" s="90"/>
      <c r="S262" s="90"/>
      <c r="T262" s="90"/>
      <c r="U262" s="90"/>
    </row>
    <row r="263" spans="17:21" s="54" customFormat="1">
      <c r="Q263" s="90"/>
      <c r="R263" s="90"/>
      <c r="S263" s="90"/>
      <c r="T263" s="90"/>
      <c r="U263" s="90"/>
    </row>
    <row r="264" spans="17:21" s="54" customFormat="1">
      <c r="Q264" s="90"/>
      <c r="R264" s="90"/>
      <c r="S264" s="90"/>
      <c r="T264" s="90"/>
      <c r="U264" s="90"/>
    </row>
    <row r="265" spans="17:21" s="54" customFormat="1">
      <c r="Q265" s="90"/>
      <c r="R265" s="90"/>
      <c r="S265" s="90"/>
      <c r="T265" s="90"/>
      <c r="U265" s="90"/>
    </row>
    <row r="266" spans="17:21" s="54" customFormat="1">
      <c r="Q266" s="90"/>
      <c r="R266" s="90"/>
      <c r="S266" s="90"/>
      <c r="T266" s="90"/>
      <c r="U266" s="90"/>
    </row>
    <row r="267" spans="17:21" s="54" customFormat="1">
      <c r="Q267" s="90"/>
      <c r="R267" s="90"/>
      <c r="S267" s="90"/>
      <c r="T267" s="90"/>
      <c r="U267" s="90"/>
    </row>
    <row r="268" spans="17:21" s="54" customFormat="1">
      <c r="Q268" s="90"/>
      <c r="R268" s="90"/>
      <c r="S268" s="90"/>
      <c r="T268" s="90"/>
      <c r="U268" s="90"/>
    </row>
    <row r="269" spans="17:21" s="54" customFormat="1">
      <c r="Q269" s="90"/>
      <c r="R269" s="90"/>
      <c r="S269" s="90"/>
      <c r="T269" s="90"/>
      <c r="U269" s="90"/>
    </row>
    <row r="270" spans="17:21" s="54" customFormat="1">
      <c r="Q270" s="90"/>
      <c r="R270" s="90"/>
      <c r="S270" s="90"/>
      <c r="T270" s="90"/>
      <c r="U270" s="90"/>
    </row>
    <row r="271" spans="17:21" s="54" customFormat="1">
      <c r="Q271" s="90"/>
      <c r="R271" s="90"/>
      <c r="S271" s="90"/>
      <c r="T271" s="90"/>
      <c r="U271" s="90"/>
    </row>
    <row r="272" spans="17:21" s="54" customFormat="1">
      <c r="Q272" s="90"/>
      <c r="R272" s="90"/>
      <c r="S272" s="90"/>
      <c r="T272" s="90"/>
      <c r="U272" s="90"/>
    </row>
    <row r="273" spans="17:21" s="54" customFormat="1">
      <c r="Q273" s="90"/>
      <c r="R273" s="90"/>
      <c r="S273" s="90"/>
      <c r="T273" s="90"/>
      <c r="U273" s="90"/>
    </row>
    <row r="274" spans="17:21" s="54" customFormat="1">
      <c r="Q274" s="90"/>
      <c r="R274" s="90"/>
      <c r="S274" s="90"/>
      <c r="T274" s="90"/>
      <c r="U274" s="90"/>
    </row>
    <row r="275" spans="17:21" s="54" customFormat="1">
      <c r="Q275" s="90"/>
      <c r="R275" s="90"/>
      <c r="S275" s="90"/>
      <c r="T275" s="90"/>
      <c r="U275" s="90"/>
    </row>
    <row r="276" spans="17:21" s="54" customFormat="1">
      <c r="Q276" s="90"/>
      <c r="R276" s="90"/>
      <c r="S276" s="90"/>
      <c r="T276" s="90"/>
      <c r="U276" s="90"/>
    </row>
    <row r="277" spans="17:21" s="54" customFormat="1">
      <c r="Q277" s="90"/>
      <c r="R277" s="90"/>
      <c r="S277" s="90"/>
      <c r="T277" s="90"/>
      <c r="U277" s="90"/>
    </row>
    <row r="278" spans="17:21" s="54" customFormat="1">
      <c r="Q278" s="90"/>
      <c r="R278" s="90"/>
      <c r="S278" s="90"/>
      <c r="T278" s="90"/>
      <c r="U278" s="90"/>
    </row>
    <row r="279" spans="17:21" s="54" customFormat="1">
      <c r="Q279" s="90"/>
      <c r="R279" s="90"/>
      <c r="S279" s="90"/>
      <c r="T279" s="90"/>
      <c r="U279" s="90"/>
    </row>
    <row r="280" spans="17:21" s="54" customFormat="1">
      <c r="Q280" s="90"/>
      <c r="R280" s="90"/>
      <c r="S280" s="90"/>
      <c r="T280" s="90"/>
      <c r="U280" s="90"/>
    </row>
    <row r="281" spans="17:21" s="54" customFormat="1">
      <c r="Q281" s="90"/>
      <c r="R281" s="90"/>
      <c r="S281" s="90"/>
      <c r="T281" s="90"/>
      <c r="U281" s="90"/>
    </row>
    <row r="282" spans="17:21" s="54" customFormat="1">
      <c r="Q282" s="90"/>
      <c r="R282" s="90"/>
      <c r="S282" s="90"/>
      <c r="T282" s="90"/>
      <c r="U282" s="90"/>
    </row>
    <row r="283" spans="17:21" s="54" customFormat="1">
      <c r="Q283" s="90"/>
      <c r="R283" s="90"/>
      <c r="S283" s="90"/>
      <c r="T283" s="90"/>
      <c r="U283" s="90"/>
    </row>
    <row r="284" spans="17:21" s="54" customFormat="1">
      <c r="Q284" s="90"/>
      <c r="R284" s="90"/>
      <c r="S284" s="90"/>
      <c r="T284" s="90"/>
      <c r="U284" s="90"/>
    </row>
    <row r="285" spans="17:21" s="54" customFormat="1">
      <c r="Q285" s="90"/>
      <c r="R285" s="90"/>
      <c r="S285" s="90"/>
      <c r="T285" s="90"/>
      <c r="U285" s="90"/>
    </row>
    <row r="286" spans="17:21" s="54" customFormat="1">
      <c r="Q286" s="90"/>
      <c r="R286" s="90"/>
      <c r="S286" s="90"/>
      <c r="T286" s="90"/>
      <c r="U286" s="90"/>
    </row>
    <row r="287" spans="17:21" s="54" customFormat="1">
      <c r="Q287" s="90"/>
      <c r="R287" s="90"/>
      <c r="S287" s="90"/>
      <c r="T287" s="90"/>
      <c r="U287" s="90"/>
    </row>
    <row r="288" spans="17:21" s="54" customFormat="1">
      <c r="Q288" s="90"/>
      <c r="R288" s="90"/>
      <c r="S288" s="90"/>
      <c r="T288" s="90"/>
      <c r="U288" s="90"/>
    </row>
    <row r="289" spans="17:21" s="54" customFormat="1">
      <c r="Q289" s="90"/>
      <c r="R289" s="90"/>
      <c r="S289" s="90"/>
      <c r="T289" s="90"/>
      <c r="U289" s="90"/>
    </row>
    <row r="290" spans="17:21" s="54" customFormat="1">
      <c r="Q290" s="90"/>
      <c r="R290" s="90"/>
      <c r="S290" s="90"/>
      <c r="T290" s="90"/>
      <c r="U290" s="90"/>
    </row>
    <row r="291" spans="17:21" s="54" customFormat="1">
      <c r="Q291" s="90"/>
      <c r="R291" s="90"/>
      <c r="S291" s="90"/>
      <c r="T291" s="90"/>
      <c r="U291" s="90"/>
    </row>
    <row r="292" spans="17:21" s="54" customFormat="1">
      <c r="Q292" s="90"/>
      <c r="R292" s="90"/>
      <c r="S292" s="90"/>
      <c r="T292" s="90"/>
      <c r="U292" s="90"/>
    </row>
    <row r="293" spans="17:21" s="54" customFormat="1">
      <c r="Q293" s="90"/>
      <c r="R293" s="90"/>
      <c r="S293" s="90"/>
      <c r="T293" s="90"/>
      <c r="U293" s="90"/>
    </row>
    <row r="294" spans="17:21" s="54" customFormat="1">
      <c r="Q294" s="90"/>
      <c r="R294" s="90"/>
      <c r="S294" s="90"/>
      <c r="T294" s="90"/>
      <c r="U294" s="90"/>
    </row>
    <row r="295" spans="17:21" s="54" customFormat="1">
      <c r="Q295" s="90"/>
      <c r="R295" s="90"/>
      <c r="S295" s="90"/>
      <c r="T295" s="90"/>
      <c r="U295" s="90"/>
    </row>
    <row r="296" spans="17:21" s="54" customFormat="1">
      <c r="Q296" s="90"/>
      <c r="R296" s="90"/>
      <c r="S296" s="90"/>
      <c r="T296" s="90"/>
      <c r="U296" s="90"/>
    </row>
    <row r="297" spans="17:21" s="54" customFormat="1">
      <c r="Q297" s="90"/>
      <c r="R297" s="90"/>
      <c r="S297" s="90"/>
      <c r="T297" s="90"/>
      <c r="U297" s="90"/>
    </row>
    <row r="298" spans="17:21" s="54" customFormat="1">
      <c r="Q298" s="90"/>
      <c r="R298" s="90"/>
      <c r="S298" s="90"/>
      <c r="T298" s="90"/>
      <c r="U298" s="90"/>
    </row>
    <row r="299" spans="17:21" s="54" customFormat="1">
      <c r="Q299" s="90"/>
      <c r="R299" s="90"/>
      <c r="S299" s="90"/>
      <c r="T299" s="90"/>
      <c r="U299" s="90"/>
    </row>
    <row r="300" spans="17:21" s="54" customFormat="1">
      <c r="Q300" s="90"/>
      <c r="R300" s="90"/>
      <c r="S300" s="90"/>
      <c r="T300" s="90"/>
      <c r="U300" s="90"/>
    </row>
    <row r="301" spans="17:21" s="54" customFormat="1">
      <c r="Q301" s="90"/>
      <c r="R301" s="90"/>
      <c r="S301" s="90"/>
      <c r="T301" s="90"/>
      <c r="U301" s="90"/>
    </row>
    <row r="302" spans="17:21" s="54" customFormat="1">
      <c r="Q302" s="90"/>
      <c r="R302" s="90"/>
      <c r="S302" s="90"/>
      <c r="T302" s="90"/>
      <c r="U302" s="90"/>
    </row>
    <row r="303" spans="17:21" s="54" customFormat="1">
      <c r="Q303" s="90"/>
      <c r="R303" s="90"/>
      <c r="S303" s="90"/>
      <c r="T303" s="90"/>
      <c r="U303" s="90"/>
    </row>
    <row r="304" spans="17:21" s="54" customFormat="1">
      <c r="Q304" s="90"/>
      <c r="R304" s="90"/>
      <c r="S304" s="90"/>
      <c r="T304" s="90"/>
      <c r="U304" s="90"/>
    </row>
    <row r="305" spans="17:21" s="54" customFormat="1">
      <c r="Q305" s="90"/>
      <c r="R305" s="90"/>
      <c r="S305" s="90"/>
      <c r="T305" s="90"/>
      <c r="U305" s="90"/>
    </row>
    <row r="306" spans="17:21" s="54" customFormat="1">
      <c r="Q306" s="90"/>
      <c r="R306" s="90"/>
      <c r="S306" s="90"/>
      <c r="T306" s="90"/>
      <c r="U306" s="90"/>
    </row>
    <row r="307" spans="17:21" s="54" customFormat="1">
      <c r="Q307" s="90"/>
      <c r="R307" s="90"/>
      <c r="S307" s="90"/>
      <c r="T307" s="90"/>
      <c r="U307" s="90"/>
    </row>
    <row r="308" spans="17:21" s="54" customFormat="1">
      <c r="Q308" s="90"/>
      <c r="R308" s="90"/>
      <c r="S308" s="90"/>
      <c r="T308" s="90"/>
      <c r="U308" s="90"/>
    </row>
    <row r="309" spans="17:21" s="54" customFormat="1">
      <c r="Q309" s="90"/>
      <c r="R309" s="90"/>
      <c r="S309" s="90"/>
      <c r="T309" s="90"/>
      <c r="U309" s="90"/>
    </row>
    <row r="310" spans="17:21" s="54" customFormat="1">
      <c r="Q310" s="90"/>
      <c r="R310" s="90"/>
      <c r="S310" s="90"/>
      <c r="T310" s="90"/>
      <c r="U310" s="90"/>
    </row>
    <row r="311" spans="17:21" s="54" customFormat="1">
      <c r="Q311" s="90"/>
      <c r="R311" s="90"/>
      <c r="S311" s="90"/>
      <c r="T311" s="90"/>
      <c r="U311" s="90"/>
    </row>
    <row r="312" spans="17:21" s="54" customFormat="1">
      <c r="Q312" s="90"/>
      <c r="R312" s="90"/>
      <c r="S312" s="90"/>
      <c r="T312" s="90"/>
      <c r="U312" s="90"/>
    </row>
    <row r="313" spans="17:21" s="54" customFormat="1">
      <c r="Q313" s="90"/>
      <c r="R313" s="90"/>
      <c r="S313" s="90"/>
      <c r="T313" s="90"/>
      <c r="U313" s="90"/>
    </row>
    <row r="314" spans="17:21" s="54" customFormat="1">
      <c r="Q314" s="90"/>
      <c r="R314" s="90"/>
      <c r="S314" s="90"/>
      <c r="T314" s="90"/>
      <c r="U314" s="90"/>
    </row>
    <row r="315" spans="17:21" s="54" customFormat="1">
      <c r="Q315" s="90"/>
      <c r="R315" s="90"/>
      <c r="S315" s="90"/>
      <c r="T315" s="90"/>
      <c r="U315" s="90"/>
    </row>
    <row r="316" spans="17:21" s="54" customFormat="1">
      <c r="Q316" s="90"/>
      <c r="R316" s="90"/>
      <c r="S316" s="90"/>
      <c r="T316" s="90"/>
      <c r="U316" s="90"/>
    </row>
    <row r="317" spans="17:21" s="54" customFormat="1">
      <c r="Q317" s="90"/>
      <c r="R317" s="90"/>
      <c r="S317" s="90"/>
      <c r="T317" s="90"/>
      <c r="U317" s="90"/>
    </row>
    <row r="318" spans="17:21" s="54" customFormat="1">
      <c r="Q318" s="90"/>
      <c r="R318" s="90"/>
      <c r="S318" s="90"/>
      <c r="T318" s="90"/>
      <c r="U318" s="90"/>
    </row>
    <row r="319" spans="17:21" s="54" customFormat="1">
      <c r="Q319" s="90"/>
      <c r="R319" s="90"/>
      <c r="S319" s="90"/>
      <c r="T319" s="90"/>
      <c r="U319" s="90"/>
    </row>
    <row r="320" spans="17:21" s="54" customFormat="1">
      <c r="Q320" s="90"/>
      <c r="R320" s="90"/>
      <c r="S320" s="90"/>
      <c r="T320" s="90"/>
      <c r="U320" s="90"/>
    </row>
    <row r="321" spans="17:21" s="54" customFormat="1">
      <c r="Q321" s="90"/>
      <c r="R321" s="90"/>
      <c r="S321" s="90"/>
      <c r="T321" s="90"/>
      <c r="U321" s="90"/>
    </row>
    <row r="322" spans="17:21" s="54" customFormat="1">
      <c r="Q322" s="90"/>
      <c r="R322" s="90"/>
      <c r="S322" s="90"/>
      <c r="T322" s="90"/>
      <c r="U322" s="90"/>
    </row>
    <row r="323" spans="17:21" s="54" customFormat="1">
      <c r="Q323" s="90"/>
      <c r="R323" s="90"/>
      <c r="S323" s="90"/>
      <c r="T323" s="90"/>
      <c r="U323" s="90"/>
    </row>
    <row r="324" spans="17:21" s="54" customFormat="1">
      <c r="Q324" s="90"/>
      <c r="R324" s="90"/>
      <c r="S324" s="90"/>
      <c r="T324" s="90"/>
      <c r="U324" s="90"/>
    </row>
    <row r="325" spans="17:21" s="54" customFormat="1">
      <c r="Q325" s="90"/>
      <c r="R325" s="90"/>
      <c r="S325" s="90"/>
      <c r="T325" s="90"/>
      <c r="U325" s="90"/>
    </row>
    <row r="326" spans="17:21" s="54" customFormat="1">
      <c r="Q326" s="90"/>
      <c r="R326" s="90"/>
      <c r="S326" s="90"/>
      <c r="T326" s="90"/>
      <c r="U326" s="90"/>
    </row>
    <row r="327" spans="17:21" s="54" customFormat="1">
      <c r="Q327" s="90"/>
      <c r="R327" s="90"/>
      <c r="S327" s="90"/>
      <c r="T327" s="90"/>
      <c r="U327" s="90"/>
    </row>
    <row r="328" spans="17:21" s="54" customFormat="1">
      <c r="Q328" s="90"/>
      <c r="R328" s="90"/>
      <c r="S328" s="90"/>
      <c r="T328" s="90"/>
      <c r="U328" s="90"/>
    </row>
    <row r="329" spans="17:21" s="54" customFormat="1">
      <c r="Q329" s="90"/>
      <c r="R329" s="90"/>
      <c r="S329" s="90"/>
      <c r="T329" s="90"/>
      <c r="U329" s="90"/>
    </row>
    <row r="330" spans="17:21" s="54" customFormat="1">
      <c r="Q330" s="90"/>
      <c r="R330" s="90"/>
      <c r="S330" s="90"/>
      <c r="T330" s="90"/>
      <c r="U330" s="90"/>
    </row>
    <row r="331" spans="17:21" s="54" customFormat="1">
      <c r="Q331" s="90"/>
      <c r="R331" s="90"/>
      <c r="S331" s="90"/>
      <c r="T331" s="90"/>
      <c r="U331" s="90"/>
    </row>
    <row r="332" spans="17:21" s="54" customFormat="1">
      <c r="Q332" s="90"/>
      <c r="R332" s="90"/>
      <c r="S332" s="90"/>
      <c r="T332" s="90"/>
      <c r="U332" s="90"/>
    </row>
    <row r="333" spans="17:21" s="54" customFormat="1">
      <c r="Q333" s="90"/>
      <c r="R333" s="90"/>
      <c r="S333" s="90"/>
      <c r="T333" s="90"/>
      <c r="U333" s="90"/>
    </row>
    <row r="334" spans="17:21" s="54" customFormat="1">
      <c r="Q334" s="90"/>
      <c r="R334" s="90"/>
      <c r="S334" s="90"/>
      <c r="T334" s="90"/>
      <c r="U334" s="90"/>
    </row>
    <row r="335" spans="17:21" s="54" customFormat="1">
      <c r="Q335" s="90"/>
      <c r="R335" s="90"/>
      <c r="S335" s="90"/>
      <c r="T335" s="90"/>
      <c r="U335" s="90"/>
    </row>
    <row r="336" spans="17:21" s="54" customFormat="1">
      <c r="Q336" s="90"/>
      <c r="R336" s="90"/>
      <c r="S336" s="90"/>
      <c r="T336" s="90"/>
      <c r="U336" s="90"/>
    </row>
    <row r="337" spans="17:21" s="54" customFormat="1">
      <c r="Q337" s="90"/>
      <c r="R337" s="90"/>
      <c r="S337" s="90"/>
      <c r="T337" s="90"/>
      <c r="U337" s="90"/>
    </row>
    <row r="338" spans="17:21" s="54" customFormat="1">
      <c r="Q338" s="90"/>
      <c r="R338" s="90"/>
      <c r="S338" s="90"/>
      <c r="T338" s="90"/>
      <c r="U338" s="90"/>
    </row>
    <row r="339" spans="17:21" s="54" customFormat="1">
      <c r="Q339" s="90"/>
      <c r="R339" s="90"/>
      <c r="S339" s="90"/>
      <c r="T339" s="90"/>
      <c r="U339" s="90"/>
    </row>
    <row r="340" spans="17:21" s="54" customFormat="1">
      <c r="Q340" s="90"/>
      <c r="R340" s="90"/>
      <c r="S340" s="90"/>
      <c r="T340" s="90"/>
      <c r="U340" s="90"/>
    </row>
    <row r="341" spans="17:21" s="54" customFormat="1">
      <c r="Q341" s="90"/>
      <c r="R341" s="90"/>
      <c r="S341" s="90"/>
      <c r="T341" s="90"/>
      <c r="U341" s="90"/>
    </row>
    <row r="342" spans="17:21" s="54" customFormat="1">
      <c r="Q342" s="90"/>
      <c r="R342" s="90"/>
      <c r="S342" s="90"/>
      <c r="T342" s="90"/>
      <c r="U342" s="90"/>
    </row>
    <row r="343" spans="17:21" s="54" customFormat="1">
      <c r="Q343" s="90"/>
      <c r="R343" s="90"/>
      <c r="S343" s="90"/>
      <c r="T343" s="90"/>
      <c r="U343" s="90"/>
    </row>
    <row r="344" spans="17:21" s="54" customFormat="1">
      <c r="Q344" s="90"/>
      <c r="R344" s="90"/>
      <c r="S344" s="90"/>
      <c r="T344" s="90"/>
      <c r="U344" s="90"/>
    </row>
    <row r="345" spans="17:21" s="54" customFormat="1">
      <c r="Q345" s="90"/>
      <c r="R345" s="90"/>
      <c r="S345" s="90"/>
      <c r="T345" s="90"/>
      <c r="U345" s="90"/>
    </row>
    <row r="346" spans="17:21" s="54" customFormat="1">
      <c r="Q346" s="90"/>
      <c r="R346" s="90"/>
      <c r="S346" s="90"/>
      <c r="T346" s="90"/>
      <c r="U346" s="90"/>
    </row>
    <row r="347" spans="17:21" s="54" customFormat="1">
      <c r="Q347" s="90"/>
      <c r="R347" s="90"/>
      <c r="S347" s="90"/>
      <c r="T347" s="90"/>
      <c r="U347" s="90"/>
    </row>
    <row r="348" spans="17:21" s="54" customFormat="1">
      <c r="Q348" s="90"/>
      <c r="R348" s="90"/>
      <c r="S348" s="90"/>
      <c r="T348" s="90"/>
      <c r="U348" s="90"/>
    </row>
    <row r="349" spans="17:21" s="54" customFormat="1">
      <c r="Q349" s="90"/>
      <c r="R349" s="90"/>
      <c r="S349" s="90"/>
      <c r="T349" s="90"/>
      <c r="U349" s="90"/>
    </row>
    <row r="350" spans="17:21" s="54" customFormat="1">
      <c r="Q350" s="90"/>
      <c r="R350" s="90"/>
      <c r="S350" s="90"/>
      <c r="T350" s="90"/>
      <c r="U350" s="90"/>
    </row>
    <row r="351" spans="17:21" s="54" customFormat="1">
      <c r="Q351" s="90"/>
      <c r="R351" s="90"/>
      <c r="S351" s="90"/>
      <c r="T351" s="90"/>
      <c r="U351" s="90"/>
    </row>
    <row r="352" spans="17:21" s="54" customFormat="1">
      <c r="Q352" s="90"/>
      <c r="R352" s="90"/>
      <c r="S352" s="90"/>
      <c r="T352" s="90"/>
      <c r="U352" s="90"/>
    </row>
    <row r="353" spans="17:21" s="54" customFormat="1">
      <c r="Q353" s="90"/>
      <c r="R353" s="90"/>
      <c r="S353" s="90"/>
      <c r="T353" s="90"/>
      <c r="U353" s="90"/>
    </row>
    <row r="354" spans="17:21" s="54" customFormat="1">
      <c r="Q354" s="90"/>
      <c r="R354" s="90"/>
      <c r="S354" s="90"/>
      <c r="T354" s="90"/>
      <c r="U354" s="90"/>
    </row>
    <row r="355" spans="17:21" s="54" customFormat="1">
      <c r="Q355" s="90"/>
      <c r="R355" s="90"/>
      <c r="S355" s="90"/>
      <c r="T355" s="90"/>
      <c r="U355" s="90"/>
    </row>
    <row r="356" spans="17:21" s="54" customFormat="1">
      <c r="Q356" s="90"/>
      <c r="R356" s="90"/>
      <c r="S356" s="90"/>
      <c r="T356" s="90"/>
      <c r="U356" s="90"/>
    </row>
    <row r="357" spans="17:21" s="54" customFormat="1">
      <c r="Q357" s="90"/>
      <c r="R357" s="90"/>
      <c r="S357" s="90"/>
      <c r="T357" s="90"/>
      <c r="U357" s="90"/>
    </row>
    <row r="358" spans="17:21" s="54" customFormat="1">
      <c r="Q358" s="90"/>
      <c r="R358" s="90"/>
      <c r="S358" s="90"/>
      <c r="T358" s="90"/>
      <c r="U358" s="90"/>
    </row>
    <row r="359" spans="17:21" s="54" customFormat="1">
      <c r="Q359" s="90"/>
      <c r="R359" s="90"/>
      <c r="S359" s="90"/>
      <c r="T359" s="90"/>
      <c r="U359" s="90"/>
    </row>
    <row r="360" spans="17:21" s="54" customFormat="1">
      <c r="Q360" s="90"/>
      <c r="R360" s="90"/>
      <c r="S360" s="90"/>
      <c r="T360" s="90"/>
      <c r="U360" s="90"/>
    </row>
    <row r="361" spans="17:21" s="54" customFormat="1">
      <c r="Q361" s="90"/>
      <c r="R361" s="90"/>
      <c r="S361" s="90"/>
      <c r="T361" s="90"/>
      <c r="U361" s="90"/>
    </row>
    <row r="362" spans="17:21" s="54" customFormat="1">
      <c r="Q362" s="90"/>
      <c r="R362" s="90"/>
      <c r="S362" s="90"/>
      <c r="T362" s="90"/>
      <c r="U362" s="90"/>
    </row>
    <row r="363" spans="17:21" s="54" customFormat="1">
      <c r="Q363" s="90"/>
      <c r="R363" s="90"/>
      <c r="S363" s="90"/>
      <c r="T363" s="90"/>
      <c r="U363" s="90"/>
    </row>
    <row r="364" spans="17:21" s="54" customFormat="1">
      <c r="Q364" s="90"/>
      <c r="R364" s="90"/>
      <c r="S364" s="90"/>
      <c r="T364" s="90"/>
      <c r="U364" s="90"/>
    </row>
    <row r="365" spans="17:21" s="54" customFormat="1">
      <c r="Q365" s="90"/>
      <c r="R365" s="90"/>
      <c r="S365" s="90"/>
      <c r="T365" s="90"/>
      <c r="U365" s="90"/>
    </row>
    <row r="366" spans="17:21" s="54" customFormat="1">
      <c r="Q366" s="90"/>
      <c r="R366" s="90"/>
      <c r="S366" s="90"/>
      <c r="T366" s="90"/>
      <c r="U366" s="90"/>
    </row>
    <row r="367" spans="17:21" s="54" customFormat="1">
      <c r="Q367" s="90"/>
      <c r="R367" s="90"/>
      <c r="S367" s="90"/>
      <c r="T367" s="90"/>
      <c r="U367" s="90"/>
    </row>
    <row r="368" spans="17:21" s="54" customFormat="1">
      <c r="Q368" s="90"/>
      <c r="R368" s="90"/>
      <c r="S368" s="90"/>
      <c r="T368" s="90"/>
      <c r="U368" s="90"/>
    </row>
    <row r="369" spans="17:21" s="54" customFormat="1">
      <c r="Q369" s="90"/>
      <c r="R369" s="90"/>
      <c r="S369" s="90"/>
      <c r="T369" s="90"/>
      <c r="U369" s="90"/>
    </row>
    <row r="370" spans="17:21" s="54" customFormat="1">
      <c r="Q370" s="90"/>
      <c r="R370" s="90"/>
      <c r="S370" s="90"/>
      <c r="T370" s="90"/>
      <c r="U370" s="90"/>
    </row>
    <row r="371" spans="17:21" s="54" customFormat="1">
      <c r="Q371" s="90"/>
      <c r="R371" s="90"/>
      <c r="S371" s="90"/>
      <c r="T371" s="90"/>
      <c r="U371" s="90"/>
    </row>
    <row r="372" spans="17:21" s="54" customFormat="1">
      <c r="Q372" s="90"/>
      <c r="R372" s="90"/>
      <c r="S372" s="90"/>
      <c r="T372" s="90"/>
      <c r="U372" s="90"/>
    </row>
    <row r="373" spans="17:21" s="54" customFormat="1">
      <c r="Q373" s="90"/>
      <c r="R373" s="90"/>
      <c r="S373" s="90"/>
      <c r="T373" s="90"/>
      <c r="U373" s="90"/>
    </row>
    <row r="374" spans="17:21" s="54" customFormat="1">
      <c r="Q374" s="90"/>
      <c r="R374" s="90"/>
      <c r="S374" s="90"/>
      <c r="T374" s="90"/>
      <c r="U374" s="90"/>
    </row>
    <row r="375" spans="17:21" s="54" customFormat="1">
      <c r="Q375" s="90"/>
      <c r="R375" s="90"/>
      <c r="S375" s="90"/>
      <c r="T375" s="90"/>
      <c r="U375" s="90"/>
    </row>
    <row r="376" spans="17:21" s="54" customFormat="1">
      <c r="Q376" s="90"/>
      <c r="R376" s="90"/>
      <c r="S376" s="90"/>
      <c r="T376" s="90"/>
      <c r="U376" s="90"/>
    </row>
    <row r="377" spans="17:21" s="54" customFormat="1">
      <c r="Q377" s="90"/>
      <c r="R377" s="90"/>
      <c r="S377" s="90"/>
      <c r="T377" s="90"/>
      <c r="U377" s="90"/>
    </row>
    <row r="378" spans="17:21" s="54" customFormat="1">
      <c r="Q378" s="90"/>
      <c r="R378" s="90"/>
      <c r="S378" s="90"/>
      <c r="T378" s="90"/>
      <c r="U378" s="90"/>
    </row>
    <row r="379" spans="17:21" s="54" customFormat="1">
      <c r="Q379" s="90"/>
      <c r="R379" s="90"/>
      <c r="S379" s="90"/>
      <c r="T379" s="90"/>
      <c r="U379" s="90"/>
    </row>
    <row r="380" spans="17:21" s="54" customFormat="1">
      <c r="Q380" s="90"/>
      <c r="R380" s="90"/>
      <c r="S380" s="90"/>
      <c r="T380" s="90"/>
      <c r="U380" s="90"/>
    </row>
    <row r="381" spans="17:21" s="54" customFormat="1">
      <c r="Q381" s="90"/>
      <c r="R381" s="90"/>
      <c r="S381" s="90"/>
      <c r="T381" s="90"/>
      <c r="U381" s="90"/>
    </row>
    <row r="382" spans="17:21" s="54" customFormat="1">
      <c r="Q382" s="90"/>
      <c r="R382" s="90"/>
      <c r="S382" s="90"/>
      <c r="T382" s="90"/>
      <c r="U382" s="90"/>
    </row>
    <row r="383" spans="17:21" s="54" customFormat="1">
      <c r="Q383" s="90"/>
      <c r="R383" s="90"/>
      <c r="S383" s="90"/>
      <c r="T383" s="90"/>
      <c r="U383" s="90"/>
    </row>
    <row r="384" spans="17:21" s="54" customFormat="1">
      <c r="Q384" s="90"/>
      <c r="R384" s="90"/>
      <c r="S384" s="90"/>
      <c r="T384" s="90"/>
      <c r="U384" s="90"/>
    </row>
    <row r="385" spans="17:21" s="54" customFormat="1">
      <c r="Q385" s="90"/>
      <c r="R385" s="90"/>
      <c r="S385" s="90"/>
      <c r="T385" s="90"/>
      <c r="U385" s="90"/>
    </row>
    <row r="386" spans="17:21" s="54" customFormat="1">
      <c r="Q386" s="90"/>
      <c r="R386" s="90"/>
      <c r="S386" s="90"/>
      <c r="T386" s="90"/>
      <c r="U386" s="90"/>
    </row>
    <row r="387" spans="17:21" s="54" customFormat="1">
      <c r="Q387" s="90"/>
      <c r="R387" s="90"/>
      <c r="S387" s="90"/>
      <c r="T387" s="90"/>
      <c r="U387" s="90"/>
    </row>
    <row r="388" spans="17:21" s="54" customFormat="1">
      <c r="Q388" s="90"/>
      <c r="R388" s="90"/>
      <c r="S388" s="90"/>
      <c r="T388" s="90"/>
      <c r="U388" s="90"/>
    </row>
    <row r="389" spans="17:21" s="54" customFormat="1">
      <c r="Q389" s="90"/>
      <c r="R389" s="90"/>
      <c r="S389" s="90"/>
      <c r="T389" s="90"/>
      <c r="U389" s="90"/>
    </row>
    <row r="390" spans="17:21" s="54" customFormat="1">
      <c r="Q390" s="90"/>
      <c r="R390" s="90"/>
      <c r="S390" s="90"/>
      <c r="T390" s="90"/>
      <c r="U390" s="90"/>
    </row>
    <row r="391" spans="17:21" s="54" customFormat="1">
      <c r="Q391" s="90"/>
      <c r="R391" s="90"/>
      <c r="S391" s="90"/>
      <c r="T391" s="90"/>
      <c r="U391" s="90"/>
    </row>
    <row r="392" spans="17:21" s="54" customFormat="1">
      <c r="Q392" s="90"/>
      <c r="R392" s="90"/>
      <c r="S392" s="90"/>
      <c r="T392" s="90"/>
      <c r="U392" s="90"/>
    </row>
    <row r="393" spans="17:21" s="54" customFormat="1">
      <c r="Q393" s="90"/>
      <c r="R393" s="90"/>
      <c r="S393" s="90"/>
      <c r="T393" s="90"/>
      <c r="U393" s="90"/>
    </row>
    <row r="394" spans="17:21" s="54" customFormat="1">
      <c r="Q394" s="90"/>
      <c r="R394" s="90"/>
      <c r="S394" s="90"/>
      <c r="T394" s="90"/>
      <c r="U394" s="90"/>
    </row>
    <row r="395" spans="17:21" s="54" customFormat="1">
      <c r="Q395" s="90"/>
      <c r="R395" s="90"/>
      <c r="S395" s="90"/>
      <c r="T395" s="90"/>
      <c r="U395" s="90"/>
    </row>
    <row r="396" spans="17:21" s="54" customFormat="1">
      <c r="Q396" s="90"/>
      <c r="R396" s="90"/>
      <c r="S396" s="90"/>
      <c r="T396" s="90"/>
      <c r="U396" s="90"/>
    </row>
    <row r="397" spans="17:21" s="54" customFormat="1">
      <c r="Q397" s="90"/>
      <c r="R397" s="90"/>
      <c r="S397" s="90"/>
      <c r="T397" s="90"/>
      <c r="U397" s="90"/>
    </row>
    <row r="398" spans="17:21" s="54" customFormat="1">
      <c r="Q398" s="90"/>
      <c r="R398" s="90"/>
      <c r="S398" s="90"/>
      <c r="T398" s="90"/>
      <c r="U398" s="90"/>
    </row>
    <row r="399" spans="17:21" s="54" customFormat="1">
      <c r="Q399" s="90"/>
      <c r="R399" s="90"/>
      <c r="S399" s="90"/>
      <c r="T399" s="90"/>
      <c r="U399" s="90"/>
    </row>
    <row r="400" spans="17:21" s="54" customFormat="1">
      <c r="Q400" s="90"/>
      <c r="R400" s="90"/>
      <c r="S400" s="90"/>
      <c r="T400" s="90"/>
      <c r="U400" s="90"/>
    </row>
    <row r="401" spans="17:21" s="54" customFormat="1">
      <c r="Q401" s="90"/>
      <c r="R401" s="90"/>
      <c r="S401" s="90"/>
      <c r="T401" s="90"/>
      <c r="U401" s="90"/>
    </row>
    <row r="402" spans="17:21" s="54" customFormat="1">
      <c r="Q402" s="90"/>
      <c r="R402" s="90"/>
      <c r="S402" s="90"/>
      <c r="T402" s="90"/>
      <c r="U402" s="90"/>
    </row>
    <row r="403" spans="17:21" s="54" customFormat="1">
      <c r="Q403" s="90"/>
      <c r="R403" s="90"/>
      <c r="S403" s="90"/>
      <c r="T403" s="90"/>
      <c r="U403" s="90"/>
    </row>
    <row r="404" spans="17:21" s="54" customFormat="1">
      <c r="Q404" s="90"/>
      <c r="R404" s="90"/>
      <c r="S404" s="90"/>
      <c r="T404" s="90"/>
      <c r="U404" s="90"/>
    </row>
    <row r="405" spans="17:21" s="54" customFormat="1">
      <c r="Q405" s="90"/>
      <c r="R405" s="90"/>
      <c r="S405" s="90"/>
      <c r="T405" s="90"/>
      <c r="U405" s="90"/>
    </row>
    <row r="406" spans="17:21" s="54" customFormat="1">
      <c r="Q406" s="90"/>
      <c r="R406" s="90"/>
      <c r="S406" s="90"/>
      <c r="T406" s="90"/>
      <c r="U406" s="90"/>
    </row>
    <row r="407" spans="17:21" s="54" customFormat="1">
      <c r="Q407" s="90"/>
      <c r="R407" s="90"/>
      <c r="S407" s="90"/>
      <c r="T407" s="90"/>
      <c r="U407" s="90"/>
    </row>
    <row r="408" spans="17:21" s="54" customFormat="1">
      <c r="Q408" s="90"/>
      <c r="R408" s="90"/>
      <c r="S408" s="90"/>
      <c r="T408" s="90"/>
      <c r="U408" s="90"/>
    </row>
    <row r="409" spans="17:21" s="54" customFormat="1">
      <c r="Q409" s="90"/>
      <c r="R409" s="90"/>
      <c r="S409" s="90"/>
      <c r="T409" s="90"/>
      <c r="U409" s="90"/>
    </row>
    <row r="410" spans="17:21" s="54" customFormat="1">
      <c r="Q410" s="90"/>
      <c r="R410" s="90"/>
      <c r="S410" s="90"/>
      <c r="T410" s="90"/>
      <c r="U410" s="90"/>
    </row>
    <row r="411" spans="17:21" s="54" customFormat="1">
      <c r="Q411" s="90"/>
      <c r="R411" s="90"/>
      <c r="S411" s="90"/>
      <c r="T411" s="90"/>
      <c r="U411" s="90"/>
    </row>
    <row r="412" spans="17:21" s="54" customFormat="1">
      <c r="Q412" s="90"/>
      <c r="R412" s="90"/>
      <c r="S412" s="90"/>
      <c r="T412" s="90"/>
      <c r="U412" s="90"/>
    </row>
    <row r="413" spans="17:21" s="54" customFormat="1">
      <c r="Q413" s="90"/>
      <c r="R413" s="90"/>
      <c r="S413" s="90"/>
      <c r="T413" s="90"/>
      <c r="U413" s="90"/>
    </row>
    <row r="414" spans="17:21" s="54" customFormat="1">
      <c r="Q414" s="90"/>
      <c r="R414" s="90"/>
      <c r="S414" s="90"/>
      <c r="T414" s="90"/>
      <c r="U414" s="90"/>
    </row>
    <row r="415" spans="17:21" s="54" customFormat="1">
      <c r="Q415" s="90"/>
      <c r="R415" s="90"/>
      <c r="S415" s="90"/>
      <c r="T415" s="90"/>
      <c r="U415" s="90"/>
    </row>
    <row r="416" spans="17:21" s="54" customFormat="1">
      <c r="Q416" s="90"/>
      <c r="R416" s="90"/>
      <c r="S416" s="90"/>
      <c r="T416" s="90"/>
      <c r="U416" s="90"/>
    </row>
    <row r="417" spans="17:21" s="54" customFormat="1">
      <c r="Q417" s="90"/>
      <c r="R417" s="90"/>
      <c r="S417" s="90"/>
      <c r="T417" s="90"/>
      <c r="U417" s="90"/>
    </row>
    <row r="418" spans="17:21" s="54" customFormat="1">
      <c r="Q418" s="90"/>
      <c r="R418" s="90"/>
      <c r="S418" s="90"/>
      <c r="T418" s="90"/>
      <c r="U418" s="90"/>
    </row>
    <row r="419" spans="17:21" s="54" customFormat="1">
      <c r="Q419" s="90"/>
      <c r="R419" s="90"/>
      <c r="S419" s="90"/>
      <c r="T419" s="90"/>
      <c r="U419" s="90"/>
    </row>
    <row r="420" spans="17:21" s="54" customFormat="1">
      <c r="Q420" s="90"/>
      <c r="R420" s="90"/>
      <c r="S420" s="90"/>
      <c r="T420" s="90"/>
      <c r="U420" s="90"/>
    </row>
    <row r="421" spans="17:21" s="54" customFormat="1">
      <c r="Q421" s="90"/>
      <c r="R421" s="90"/>
      <c r="S421" s="90"/>
      <c r="T421" s="90"/>
      <c r="U421" s="90"/>
    </row>
    <row r="422" spans="17:21" s="54" customFormat="1">
      <c r="Q422" s="90"/>
      <c r="R422" s="90"/>
      <c r="S422" s="90"/>
      <c r="T422" s="90"/>
      <c r="U422" s="90"/>
    </row>
    <row r="423" spans="17:21" s="54" customFormat="1">
      <c r="Q423" s="90"/>
      <c r="R423" s="90"/>
      <c r="S423" s="90"/>
      <c r="T423" s="90"/>
      <c r="U423" s="90"/>
    </row>
    <row r="424" spans="17:21" s="54" customFormat="1">
      <c r="Q424" s="90"/>
      <c r="R424" s="90"/>
      <c r="S424" s="90"/>
      <c r="T424" s="90"/>
      <c r="U424" s="90"/>
    </row>
    <row r="425" spans="17:21" s="54" customFormat="1">
      <c r="Q425" s="90"/>
      <c r="R425" s="90"/>
      <c r="S425" s="90"/>
      <c r="T425" s="90"/>
      <c r="U425" s="90"/>
    </row>
    <row r="426" spans="17:21" s="54" customFormat="1">
      <c r="Q426" s="90"/>
      <c r="R426" s="90"/>
      <c r="S426" s="90"/>
      <c r="T426" s="90"/>
      <c r="U426" s="90"/>
    </row>
    <row r="427" spans="17:21" s="54" customFormat="1">
      <c r="Q427" s="90"/>
      <c r="R427" s="90"/>
      <c r="S427" s="90"/>
      <c r="T427" s="90"/>
      <c r="U427" s="90"/>
    </row>
    <row r="428" spans="17:21" s="54" customFormat="1">
      <c r="Q428" s="90"/>
      <c r="R428" s="90"/>
      <c r="S428" s="90"/>
      <c r="T428" s="90"/>
      <c r="U428" s="90"/>
    </row>
    <row r="429" spans="17:21" s="54" customFormat="1">
      <c r="Q429" s="90"/>
      <c r="R429" s="90"/>
      <c r="S429" s="90"/>
      <c r="T429" s="90"/>
      <c r="U429" s="90"/>
    </row>
    <row r="430" spans="17:21" s="54" customFormat="1">
      <c r="Q430" s="90"/>
      <c r="R430" s="90"/>
      <c r="S430" s="90"/>
      <c r="T430" s="90"/>
      <c r="U430" s="90"/>
    </row>
    <row r="431" spans="17:21" s="54" customFormat="1">
      <c r="Q431" s="90"/>
      <c r="R431" s="90"/>
      <c r="S431" s="90"/>
      <c r="T431" s="90"/>
      <c r="U431" s="90"/>
    </row>
    <row r="432" spans="17:21" s="54" customFormat="1">
      <c r="Q432" s="90"/>
      <c r="R432" s="90"/>
      <c r="S432" s="90"/>
      <c r="T432" s="90"/>
      <c r="U432" s="90"/>
    </row>
    <row r="433" spans="17:21" s="54" customFormat="1">
      <c r="Q433" s="90"/>
      <c r="R433" s="90"/>
      <c r="S433" s="90"/>
      <c r="T433" s="90"/>
      <c r="U433" s="90"/>
    </row>
    <row r="434" spans="17:21" s="54" customFormat="1">
      <c r="Q434" s="90"/>
      <c r="R434" s="90"/>
      <c r="S434" s="90"/>
      <c r="T434" s="90"/>
      <c r="U434" s="90"/>
    </row>
    <row r="435" spans="17:21" s="54" customFormat="1">
      <c r="Q435" s="90"/>
      <c r="R435" s="90"/>
      <c r="S435" s="90"/>
      <c r="T435" s="90"/>
      <c r="U435" s="90"/>
    </row>
    <row r="436" spans="17:21" s="54" customFormat="1">
      <c r="Q436" s="90"/>
      <c r="R436" s="90"/>
      <c r="S436" s="90"/>
      <c r="T436" s="90"/>
      <c r="U436" s="90"/>
    </row>
    <row r="437" spans="17:21" s="54" customFormat="1">
      <c r="Q437" s="90"/>
      <c r="R437" s="90"/>
      <c r="S437" s="90"/>
      <c r="T437" s="90"/>
      <c r="U437" s="90"/>
    </row>
    <row r="438" spans="17:21" s="54" customFormat="1">
      <c r="Q438" s="90"/>
      <c r="R438" s="90"/>
      <c r="S438" s="90"/>
      <c r="T438" s="90"/>
      <c r="U438" s="90"/>
    </row>
    <row r="439" spans="17:21" s="54" customFormat="1">
      <c r="Q439" s="90"/>
      <c r="R439" s="90"/>
      <c r="S439" s="90"/>
      <c r="T439" s="90"/>
      <c r="U439" s="90"/>
    </row>
    <row r="440" spans="17:21" s="54" customFormat="1">
      <c r="Q440" s="90"/>
      <c r="R440" s="90"/>
      <c r="S440" s="90"/>
      <c r="T440" s="90"/>
      <c r="U440" s="90"/>
    </row>
    <row r="441" spans="17:21" s="54" customFormat="1">
      <c r="Q441" s="90"/>
      <c r="R441" s="90"/>
      <c r="S441" s="90"/>
      <c r="T441" s="90"/>
      <c r="U441" s="90"/>
    </row>
    <row r="442" spans="17:21" s="54" customFormat="1">
      <c r="Q442" s="90"/>
      <c r="R442" s="90"/>
      <c r="S442" s="90"/>
      <c r="T442" s="90"/>
      <c r="U442" s="90"/>
    </row>
    <row r="443" spans="17:21" s="54" customFormat="1">
      <c r="Q443" s="90"/>
      <c r="R443" s="90"/>
      <c r="S443" s="90"/>
      <c r="T443" s="90"/>
      <c r="U443" s="90"/>
    </row>
    <row r="444" spans="17:21" s="54" customFormat="1">
      <c r="Q444" s="90"/>
      <c r="R444" s="90"/>
      <c r="S444" s="90"/>
      <c r="T444" s="90"/>
      <c r="U444" s="90"/>
    </row>
    <row r="445" spans="17:21" s="54" customFormat="1">
      <c r="Q445" s="90"/>
      <c r="R445" s="90"/>
      <c r="S445" s="90"/>
      <c r="T445" s="90"/>
      <c r="U445" s="90"/>
    </row>
    <row r="446" spans="17:21" s="54" customFormat="1">
      <c r="Q446" s="90"/>
      <c r="R446" s="90"/>
      <c r="S446" s="90"/>
      <c r="T446" s="90"/>
      <c r="U446" s="90"/>
    </row>
    <row r="447" spans="17:21" s="54" customFormat="1">
      <c r="Q447" s="90"/>
      <c r="R447" s="90"/>
      <c r="S447" s="90"/>
      <c r="T447" s="90"/>
      <c r="U447" s="90"/>
    </row>
    <row r="448" spans="17:21" s="54" customFormat="1">
      <c r="Q448" s="90"/>
      <c r="R448" s="90"/>
      <c r="S448" s="90"/>
      <c r="T448" s="90"/>
      <c r="U448" s="90"/>
    </row>
    <row r="449" spans="17:21" s="54" customFormat="1">
      <c r="Q449" s="90"/>
      <c r="R449" s="90"/>
      <c r="S449" s="90"/>
      <c r="T449" s="90"/>
      <c r="U449" s="90"/>
    </row>
    <row r="450" spans="17:21" s="54" customFormat="1">
      <c r="Q450" s="90"/>
      <c r="R450" s="90"/>
      <c r="S450" s="90"/>
      <c r="T450" s="90"/>
      <c r="U450" s="90"/>
    </row>
    <row r="451" spans="17:21" s="54" customFormat="1">
      <c r="Q451" s="90"/>
      <c r="R451" s="90"/>
      <c r="S451" s="90"/>
      <c r="T451" s="90"/>
      <c r="U451" s="90"/>
    </row>
    <row r="452" spans="17:21" s="54" customFormat="1">
      <c r="Q452" s="90"/>
      <c r="R452" s="90"/>
      <c r="S452" s="90"/>
      <c r="T452" s="90"/>
      <c r="U452" s="90"/>
    </row>
    <row r="453" spans="17:21" s="54" customFormat="1">
      <c r="Q453" s="90"/>
      <c r="R453" s="90"/>
      <c r="S453" s="90"/>
      <c r="T453" s="90"/>
      <c r="U453" s="90"/>
    </row>
    <row r="454" spans="17:21" s="54" customFormat="1">
      <c r="Q454" s="90"/>
      <c r="R454" s="90"/>
      <c r="S454" s="90"/>
      <c r="T454" s="90"/>
      <c r="U454" s="90"/>
    </row>
    <row r="455" spans="17:21" s="54" customFormat="1">
      <c r="Q455" s="90"/>
      <c r="R455" s="90"/>
      <c r="S455" s="90"/>
      <c r="T455" s="90"/>
      <c r="U455" s="90"/>
    </row>
    <row r="456" spans="17:21" s="54" customFormat="1">
      <c r="Q456" s="90"/>
      <c r="R456" s="90"/>
      <c r="S456" s="90"/>
      <c r="T456" s="90"/>
      <c r="U456" s="90"/>
    </row>
    <row r="457" spans="17:21" s="54" customFormat="1">
      <c r="Q457" s="90"/>
      <c r="R457" s="90"/>
      <c r="S457" s="90"/>
      <c r="T457" s="90"/>
      <c r="U457" s="90"/>
    </row>
    <row r="458" spans="17:21" s="54" customFormat="1">
      <c r="Q458" s="90"/>
      <c r="R458" s="90"/>
      <c r="S458" s="90"/>
      <c r="T458" s="90"/>
      <c r="U458" s="90"/>
    </row>
    <row r="459" spans="17:21" s="54" customFormat="1">
      <c r="Q459" s="90"/>
      <c r="R459" s="90"/>
      <c r="S459" s="90"/>
      <c r="T459" s="90"/>
      <c r="U459" s="90"/>
    </row>
    <row r="460" spans="17:21" s="54" customFormat="1">
      <c r="Q460" s="90"/>
      <c r="R460" s="90"/>
      <c r="S460" s="90"/>
      <c r="T460" s="90"/>
      <c r="U460" s="90"/>
    </row>
    <row r="461" spans="17:21" s="54" customFormat="1">
      <c r="Q461" s="90"/>
      <c r="R461" s="90"/>
      <c r="S461" s="90"/>
      <c r="T461" s="90"/>
      <c r="U461" s="90"/>
    </row>
    <row r="462" spans="17:21" s="54" customFormat="1">
      <c r="Q462" s="90"/>
      <c r="R462" s="90"/>
      <c r="S462" s="90"/>
      <c r="T462" s="90"/>
      <c r="U462" s="90"/>
    </row>
    <row r="463" spans="17:21" s="54" customFormat="1">
      <c r="Q463" s="90"/>
      <c r="R463" s="90"/>
      <c r="S463" s="90"/>
      <c r="T463" s="90"/>
      <c r="U463" s="90"/>
    </row>
    <row r="464" spans="17:21" s="54" customFormat="1">
      <c r="Q464" s="90"/>
      <c r="R464" s="90"/>
      <c r="S464" s="90"/>
      <c r="T464" s="90"/>
      <c r="U464" s="90"/>
    </row>
    <row r="465" spans="17:21" s="54" customFormat="1">
      <c r="Q465" s="90"/>
      <c r="R465" s="90"/>
      <c r="S465" s="90"/>
      <c r="T465" s="90"/>
      <c r="U465" s="90"/>
    </row>
    <row r="466" spans="17:21" s="54" customFormat="1">
      <c r="Q466" s="90"/>
      <c r="R466" s="90"/>
      <c r="S466" s="90"/>
      <c r="T466" s="90"/>
      <c r="U466" s="90"/>
    </row>
    <row r="467" spans="17:21" s="54" customFormat="1">
      <c r="Q467" s="90"/>
      <c r="R467" s="90"/>
      <c r="S467" s="90"/>
      <c r="T467" s="90"/>
      <c r="U467" s="90"/>
    </row>
    <row r="468" spans="17:21" s="54" customFormat="1">
      <c r="Q468" s="90"/>
      <c r="R468" s="90"/>
      <c r="S468" s="90"/>
      <c r="T468" s="90"/>
      <c r="U468" s="90"/>
    </row>
    <row r="469" spans="17:21" s="54" customFormat="1">
      <c r="Q469" s="90"/>
      <c r="R469" s="90"/>
      <c r="S469" s="90"/>
      <c r="T469" s="90"/>
      <c r="U469" s="90"/>
    </row>
    <row r="470" spans="17:21" s="54" customFormat="1">
      <c r="Q470" s="90"/>
      <c r="R470" s="90"/>
      <c r="S470" s="90"/>
      <c r="T470" s="90"/>
      <c r="U470" s="90"/>
    </row>
    <row r="471" spans="17:21" s="54" customFormat="1">
      <c r="Q471" s="90"/>
      <c r="R471" s="90"/>
      <c r="S471" s="90"/>
      <c r="T471" s="90"/>
      <c r="U471" s="90"/>
    </row>
    <row r="472" spans="17:21" s="54" customFormat="1">
      <c r="Q472" s="90"/>
      <c r="R472" s="90"/>
      <c r="S472" s="90"/>
      <c r="T472" s="90"/>
      <c r="U472" s="90"/>
    </row>
    <row r="473" spans="17:21" s="54" customFormat="1">
      <c r="Q473" s="90"/>
      <c r="R473" s="90"/>
      <c r="S473" s="90"/>
      <c r="T473" s="90"/>
      <c r="U473" s="90"/>
    </row>
    <row r="474" spans="17:21" s="54" customFormat="1">
      <c r="Q474" s="90"/>
      <c r="R474" s="90"/>
      <c r="S474" s="90"/>
      <c r="T474" s="90"/>
      <c r="U474" s="90"/>
    </row>
    <row r="475" spans="17:21" s="54" customFormat="1">
      <c r="Q475" s="90"/>
      <c r="R475" s="90"/>
      <c r="S475" s="90"/>
      <c r="T475" s="90"/>
      <c r="U475" s="90"/>
    </row>
    <row r="476" spans="17:21" s="54" customFormat="1">
      <c r="Q476" s="90"/>
      <c r="R476" s="90"/>
      <c r="S476" s="90"/>
      <c r="T476" s="90"/>
      <c r="U476" s="90"/>
    </row>
    <row r="477" spans="17:21" s="54" customFormat="1">
      <c r="Q477" s="90"/>
      <c r="R477" s="90"/>
      <c r="S477" s="90"/>
      <c r="T477" s="90"/>
      <c r="U477" s="90"/>
    </row>
    <row r="478" spans="17:21" s="54" customFormat="1">
      <c r="Q478" s="90"/>
      <c r="R478" s="90"/>
      <c r="S478" s="90"/>
      <c r="T478" s="90"/>
      <c r="U478" s="90"/>
    </row>
    <row r="479" spans="17:21" s="54" customFormat="1">
      <c r="Q479" s="90"/>
      <c r="R479" s="90"/>
      <c r="S479" s="90"/>
      <c r="T479" s="90"/>
      <c r="U479" s="90"/>
    </row>
    <row r="480" spans="17:21" s="54" customFormat="1">
      <c r="Q480" s="90"/>
      <c r="R480" s="90"/>
      <c r="S480" s="90"/>
      <c r="T480" s="90"/>
      <c r="U480" s="90"/>
    </row>
    <row r="481" spans="17:21" s="54" customFormat="1">
      <c r="Q481" s="90"/>
      <c r="R481" s="90"/>
      <c r="S481" s="90"/>
      <c r="T481" s="90"/>
      <c r="U481" s="90"/>
    </row>
    <row r="482" spans="17:21" s="54" customFormat="1">
      <c r="Q482" s="90"/>
      <c r="R482" s="90"/>
      <c r="S482" s="90"/>
      <c r="T482" s="90"/>
      <c r="U482" s="90"/>
    </row>
    <row r="483" spans="17:21" s="54" customFormat="1">
      <c r="Q483" s="90"/>
      <c r="R483" s="90"/>
      <c r="S483" s="90"/>
      <c r="T483" s="90"/>
      <c r="U483" s="90"/>
    </row>
    <row r="484" spans="17:21" s="54" customFormat="1">
      <c r="Q484" s="90"/>
      <c r="R484" s="90"/>
      <c r="S484" s="90"/>
      <c r="T484" s="90"/>
      <c r="U484" s="90"/>
    </row>
    <row r="485" spans="17:21" s="54" customFormat="1">
      <c r="Q485" s="90"/>
      <c r="R485" s="90"/>
      <c r="S485" s="90"/>
      <c r="T485" s="90"/>
      <c r="U485" s="90"/>
    </row>
    <row r="486" spans="17:21" s="54" customFormat="1">
      <c r="Q486" s="90"/>
      <c r="R486" s="90"/>
      <c r="S486" s="90"/>
      <c r="T486" s="90"/>
      <c r="U486" s="90"/>
    </row>
    <row r="487" spans="17:21" s="54" customFormat="1">
      <c r="Q487" s="90"/>
      <c r="R487" s="90"/>
      <c r="S487" s="90"/>
      <c r="T487" s="90"/>
      <c r="U487" s="90"/>
    </row>
    <row r="488" spans="17:21" s="54" customFormat="1">
      <c r="Q488" s="90"/>
      <c r="R488" s="90"/>
      <c r="S488" s="90"/>
      <c r="T488" s="90"/>
      <c r="U488" s="90"/>
    </row>
    <row r="489" spans="17:21" s="54" customFormat="1">
      <c r="Q489" s="90"/>
      <c r="R489" s="90"/>
      <c r="S489" s="90"/>
      <c r="T489" s="90"/>
      <c r="U489" s="90"/>
    </row>
    <row r="490" spans="17:21" s="54" customFormat="1">
      <c r="Q490" s="90"/>
      <c r="R490" s="90"/>
      <c r="S490" s="90"/>
      <c r="T490" s="90"/>
      <c r="U490" s="90"/>
    </row>
    <row r="491" spans="17:21" s="54" customFormat="1">
      <c r="Q491" s="90"/>
      <c r="R491" s="90"/>
      <c r="S491" s="90"/>
      <c r="T491" s="90"/>
      <c r="U491" s="90"/>
    </row>
    <row r="492" spans="17:21" s="54" customFormat="1">
      <c r="Q492" s="90"/>
      <c r="R492" s="90"/>
      <c r="S492" s="90"/>
      <c r="T492" s="90"/>
      <c r="U492" s="90"/>
    </row>
    <row r="493" spans="17:21" s="54" customFormat="1">
      <c r="Q493" s="90"/>
      <c r="R493" s="90"/>
      <c r="S493" s="90"/>
      <c r="T493" s="90"/>
      <c r="U493" s="90"/>
    </row>
    <row r="494" spans="17:21" s="54" customFormat="1">
      <c r="Q494" s="90"/>
      <c r="R494" s="90"/>
      <c r="S494" s="90"/>
      <c r="T494" s="90"/>
      <c r="U494" s="90"/>
    </row>
    <row r="495" spans="17:21" s="54" customFormat="1">
      <c r="Q495" s="90"/>
      <c r="R495" s="90"/>
      <c r="S495" s="90"/>
      <c r="T495" s="90"/>
      <c r="U495" s="90"/>
    </row>
    <row r="496" spans="17:21" s="54" customFormat="1">
      <c r="Q496" s="90"/>
      <c r="R496" s="90"/>
      <c r="S496" s="90"/>
      <c r="T496" s="90"/>
      <c r="U496" s="90"/>
    </row>
    <row r="497" spans="17:21" s="54" customFormat="1">
      <c r="Q497" s="90"/>
      <c r="R497" s="90"/>
      <c r="S497" s="90"/>
      <c r="T497" s="90"/>
      <c r="U497" s="90"/>
    </row>
    <row r="498" spans="17:21" s="54" customFormat="1">
      <c r="Q498" s="90"/>
      <c r="R498" s="90"/>
      <c r="S498" s="90"/>
      <c r="T498" s="90"/>
      <c r="U498" s="90"/>
    </row>
    <row r="499" spans="17:21" s="54" customFormat="1">
      <c r="Q499" s="90"/>
      <c r="R499" s="90"/>
      <c r="S499" s="90"/>
      <c r="T499" s="90"/>
      <c r="U499" s="90"/>
    </row>
    <row r="500" spans="17:21" s="54" customFormat="1">
      <c r="Q500" s="90"/>
      <c r="R500" s="90"/>
      <c r="S500" s="90"/>
      <c r="T500" s="90"/>
      <c r="U500" s="90"/>
    </row>
    <row r="501" spans="17:21" s="54" customFormat="1">
      <c r="Q501" s="90"/>
      <c r="R501" s="90"/>
      <c r="S501" s="90"/>
      <c r="T501" s="90"/>
      <c r="U501" s="90"/>
    </row>
    <row r="502" spans="17:21" s="54" customFormat="1">
      <c r="Q502" s="90"/>
      <c r="R502" s="90"/>
      <c r="S502" s="90"/>
      <c r="T502" s="90"/>
      <c r="U502" s="90"/>
    </row>
    <row r="503" spans="17:21" s="54" customFormat="1">
      <c r="Q503" s="90"/>
      <c r="R503" s="90"/>
      <c r="S503" s="90"/>
      <c r="T503" s="90"/>
      <c r="U503" s="90"/>
    </row>
    <row r="504" spans="17:21" s="54" customFormat="1">
      <c r="Q504" s="90"/>
      <c r="R504" s="90"/>
      <c r="S504" s="90"/>
      <c r="T504" s="90"/>
      <c r="U504" s="90"/>
    </row>
    <row r="505" spans="17:21" s="54" customFormat="1">
      <c r="Q505" s="90"/>
      <c r="R505" s="90"/>
      <c r="S505" s="90"/>
      <c r="T505" s="90"/>
      <c r="U505" s="90"/>
    </row>
    <row r="506" spans="17:21" s="54" customFormat="1">
      <c r="Q506" s="90"/>
      <c r="R506" s="90"/>
      <c r="S506" s="90"/>
      <c r="T506" s="90"/>
      <c r="U506" s="90"/>
    </row>
    <row r="507" spans="17:21" s="54" customFormat="1">
      <c r="Q507" s="90"/>
      <c r="R507" s="90"/>
      <c r="S507" s="90"/>
      <c r="T507" s="90"/>
      <c r="U507" s="90"/>
    </row>
    <row r="508" spans="17:21" s="54" customFormat="1">
      <c r="Q508" s="90"/>
      <c r="R508" s="90"/>
      <c r="S508" s="90"/>
      <c r="T508" s="90"/>
      <c r="U508" s="90"/>
    </row>
    <row r="509" spans="17:21" s="54" customFormat="1">
      <c r="Q509" s="90"/>
      <c r="R509" s="90"/>
      <c r="S509" s="90"/>
      <c r="T509" s="90"/>
      <c r="U509" s="90"/>
    </row>
    <row r="510" spans="17:21" s="54" customFormat="1">
      <c r="Q510" s="90"/>
      <c r="R510" s="90"/>
      <c r="S510" s="90"/>
      <c r="T510" s="90"/>
      <c r="U510" s="90"/>
    </row>
    <row r="511" spans="17:21" s="54" customFormat="1">
      <c r="Q511" s="90"/>
      <c r="R511" s="90"/>
      <c r="S511" s="90"/>
      <c r="T511" s="90"/>
      <c r="U511" s="90"/>
    </row>
    <row r="512" spans="17:21" s="54" customFormat="1">
      <c r="Q512" s="90"/>
      <c r="R512" s="90"/>
      <c r="S512" s="90"/>
      <c r="T512" s="90"/>
      <c r="U512" s="90"/>
    </row>
    <row r="513" spans="17:21" s="54" customFormat="1">
      <c r="Q513" s="90"/>
      <c r="R513" s="90"/>
      <c r="S513" s="90"/>
      <c r="T513" s="90"/>
      <c r="U513" s="90"/>
    </row>
    <row r="514" spans="17:21" s="54" customFormat="1">
      <c r="Q514" s="90"/>
      <c r="R514" s="90"/>
      <c r="S514" s="90"/>
      <c r="T514" s="90"/>
      <c r="U514" s="90"/>
    </row>
    <row r="515" spans="17:21" s="54" customFormat="1">
      <c r="Q515" s="90"/>
      <c r="R515" s="90"/>
      <c r="S515" s="90"/>
      <c r="T515" s="90"/>
      <c r="U515" s="90"/>
    </row>
    <row r="516" spans="17:21" s="54" customFormat="1">
      <c r="Q516" s="90"/>
      <c r="R516" s="90"/>
      <c r="S516" s="90"/>
      <c r="T516" s="90"/>
      <c r="U516" s="90"/>
    </row>
    <row r="517" spans="17:21" s="54" customFormat="1">
      <c r="Q517" s="90"/>
      <c r="R517" s="90"/>
      <c r="S517" s="90"/>
      <c r="T517" s="90"/>
      <c r="U517" s="90"/>
    </row>
    <row r="518" spans="17:21" s="54" customFormat="1">
      <c r="Q518" s="90"/>
      <c r="R518" s="90"/>
      <c r="S518" s="90"/>
      <c r="T518" s="90"/>
      <c r="U518" s="90"/>
    </row>
    <row r="519" spans="17:21" s="54" customFormat="1">
      <c r="Q519" s="90"/>
      <c r="R519" s="90"/>
      <c r="S519" s="90"/>
      <c r="T519" s="90"/>
      <c r="U519" s="90"/>
    </row>
    <row r="520" spans="17:21" s="54" customFormat="1">
      <c r="Q520" s="90"/>
      <c r="R520" s="90"/>
      <c r="S520" s="90"/>
      <c r="T520" s="90"/>
      <c r="U520" s="90"/>
    </row>
    <row r="521" spans="17:21" s="54" customFormat="1">
      <c r="Q521" s="90"/>
      <c r="R521" s="90"/>
      <c r="S521" s="90"/>
      <c r="T521" s="90"/>
      <c r="U521" s="90"/>
    </row>
    <row r="522" spans="17:21" s="54" customFormat="1">
      <c r="Q522" s="90"/>
      <c r="R522" s="90"/>
      <c r="S522" s="90"/>
      <c r="T522" s="90"/>
      <c r="U522" s="90"/>
    </row>
    <row r="523" spans="17:21" s="54" customFormat="1">
      <c r="Q523" s="90"/>
      <c r="R523" s="90"/>
      <c r="S523" s="90"/>
      <c r="T523" s="90"/>
      <c r="U523" s="90"/>
    </row>
    <row r="524" spans="17:21" s="54" customFormat="1">
      <c r="Q524" s="90"/>
      <c r="R524" s="90"/>
      <c r="S524" s="90"/>
      <c r="T524" s="90"/>
      <c r="U524" s="90"/>
    </row>
    <row r="525" spans="17:21" s="54" customFormat="1">
      <c r="Q525" s="90"/>
      <c r="R525" s="90"/>
      <c r="S525" s="90"/>
      <c r="T525" s="90"/>
      <c r="U525" s="90"/>
    </row>
    <row r="526" spans="17:21" s="54" customFormat="1">
      <c r="Q526" s="90"/>
      <c r="R526" s="90"/>
      <c r="S526" s="90"/>
      <c r="T526" s="90"/>
      <c r="U526" s="90"/>
    </row>
    <row r="527" spans="17:21" s="54" customFormat="1">
      <c r="Q527" s="90"/>
      <c r="R527" s="90"/>
      <c r="S527" s="90"/>
      <c r="T527" s="90"/>
      <c r="U527" s="90"/>
    </row>
    <row r="528" spans="17:21" s="54" customFormat="1">
      <c r="Q528" s="90"/>
      <c r="R528" s="90"/>
      <c r="S528" s="90"/>
      <c r="T528" s="90"/>
      <c r="U528" s="90"/>
    </row>
    <row r="529" spans="17:21" s="54" customFormat="1">
      <c r="Q529" s="90"/>
      <c r="R529" s="90"/>
      <c r="S529" s="90"/>
      <c r="T529" s="90"/>
      <c r="U529" s="90"/>
    </row>
    <row r="530" spans="17:21" s="54" customFormat="1">
      <c r="Q530" s="90"/>
      <c r="R530" s="90"/>
      <c r="S530" s="90"/>
      <c r="T530" s="90"/>
      <c r="U530" s="90"/>
    </row>
    <row r="531" spans="17:21" s="54" customFormat="1">
      <c r="Q531" s="90"/>
      <c r="R531" s="90"/>
      <c r="S531" s="90"/>
      <c r="T531" s="90"/>
      <c r="U531" s="90"/>
    </row>
    <row r="532" spans="17:21" s="54" customFormat="1">
      <c r="Q532" s="90"/>
      <c r="R532" s="90"/>
      <c r="S532" s="90"/>
      <c r="T532" s="90"/>
      <c r="U532" s="90"/>
    </row>
    <row r="533" spans="17:21" s="54" customFormat="1">
      <c r="Q533" s="90"/>
      <c r="R533" s="90"/>
      <c r="S533" s="90"/>
      <c r="T533" s="90"/>
      <c r="U533" s="90"/>
    </row>
    <row r="534" spans="17:21" s="54" customFormat="1">
      <c r="Q534" s="90"/>
      <c r="R534" s="90"/>
      <c r="S534" s="90"/>
      <c r="T534" s="90"/>
      <c r="U534" s="90"/>
    </row>
    <row r="535" spans="17:21" s="54" customFormat="1">
      <c r="Q535" s="90"/>
      <c r="R535" s="90"/>
      <c r="S535" s="90"/>
      <c r="T535" s="90"/>
      <c r="U535" s="90"/>
    </row>
    <row r="536" spans="17:21" s="54" customFormat="1">
      <c r="Q536" s="90"/>
      <c r="R536" s="90"/>
      <c r="S536" s="90"/>
      <c r="T536" s="90"/>
      <c r="U536" s="90"/>
    </row>
    <row r="537" spans="17:21" s="54" customFormat="1">
      <c r="Q537" s="90"/>
      <c r="R537" s="90"/>
      <c r="S537" s="90"/>
      <c r="T537" s="90"/>
      <c r="U537" s="90"/>
    </row>
    <row r="538" spans="17:21" s="54" customFormat="1">
      <c r="Q538" s="90"/>
      <c r="R538" s="90"/>
      <c r="S538" s="90"/>
      <c r="T538" s="90"/>
      <c r="U538" s="90"/>
    </row>
    <row r="539" spans="17:21" s="54" customFormat="1">
      <c r="Q539" s="90"/>
      <c r="R539" s="90"/>
      <c r="S539" s="90"/>
      <c r="T539" s="90"/>
      <c r="U539" s="90"/>
    </row>
    <row r="540" spans="17:21" s="54" customFormat="1">
      <c r="Q540" s="90"/>
      <c r="R540" s="90"/>
      <c r="S540" s="90"/>
      <c r="T540" s="90"/>
      <c r="U540" s="90"/>
    </row>
    <row r="541" spans="17:21" s="54" customFormat="1">
      <c r="Q541" s="90"/>
      <c r="R541" s="90"/>
      <c r="S541" s="90"/>
      <c r="T541" s="90"/>
      <c r="U541" s="90"/>
    </row>
    <row r="542" spans="17:21" s="54" customFormat="1">
      <c r="Q542" s="90"/>
      <c r="R542" s="90"/>
      <c r="S542" s="90"/>
      <c r="T542" s="90"/>
      <c r="U542" s="90"/>
    </row>
    <row r="543" spans="17:21" s="54" customFormat="1">
      <c r="Q543" s="90"/>
      <c r="R543" s="90"/>
      <c r="S543" s="90"/>
      <c r="T543" s="90"/>
      <c r="U543" s="90"/>
    </row>
    <row r="544" spans="17:21" s="54" customFormat="1">
      <c r="Q544" s="90"/>
      <c r="R544" s="90"/>
      <c r="S544" s="90"/>
      <c r="T544" s="90"/>
      <c r="U544" s="90"/>
    </row>
    <row r="545" spans="17:21" s="54" customFormat="1">
      <c r="Q545" s="90"/>
      <c r="R545" s="90"/>
      <c r="S545" s="90"/>
      <c r="T545" s="90"/>
      <c r="U545" s="90"/>
    </row>
    <row r="546" spans="17:21" s="54" customFormat="1">
      <c r="Q546" s="90"/>
      <c r="R546" s="90"/>
      <c r="S546" s="90"/>
      <c r="T546" s="90"/>
      <c r="U546" s="90"/>
    </row>
    <row r="547" spans="17:21" s="54" customFormat="1">
      <c r="Q547" s="90"/>
      <c r="R547" s="90"/>
      <c r="S547" s="90"/>
      <c r="T547" s="90"/>
      <c r="U547" s="90"/>
    </row>
    <row r="548" spans="17:21" s="54" customFormat="1">
      <c r="Q548" s="90"/>
      <c r="R548" s="90"/>
      <c r="S548" s="90"/>
      <c r="T548" s="90"/>
      <c r="U548" s="90"/>
    </row>
    <row r="549" spans="17:21" s="54" customFormat="1">
      <c r="Q549" s="90"/>
      <c r="R549" s="90"/>
      <c r="S549" s="90"/>
      <c r="T549" s="90"/>
      <c r="U549" s="90"/>
    </row>
    <row r="550" spans="17:21" s="54" customFormat="1">
      <c r="Q550" s="90"/>
      <c r="R550" s="90"/>
      <c r="S550" s="90"/>
      <c r="T550" s="90"/>
      <c r="U550" s="90"/>
    </row>
    <row r="551" spans="17:21" s="54" customFormat="1">
      <c r="Q551" s="90"/>
      <c r="R551" s="90"/>
      <c r="S551" s="90"/>
      <c r="T551" s="90"/>
      <c r="U551" s="90"/>
    </row>
    <row r="552" spans="17:21" s="54" customFormat="1">
      <c r="Q552" s="90"/>
      <c r="R552" s="90"/>
      <c r="S552" s="90"/>
      <c r="T552" s="90"/>
      <c r="U552" s="90"/>
    </row>
    <row r="553" spans="17:21" s="54" customFormat="1">
      <c r="Q553" s="90"/>
      <c r="R553" s="90"/>
      <c r="S553" s="90"/>
      <c r="T553" s="90"/>
      <c r="U553" s="90"/>
    </row>
    <row r="554" spans="17:21" s="54" customFormat="1">
      <c r="Q554" s="90"/>
      <c r="R554" s="90"/>
      <c r="S554" s="90"/>
      <c r="T554" s="90"/>
      <c r="U554" s="90"/>
    </row>
    <row r="555" spans="17:21" s="54" customFormat="1">
      <c r="Q555" s="90"/>
      <c r="R555" s="90"/>
      <c r="S555" s="90"/>
      <c r="T555" s="90"/>
      <c r="U555" s="90"/>
    </row>
    <row r="556" spans="17:21" s="54" customFormat="1">
      <c r="Q556" s="90"/>
      <c r="R556" s="90"/>
      <c r="S556" s="90"/>
      <c r="T556" s="90"/>
      <c r="U556" s="90"/>
    </row>
    <row r="557" spans="17:21" s="54" customFormat="1">
      <c r="Q557" s="90"/>
      <c r="R557" s="90"/>
      <c r="S557" s="90"/>
      <c r="T557" s="90"/>
      <c r="U557" s="90"/>
    </row>
    <row r="558" spans="17:21" s="54" customFormat="1">
      <c r="Q558" s="90"/>
      <c r="R558" s="90"/>
      <c r="S558" s="90"/>
      <c r="T558" s="90"/>
      <c r="U558" s="90"/>
    </row>
    <row r="559" spans="17:21" s="54" customFormat="1">
      <c r="Q559" s="90"/>
      <c r="R559" s="90"/>
      <c r="S559" s="90"/>
      <c r="T559" s="90"/>
      <c r="U559" s="90"/>
    </row>
    <row r="560" spans="17:21" s="54" customFormat="1">
      <c r="Q560" s="90"/>
      <c r="R560" s="90"/>
      <c r="S560" s="90"/>
      <c r="T560" s="90"/>
      <c r="U560" s="90"/>
    </row>
    <row r="561" spans="17:21" s="54" customFormat="1">
      <c r="Q561" s="90"/>
      <c r="R561" s="90"/>
      <c r="S561" s="90"/>
      <c r="T561" s="90"/>
      <c r="U561" s="90"/>
    </row>
    <row r="562" spans="17:21" s="54" customFormat="1">
      <c r="Q562" s="90"/>
      <c r="R562" s="90"/>
      <c r="S562" s="90"/>
      <c r="T562" s="90"/>
      <c r="U562" s="90"/>
    </row>
    <row r="563" spans="17:21" s="54" customFormat="1">
      <c r="Q563" s="90"/>
      <c r="R563" s="90"/>
      <c r="S563" s="90"/>
      <c r="T563" s="90"/>
      <c r="U563" s="90"/>
    </row>
    <row r="564" spans="17:21" s="54" customFormat="1">
      <c r="Q564" s="90"/>
      <c r="R564" s="90"/>
      <c r="S564" s="90"/>
      <c r="T564" s="90"/>
      <c r="U564" s="90"/>
    </row>
    <row r="565" spans="17:21" s="54" customFormat="1">
      <c r="Q565" s="90"/>
      <c r="R565" s="90"/>
      <c r="S565" s="90"/>
      <c r="T565" s="90"/>
      <c r="U565" s="90"/>
    </row>
    <row r="566" spans="17:21" s="54" customFormat="1">
      <c r="Q566" s="90"/>
      <c r="R566" s="90"/>
      <c r="S566" s="90"/>
      <c r="T566" s="90"/>
      <c r="U566" s="90"/>
    </row>
    <row r="567" spans="17:21" s="54" customFormat="1">
      <c r="Q567" s="90"/>
      <c r="R567" s="90"/>
      <c r="S567" s="90"/>
      <c r="T567" s="90"/>
      <c r="U567" s="90"/>
    </row>
    <row r="568" spans="17:21" s="54" customFormat="1">
      <c r="Q568" s="90"/>
      <c r="R568" s="90"/>
      <c r="S568" s="90"/>
      <c r="T568" s="90"/>
      <c r="U568" s="90"/>
    </row>
    <row r="569" spans="17:21" s="54" customFormat="1">
      <c r="Q569" s="90"/>
      <c r="R569" s="90"/>
      <c r="S569" s="90"/>
      <c r="T569" s="90"/>
      <c r="U569" s="90"/>
    </row>
    <row r="570" spans="17:21" s="54" customFormat="1">
      <c r="Q570" s="90"/>
      <c r="R570" s="90"/>
      <c r="S570" s="90"/>
      <c r="T570" s="90"/>
      <c r="U570" s="90"/>
    </row>
  </sheetData>
  <autoFilter ref="A14:AP164" xr:uid="{00000000-0009-0000-0000-000004000000}"/>
  <mergeCells count="14">
    <mergeCell ref="L13:P13"/>
    <mergeCell ref="D167:H167"/>
    <mergeCell ref="L167:O167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</mergeCells>
  <conditionalFormatting sqref="C15:C19 C23:C36 C40:C53 C57:C70 C74:C87 C91:C104 C108:C121 C125:C134">
    <cfRule type="expression" priority="95" stopIfTrue="1">
      <formula>#REF!</formula>
    </cfRule>
  </conditionalFormatting>
  <conditionalFormatting sqref="C137:C138 C142:C149">
    <cfRule type="expression" priority="3" stopIfTrue="1">
      <formula>#REF!</formula>
    </cfRule>
  </conditionalFormatting>
  <conditionalFormatting sqref="C152:C160">
    <cfRule type="expression" priority="22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DZ425"/>
  <sheetViews>
    <sheetView showZeros="0" topLeftCell="A4" zoomScale="85" zoomScaleNormal="85" workbookViewId="0">
      <pane ySplit="11" topLeftCell="A15" activePane="bottomLeft" state="frozen"/>
      <selection activeCell="T55" sqref="T55"/>
      <selection pane="bottomLeft" activeCell="H17" sqref="H17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36" width="8.81640625" style="54"/>
    <col min="37" max="16384" width="8.81640625" style="4"/>
  </cols>
  <sheetData>
    <row r="1" spans="1:16 16354:16354" ht="15">
      <c r="A1" s="434" t="s">
        <v>191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16 16354:16354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 16354:16354" ht="15">
      <c r="A3" s="435" t="str">
        <f>Kopsavilkums!C18</f>
        <v>Šķidrmēslu kanāli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16 16354:16354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16 16354:16354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16 16354:16354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3"/>
      <c r="L6" s="13"/>
      <c r="M6" s="11"/>
      <c r="N6" s="11"/>
      <c r="O6" s="11"/>
      <c r="P6" s="11"/>
    </row>
    <row r="7" spans="1:16 16354:16354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16 16354:16354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3"/>
      <c r="L8" s="11"/>
      <c r="M8" s="11"/>
      <c r="N8" s="11"/>
      <c r="O8" s="11"/>
      <c r="P8" s="11"/>
    </row>
    <row r="9" spans="1:16 16354:16354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P19</f>
        <v>0</v>
      </c>
    </row>
    <row r="10" spans="1:16 16354:16354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16 16354:16354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16 16354:16354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16 16354:16354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16 16354:16354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16 16354:16354">
      <c r="A15" s="268"/>
      <c r="B15" s="134"/>
      <c r="C15" s="173" t="str">
        <f>A3</f>
        <v>Šķidrmēslu kanāli</v>
      </c>
      <c r="D15" s="135"/>
      <c r="E15" s="136"/>
      <c r="F15" s="117"/>
      <c r="G15" s="61"/>
      <c r="H15" s="26"/>
      <c r="I15" s="27"/>
      <c r="J15" s="27"/>
      <c r="K15" s="25"/>
      <c r="L15" s="25"/>
      <c r="M15" s="26"/>
      <c r="N15" s="27"/>
      <c r="O15" s="28"/>
      <c r="P15" s="29"/>
      <c r="XDZ15" s="310">
        <f>SUM(A15:XDY15)</f>
        <v>0</v>
      </c>
    </row>
    <row r="16" spans="1:16 16354:16354">
      <c r="A16" s="270"/>
      <c r="B16" s="130"/>
      <c r="C16" s="196" t="s">
        <v>192</v>
      </c>
      <c r="D16" s="174"/>
      <c r="E16" s="197"/>
      <c r="F16" s="117"/>
      <c r="G16" s="61"/>
      <c r="H16" s="26"/>
      <c r="I16" s="27"/>
      <c r="J16" s="27"/>
      <c r="K16" s="25"/>
      <c r="L16" s="25"/>
      <c r="M16" s="26"/>
      <c r="N16" s="27"/>
      <c r="O16" s="28"/>
      <c r="P16" s="29"/>
    </row>
    <row r="17" spans="1:43" s="207" customFormat="1">
      <c r="A17" s="377">
        <v>1</v>
      </c>
      <c r="B17" s="176"/>
      <c r="C17" s="175" t="s">
        <v>559</v>
      </c>
      <c r="D17" s="176" t="s">
        <v>85</v>
      </c>
      <c r="E17" s="177">
        <v>1</v>
      </c>
      <c r="F17" s="208"/>
      <c r="G17" s="224"/>
      <c r="H17" s="208">
        <f t="shared" ref="H17:H18" si="0">ROUND(F17*G17,2)</f>
        <v>0</v>
      </c>
      <c r="I17" s="209"/>
      <c r="J17" s="209"/>
      <c r="K17" s="228">
        <f t="shared" ref="K17" si="1">SUM(H17:J17)</f>
        <v>0</v>
      </c>
      <c r="L17" s="228">
        <f t="shared" ref="L17" si="2">ROUND(E17*F17,2)</f>
        <v>0</v>
      </c>
      <c r="M17" s="208">
        <f t="shared" ref="M17" si="3">ROUND(E17*H17,2)</f>
        <v>0</v>
      </c>
      <c r="N17" s="209">
        <f t="shared" ref="N17" si="4">ROUND(E17*I17,2)</f>
        <v>0</v>
      </c>
      <c r="O17" s="229">
        <f t="shared" ref="O17" si="5">ROUND(E17*J17,2)</f>
        <v>0</v>
      </c>
      <c r="P17" s="230">
        <f t="shared" ref="P17" si="6">SUM(M17:O17)</f>
        <v>0</v>
      </c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</row>
    <row r="18" spans="1:43" s="207" customFormat="1" ht="14.5" thickBot="1">
      <c r="A18" s="377">
        <v>2</v>
      </c>
      <c r="B18" s="176"/>
      <c r="C18" s="175" t="s">
        <v>560</v>
      </c>
      <c r="D18" s="176" t="s">
        <v>173</v>
      </c>
      <c r="E18" s="177">
        <v>19</v>
      </c>
      <c r="F18" s="208"/>
      <c r="G18" s="224"/>
      <c r="H18" s="208">
        <f t="shared" si="0"/>
        <v>0</v>
      </c>
      <c r="I18" s="209"/>
      <c r="J18" s="209"/>
      <c r="K18" s="228">
        <f t="shared" ref="K18" si="7">SUM(H18:J18)</f>
        <v>0</v>
      </c>
      <c r="L18" s="228">
        <f t="shared" ref="L18" si="8">ROUND(E18*F18,2)</f>
        <v>0</v>
      </c>
      <c r="M18" s="208">
        <f t="shared" ref="M18" si="9">ROUND(E18*H18,2)</f>
        <v>0</v>
      </c>
      <c r="N18" s="209">
        <f t="shared" ref="N18" si="10">ROUND(E18*I18,2)</f>
        <v>0</v>
      </c>
      <c r="O18" s="229">
        <f t="shared" ref="O18" si="11">ROUND(E18*J18,2)</f>
        <v>0</v>
      </c>
      <c r="P18" s="230">
        <f t="shared" ref="P18" si="12">SUM(M18:O18)</f>
        <v>0</v>
      </c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</row>
    <row r="19" spans="1:43" ht="15" customHeight="1" thickBot="1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2" t="s">
        <v>112</v>
      </c>
      <c r="L19" s="36">
        <f>ROUND(SUM(L15:L18),2)</f>
        <v>0</v>
      </c>
      <c r="M19" s="36">
        <f>ROUND(SUM(M15:M18),2)</f>
        <v>0</v>
      </c>
      <c r="N19" s="36">
        <f>ROUND(SUM(N15:N18),2)</f>
        <v>0</v>
      </c>
      <c r="O19" s="36">
        <f>ROUND(SUM(O15:O18),2)</f>
        <v>0</v>
      </c>
      <c r="P19" s="36">
        <f>ROUND(SUM(P15:P18),2)</f>
        <v>0</v>
      </c>
    </row>
    <row r="20" spans="1:43" ht="35" customHeight="1">
      <c r="A20" s="37"/>
      <c r="B20" s="7"/>
      <c r="C20" s="38"/>
      <c r="D20" s="39"/>
      <c r="E20" s="5"/>
      <c r="F20" s="5"/>
      <c r="G20" s="5"/>
      <c r="H20" s="7"/>
      <c r="I20" s="7"/>
      <c r="J20" s="7"/>
      <c r="K20" s="7"/>
      <c r="L20" s="7"/>
      <c r="M20" s="7"/>
      <c r="N20" s="7"/>
      <c r="O20" s="7"/>
      <c r="P20" s="7"/>
    </row>
    <row r="21" spans="1:43">
      <c r="A21" s="40"/>
      <c r="B21" s="41"/>
      <c r="C21" s="41" t="s">
        <v>14</v>
      </c>
      <c r="D21" s="42"/>
      <c r="E21" s="43"/>
      <c r="F21" s="44"/>
      <c r="G21" s="42"/>
      <c r="H21" s="45">
        <f>Kopsavilkums!C$42</f>
        <v>0</v>
      </c>
      <c r="I21" s="46" t="str">
        <f>Koptāme!$C$28</f>
        <v>datums</v>
      </c>
      <c r="J21" s="46"/>
      <c r="K21" s="41" t="s">
        <v>17</v>
      </c>
      <c r="L21" s="47"/>
      <c r="M21" s="44"/>
      <c r="N21" s="44"/>
      <c r="O21" s="45">
        <f>Kopsavilkums!C$47</f>
        <v>0</v>
      </c>
      <c r="P21" s="46" t="str">
        <f>Kopsavilkums!D$47</f>
        <v>datums</v>
      </c>
      <c r="Q21" s="90"/>
      <c r="R21" s="90"/>
      <c r="S21" s="90"/>
      <c r="T21" s="90"/>
      <c r="U21" s="90"/>
      <c r="V21" s="90"/>
      <c r="AK21" s="54"/>
      <c r="AL21" s="54"/>
      <c r="AM21" s="54"/>
      <c r="AN21" s="54"/>
      <c r="AO21" s="54"/>
      <c r="AP21" s="54"/>
      <c r="AQ21" s="54"/>
    </row>
    <row r="22" spans="1:43">
      <c r="A22" s="48"/>
      <c r="B22" s="49"/>
      <c r="C22" s="50"/>
      <c r="D22" s="433" t="s">
        <v>15</v>
      </c>
      <c r="E22" s="433"/>
      <c r="F22" s="433"/>
      <c r="G22" s="433"/>
      <c r="H22" s="433"/>
      <c r="I22" s="7"/>
      <c r="J22" s="7"/>
      <c r="K22" s="7"/>
      <c r="L22" s="433" t="s">
        <v>15</v>
      </c>
      <c r="M22" s="433"/>
      <c r="N22" s="433"/>
      <c r="O22" s="433"/>
      <c r="P22" s="7"/>
      <c r="Q22" s="90"/>
      <c r="R22" s="90"/>
      <c r="S22" s="90"/>
      <c r="T22" s="90"/>
      <c r="U22" s="90"/>
      <c r="V22" s="90"/>
      <c r="AK22" s="54"/>
      <c r="AL22" s="54"/>
      <c r="AM22" s="54"/>
      <c r="AN22" s="54"/>
      <c r="AO22" s="54"/>
      <c r="AP22" s="54"/>
      <c r="AQ22" s="54"/>
    </row>
    <row r="23" spans="1:43">
      <c r="A23" s="37"/>
      <c r="B23" s="7"/>
      <c r="C23" s="38"/>
      <c r="D23" s="5"/>
      <c r="E23" s="5"/>
      <c r="F23" s="5"/>
      <c r="G23" s="5"/>
      <c r="H23" s="7"/>
      <c r="I23" s="7"/>
      <c r="J23" s="7"/>
      <c r="K23" s="7"/>
      <c r="L23" s="7"/>
      <c r="M23" s="7"/>
      <c r="N23" s="7"/>
      <c r="O23" s="7"/>
      <c r="P23" s="7"/>
      <c r="Q23" s="90"/>
      <c r="R23" s="90"/>
      <c r="S23" s="90"/>
      <c r="T23" s="90"/>
      <c r="U23" s="90"/>
      <c r="V23" s="90"/>
      <c r="AK23" s="54"/>
      <c r="AL23" s="54"/>
      <c r="AM23" s="54"/>
      <c r="AN23" s="54"/>
      <c r="AO23" s="54"/>
      <c r="AP23" s="54"/>
      <c r="AQ23" s="54"/>
    </row>
    <row r="24" spans="1:43">
      <c r="A24" s="51"/>
      <c r="B24" s="46"/>
      <c r="C24" s="52"/>
      <c r="D24" s="52">
        <f>Kopsavilkums!B$45</f>
        <v>0</v>
      </c>
      <c r="E24" s="5"/>
      <c r="F24" s="5"/>
      <c r="G24" s="5"/>
      <c r="H24" s="7"/>
      <c r="I24" s="7"/>
      <c r="J24" s="7"/>
      <c r="K24" s="7"/>
      <c r="L24" s="52" t="str">
        <f>Kopsavilkums!B$50</f>
        <v>Sert.Nr. ________</v>
      </c>
      <c r="M24" s="53"/>
      <c r="N24" s="7"/>
      <c r="O24" s="7"/>
      <c r="P24" s="7"/>
      <c r="Q24" s="90"/>
      <c r="R24" s="90"/>
      <c r="S24" s="90"/>
      <c r="T24" s="90"/>
      <c r="U24" s="90"/>
      <c r="V24" s="90"/>
      <c r="AK24" s="54"/>
      <c r="AL24" s="54"/>
      <c r="AM24" s="54"/>
      <c r="AN24" s="54"/>
      <c r="AO24" s="54"/>
      <c r="AP24" s="54"/>
      <c r="AQ24" s="54"/>
    </row>
    <row r="25" spans="1:43" s="54" customFormat="1"/>
    <row r="26" spans="1:43" s="54" customFormat="1"/>
    <row r="27" spans="1:43" s="54" customFormat="1"/>
    <row r="28" spans="1:43" s="54" customFormat="1"/>
    <row r="29" spans="1:43" s="54" customFormat="1"/>
    <row r="30" spans="1:43" s="54" customFormat="1"/>
    <row r="31" spans="1:43" s="54" customFormat="1"/>
    <row r="32" spans="1:43" s="54" customFormat="1"/>
    <row r="33" s="54" customFormat="1"/>
    <row r="34" s="54" customFormat="1"/>
    <row r="35" s="54" customFormat="1"/>
    <row r="36" s="54" customFormat="1"/>
    <row r="37" s="54" customFormat="1"/>
    <row r="38" s="54" customFormat="1"/>
    <row r="39" s="54" customFormat="1"/>
    <row r="40" s="54" customFormat="1"/>
    <row r="41" s="54" customFormat="1"/>
    <row r="42" s="54" customFormat="1"/>
    <row r="43" s="54" customFormat="1"/>
    <row r="44" s="54" customFormat="1"/>
    <row r="45" s="54" customFormat="1"/>
    <row r="46" s="54" customFormat="1"/>
    <row r="47" s="54" customFormat="1"/>
    <row r="48" s="54" customFormat="1"/>
    <row r="49" s="54" customFormat="1"/>
    <row r="50" s="54" customFormat="1"/>
    <row r="51" s="54" customFormat="1"/>
    <row r="52" s="54" customFormat="1"/>
    <row r="53" s="54" customFormat="1"/>
    <row r="54" s="54" customFormat="1"/>
    <row r="55" s="54" customFormat="1"/>
    <row r="56" s="54" customFormat="1"/>
    <row r="57" s="54" customFormat="1"/>
    <row r="58" s="54" customFormat="1"/>
    <row r="59" s="54" customFormat="1"/>
    <row r="60" s="54" customFormat="1"/>
    <row r="61" s="54" customFormat="1"/>
    <row r="62" s="54" customFormat="1"/>
    <row r="63" s="54" customFormat="1"/>
    <row r="64" s="54" customFormat="1"/>
    <row r="65" s="54" customFormat="1"/>
    <row r="66" s="54" customFormat="1"/>
    <row r="67" s="54" customFormat="1"/>
    <row r="68" s="54" customFormat="1"/>
    <row r="69" s="54" customFormat="1"/>
    <row r="70" s="54" customFormat="1"/>
    <row r="71" s="54" customFormat="1"/>
    <row r="72" s="54" customFormat="1"/>
    <row r="73" s="54" customFormat="1"/>
    <row r="74" s="54" customFormat="1"/>
    <row r="75" s="54" customFormat="1"/>
    <row r="76" s="54" customFormat="1"/>
    <row r="77" s="54" customFormat="1"/>
    <row r="78" s="54" customFormat="1"/>
    <row r="79" s="54" customFormat="1"/>
    <row r="80" s="54" customFormat="1"/>
    <row r="81" s="54" customFormat="1"/>
    <row r="82" s="54" customFormat="1"/>
    <row r="83" s="54" customFormat="1"/>
    <row r="84" s="54" customFormat="1"/>
    <row r="85" s="54" customFormat="1"/>
    <row r="86" s="54" customFormat="1"/>
    <row r="87" s="54" customFormat="1"/>
    <row r="88" s="54" customFormat="1"/>
    <row r="89" s="54" customFormat="1"/>
    <row r="90" s="54" customFormat="1"/>
    <row r="91" s="54" customFormat="1"/>
    <row r="92" s="54" customFormat="1"/>
    <row r="93" s="54" customFormat="1"/>
    <row r="94" s="54" customFormat="1"/>
    <row r="95" s="54" customFormat="1"/>
    <row r="96" s="54" customFormat="1"/>
    <row r="97" s="54" customFormat="1"/>
    <row r="98" s="54" customFormat="1"/>
    <row r="99" s="54" customFormat="1"/>
    <row r="100" s="54" customFormat="1"/>
    <row r="101" s="54" customFormat="1"/>
    <row r="102" s="54" customFormat="1"/>
    <row r="103" s="54" customFormat="1"/>
    <row r="104" s="54" customFormat="1"/>
    <row r="105" s="54" customFormat="1"/>
    <row r="106" s="54" customFormat="1"/>
    <row r="107" s="54" customFormat="1"/>
    <row r="108" s="54" customFormat="1"/>
    <row r="109" s="54" customFormat="1"/>
    <row r="110" s="54" customFormat="1"/>
    <row r="111" s="54" customFormat="1"/>
    <row r="112" s="54" customFormat="1"/>
    <row r="113" s="54" customFormat="1"/>
    <row r="114" s="54" customFormat="1"/>
    <row r="115" s="54" customFormat="1"/>
    <row r="116" s="54" customFormat="1"/>
    <row r="117" s="54" customFormat="1"/>
    <row r="118" s="54" customFormat="1"/>
    <row r="119" s="54" customFormat="1"/>
    <row r="120" s="54" customFormat="1"/>
    <row r="121" s="54" customFormat="1"/>
    <row r="122" s="54" customFormat="1"/>
    <row r="123" s="54" customFormat="1"/>
    <row r="124" s="54" customFormat="1"/>
    <row r="125" s="54" customFormat="1"/>
    <row r="126" s="54" customFormat="1"/>
    <row r="127" s="54" customFormat="1"/>
    <row r="128" s="54" customFormat="1"/>
    <row r="129" s="54" customFormat="1"/>
    <row r="130" s="54" customFormat="1"/>
    <row r="131" s="54" customFormat="1"/>
    <row r="132" s="54" customFormat="1"/>
    <row r="133" s="54" customFormat="1"/>
    <row r="134" s="54" customFormat="1"/>
    <row r="135" s="54" customFormat="1"/>
    <row r="136" s="54" customFormat="1"/>
    <row r="137" s="54" customFormat="1"/>
    <row r="138" s="54" customFormat="1"/>
    <row r="139" s="54" customFormat="1"/>
    <row r="140" s="54" customFormat="1"/>
    <row r="141" s="54" customFormat="1"/>
    <row r="142" s="54" customFormat="1"/>
    <row r="143" s="54" customFormat="1"/>
    <row r="144" s="54" customFormat="1"/>
    <row r="145" s="54" customFormat="1"/>
    <row r="146" s="54" customFormat="1"/>
    <row r="147" s="54" customFormat="1"/>
    <row r="148" s="54" customFormat="1"/>
    <row r="149" s="54" customFormat="1"/>
    <row r="150" s="54" customFormat="1"/>
    <row r="151" s="54" customFormat="1"/>
    <row r="152" s="54" customFormat="1"/>
    <row r="153" s="54" customFormat="1"/>
    <row r="154" s="54" customFormat="1"/>
    <row r="155" s="54" customFormat="1"/>
    <row r="156" s="54" customFormat="1"/>
    <row r="157" s="54" customFormat="1"/>
    <row r="158" s="54" customFormat="1"/>
    <row r="159" s="54" customFormat="1"/>
    <row r="160" s="54" customFormat="1"/>
    <row r="161" s="54" customFormat="1"/>
    <row r="162" s="54" customFormat="1"/>
    <row r="163" s="54" customFormat="1"/>
    <row r="164" s="54" customFormat="1"/>
    <row r="165" s="54" customFormat="1"/>
    <row r="166" s="54" customFormat="1"/>
    <row r="167" s="54" customFormat="1"/>
    <row r="168" s="54" customFormat="1"/>
    <row r="169" s="54" customFormat="1"/>
    <row r="170" s="54" customFormat="1"/>
    <row r="171" s="54" customFormat="1"/>
    <row r="172" s="54" customFormat="1"/>
    <row r="173" s="54" customFormat="1"/>
    <row r="174" s="54" customFormat="1"/>
    <row r="175" s="54" customFormat="1"/>
    <row r="176" s="54" customFormat="1"/>
    <row r="177" s="54" customFormat="1"/>
    <row r="178" s="54" customFormat="1"/>
    <row r="179" s="54" customFormat="1"/>
    <row r="180" s="54" customFormat="1"/>
    <row r="181" s="54" customFormat="1"/>
    <row r="182" s="54" customFormat="1"/>
    <row r="183" s="54" customFormat="1"/>
    <row r="184" s="54" customFormat="1"/>
    <row r="185" s="54" customFormat="1"/>
    <row r="186" s="54" customFormat="1"/>
    <row r="187" s="54" customFormat="1"/>
    <row r="188" s="54" customFormat="1"/>
    <row r="189" s="54" customFormat="1"/>
    <row r="190" s="54" customFormat="1"/>
    <row r="191" s="54" customFormat="1"/>
    <row r="192" s="54" customFormat="1"/>
    <row r="193" s="54" customFormat="1"/>
    <row r="194" s="54" customFormat="1"/>
    <row r="195" s="54" customFormat="1"/>
    <row r="196" s="54" customFormat="1"/>
    <row r="197" s="54" customFormat="1"/>
    <row r="198" s="54" customFormat="1"/>
    <row r="199" s="54" customFormat="1"/>
    <row r="200" s="54" customFormat="1"/>
    <row r="201" s="54" customFormat="1"/>
    <row r="202" s="54" customFormat="1"/>
    <row r="203" s="54" customFormat="1"/>
    <row r="204" s="54" customFormat="1"/>
    <row r="205" s="54" customFormat="1"/>
    <row r="206" s="54" customFormat="1"/>
    <row r="207" s="54" customFormat="1"/>
    <row r="208" s="54" customFormat="1"/>
    <row r="209" s="54" customFormat="1"/>
    <row r="210" s="54" customFormat="1"/>
    <row r="211" s="54" customFormat="1"/>
    <row r="212" s="54" customFormat="1"/>
    <row r="213" s="54" customFormat="1"/>
    <row r="214" s="54" customFormat="1"/>
    <row r="215" s="54" customFormat="1"/>
    <row r="216" s="54" customFormat="1"/>
    <row r="217" s="54" customFormat="1"/>
    <row r="218" s="54" customFormat="1"/>
    <row r="219" s="54" customFormat="1"/>
    <row r="220" s="54" customFormat="1"/>
    <row r="221" s="54" customFormat="1"/>
    <row r="222" s="54" customFormat="1"/>
    <row r="223" s="54" customFormat="1"/>
    <row r="224" s="54" customFormat="1"/>
    <row r="225" s="54" customFormat="1"/>
    <row r="226" s="54" customFormat="1"/>
    <row r="227" s="54" customFormat="1"/>
    <row r="228" s="54" customFormat="1"/>
    <row r="229" s="54" customFormat="1"/>
    <row r="230" s="54" customFormat="1"/>
    <row r="231" s="54" customFormat="1"/>
    <row r="232" s="54" customFormat="1"/>
    <row r="233" s="54" customFormat="1"/>
    <row r="234" s="54" customFormat="1"/>
    <row r="235" s="54" customFormat="1"/>
    <row r="236" s="54" customFormat="1"/>
    <row r="237" s="54" customFormat="1"/>
    <row r="238" s="54" customFormat="1"/>
    <row r="239" s="54" customFormat="1"/>
    <row r="240" s="54" customFormat="1"/>
    <row r="241" s="54" customFormat="1"/>
    <row r="242" s="54" customFormat="1"/>
    <row r="243" s="54" customFormat="1"/>
    <row r="244" s="54" customFormat="1"/>
    <row r="245" s="54" customFormat="1"/>
    <row r="246" s="54" customFormat="1"/>
    <row r="247" s="54" customFormat="1"/>
    <row r="248" s="54" customFormat="1"/>
    <row r="249" s="54" customFormat="1"/>
    <row r="250" s="54" customFormat="1"/>
    <row r="251" s="54" customFormat="1"/>
    <row r="252" s="54" customFormat="1"/>
    <row r="253" s="54" customFormat="1"/>
    <row r="254" s="54" customFormat="1"/>
    <row r="255" s="54" customFormat="1"/>
    <row r="256" s="54" customFormat="1"/>
    <row r="257" s="54" customFormat="1"/>
    <row r="258" s="54" customFormat="1"/>
    <row r="259" s="54" customFormat="1"/>
    <row r="260" s="54" customFormat="1"/>
    <row r="261" s="54" customFormat="1"/>
    <row r="262" s="54" customFormat="1"/>
    <row r="263" s="54" customFormat="1"/>
    <row r="264" s="54" customFormat="1"/>
    <row r="265" s="54" customFormat="1"/>
    <row r="266" s="54" customFormat="1"/>
    <row r="267" s="54" customFormat="1"/>
    <row r="268" s="54" customFormat="1"/>
    <row r="269" s="54" customFormat="1"/>
    <row r="270" s="54" customFormat="1"/>
    <row r="271" s="54" customFormat="1"/>
    <row r="272" s="54" customFormat="1"/>
    <row r="273" s="54" customFormat="1"/>
    <row r="274" s="54" customFormat="1"/>
    <row r="275" s="54" customFormat="1"/>
    <row r="276" s="54" customFormat="1"/>
    <row r="277" s="54" customFormat="1"/>
    <row r="278" s="54" customFormat="1"/>
    <row r="279" s="54" customFormat="1"/>
    <row r="280" s="54" customFormat="1"/>
    <row r="281" s="54" customFormat="1"/>
    <row r="282" s="54" customFormat="1"/>
    <row r="283" s="54" customFormat="1"/>
    <row r="284" s="54" customFormat="1"/>
    <row r="285" s="54" customFormat="1"/>
    <row r="286" s="54" customFormat="1"/>
    <row r="287" s="54" customFormat="1"/>
    <row r="288" s="54" customFormat="1"/>
    <row r="289" s="54" customFormat="1"/>
    <row r="290" s="54" customFormat="1"/>
    <row r="291" s="54" customFormat="1"/>
    <row r="292" s="54" customFormat="1"/>
    <row r="293" s="54" customFormat="1"/>
    <row r="294" s="54" customFormat="1"/>
    <row r="295" s="54" customFormat="1"/>
    <row r="296" s="54" customFormat="1"/>
    <row r="297" s="54" customFormat="1"/>
    <row r="298" s="54" customFormat="1"/>
    <row r="299" s="54" customFormat="1"/>
    <row r="300" s="54" customFormat="1"/>
    <row r="301" s="54" customFormat="1"/>
    <row r="302" s="54" customFormat="1"/>
    <row r="303" s="54" customFormat="1"/>
    <row r="304" s="54" customFormat="1"/>
    <row r="305" s="54" customFormat="1"/>
    <row r="306" s="54" customFormat="1"/>
    <row r="307" s="54" customFormat="1"/>
    <row r="308" s="54" customFormat="1"/>
    <row r="309" s="54" customFormat="1"/>
    <row r="310" s="54" customFormat="1"/>
    <row r="311" s="54" customFormat="1"/>
    <row r="312" s="54" customFormat="1"/>
    <row r="313" s="54" customFormat="1"/>
    <row r="314" s="54" customFormat="1"/>
    <row r="315" s="54" customFormat="1"/>
    <row r="316" s="54" customFormat="1"/>
    <row r="317" s="54" customFormat="1"/>
    <row r="318" s="54" customFormat="1"/>
    <row r="319" s="54" customFormat="1"/>
    <row r="320" s="54" customFormat="1"/>
    <row r="321" s="54" customFormat="1"/>
    <row r="322" s="54" customFormat="1"/>
    <row r="323" s="54" customFormat="1"/>
    <row r="324" s="54" customFormat="1"/>
    <row r="325" s="54" customFormat="1"/>
    <row r="326" s="54" customFormat="1"/>
    <row r="327" s="54" customFormat="1"/>
    <row r="328" s="54" customFormat="1"/>
    <row r="329" s="54" customFormat="1"/>
    <row r="330" s="54" customFormat="1"/>
    <row r="331" s="54" customFormat="1"/>
    <row r="332" s="54" customFormat="1"/>
    <row r="333" s="54" customFormat="1"/>
    <row r="334" s="54" customFormat="1"/>
    <row r="335" s="54" customFormat="1"/>
    <row r="336" s="54" customFormat="1"/>
    <row r="337" s="54" customFormat="1"/>
    <row r="338" s="54" customFormat="1"/>
    <row r="339" s="54" customFormat="1"/>
    <row r="340" s="54" customFormat="1"/>
    <row r="341" s="54" customFormat="1"/>
    <row r="342" s="54" customFormat="1"/>
    <row r="343" s="54" customFormat="1"/>
    <row r="344" s="54" customFormat="1"/>
    <row r="345" s="54" customFormat="1"/>
    <row r="346" s="54" customFormat="1"/>
    <row r="347" s="54" customFormat="1"/>
    <row r="348" s="54" customFormat="1"/>
    <row r="349" s="54" customFormat="1"/>
    <row r="350" s="54" customFormat="1"/>
    <row r="351" s="54" customFormat="1"/>
    <row r="352" s="54" customFormat="1"/>
    <row r="353" s="54" customFormat="1"/>
    <row r="354" s="54" customFormat="1"/>
    <row r="355" s="54" customFormat="1"/>
    <row r="356" s="54" customFormat="1"/>
    <row r="357" s="54" customFormat="1"/>
    <row r="358" s="54" customFormat="1"/>
    <row r="359" s="54" customFormat="1"/>
    <row r="360" s="54" customFormat="1"/>
    <row r="361" s="54" customFormat="1"/>
    <row r="362" s="54" customFormat="1"/>
    <row r="363" s="54" customFormat="1"/>
    <row r="364" s="54" customFormat="1"/>
    <row r="365" s="54" customFormat="1"/>
    <row r="366" s="54" customFormat="1"/>
    <row r="367" s="54" customFormat="1"/>
    <row r="368" s="54" customFormat="1"/>
    <row r="369" s="54" customFormat="1"/>
    <row r="370" s="54" customFormat="1"/>
    <row r="371" s="54" customFormat="1"/>
    <row r="372" s="54" customFormat="1"/>
    <row r="373" s="54" customFormat="1"/>
    <row r="374" s="54" customFormat="1"/>
    <row r="375" s="54" customFormat="1"/>
    <row r="376" s="54" customFormat="1"/>
    <row r="377" s="54" customFormat="1"/>
    <row r="378" s="54" customFormat="1"/>
    <row r="379" s="54" customFormat="1"/>
    <row r="380" s="54" customFormat="1"/>
    <row r="381" s="54" customFormat="1"/>
    <row r="382" s="54" customFormat="1"/>
    <row r="383" s="54" customFormat="1"/>
    <row r="384" s="54" customFormat="1"/>
    <row r="385" s="54" customFormat="1"/>
    <row r="386" s="54" customFormat="1"/>
    <row r="387" s="54" customFormat="1"/>
    <row r="388" s="54" customFormat="1"/>
    <row r="389" s="54" customFormat="1"/>
    <row r="390" s="54" customFormat="1"/>
    <row r="391" s="54" customFormat="1"/>
    <row r="392" s="54" customFormat="1"/>
    <row r="393" s="54" customFormat="1"/>
    <row r="394" s="54" customFormat="1"/>
    <row r="395" s="54" customFormat="1"/>
    <row r="396" s="54" customFormat="1"/>
    <row r="397" s="54" customFormat="1"/>
    <row r="398" s="54" customFormat="1"/>
    <row r="399" s="54" customFormat="1"/>
    <row r="400" s="54" customFormat="1"/>
    <row r="401" s="54" customFormat="1"/>
    <row r="402" s="54" customFormat="1"/>
    <row r="403" s="54" customFormat="1"/>
    <row r="404" s="54" customFormat="1"/>
    <row r="405" s="54" customFormat="1"/>
    <row r="406" s="54" customFormat="1"/>
    <row r="407" s="54" customFormat="1"/>
    <row r="408" s="54" customFormat="1"/>
    <row r="409" s="54" customFormat="1"/>
    <row r="410" s="54" customFormat="1"/>
    <row r="411" s="54" customFormat="1"/>
    <row r="412" s="54" customFormat="1"/>
    <row r="413" s="54" customFormat="1"/>
    <row r="414" s="54" customFormat="1"/>
    <row r="415" s="54" customFormat="1"/>
    <row r="416" s="54" customFormat="1"/>
    <row r="417" s="54" customFormat="1"/>
    <row r="418" s="54" customFormat="1"/>
    <row r="419" s="54" customFormat="1"/>
    <row r="420" s="54" customFormat="1"/>
    <row r="421" s="54" customFormat="1"/>
    <row r="422" s="54" customFormat="1"/>
    <row r="423" s="54" customFormat="1"/>
    <row r="424" s="54" customFormat="1"/>
    <row r="425" s="54" customFormat="1"/>
  </sheetData>
  <autoFilter ref="A14:AJ19" xr:uid="{00000000-0009-0000-0000-000005000000}"/>
  <mergeCells count="14">
    <mergeCell ref="L13:P13"/>
    <mergeCell ref="D22:H22"/>
    <mergeCell ref="L22:O22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</mergeCells>
  <conditionalFormatting sqref="C15 C17:C18">
    <cfRule type="expression" priority="46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434"/>
  <sheetViews>
    <sheetView showZeros="0" topLeftCell="A14" zoomScale="85" zoomScaleNormal="85" workbookViewId="0">
      <selection activeCell="T55" sqref="T55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18" width="10.81640625" style="90" customWidth="1"/>
    <col min="19" max="39" width="8.81640625" style="54"/>
    <col min="40" max="16384" width="8.81640625" style="4"/>
  </cols>
  <sheetData>
    <row r="1" spans="1:41" ht="15">
      <c r="A1" s="434" t="s">
        <v>200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41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ht="15">
      <c r="A3" s="435" t="str">
        <f>Kopsavilkums!C19</f>
        <v>Metāla konstrukcijas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41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41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41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3"/>
      <c r="L6" s="13"/>
      <c r="M6" s="11"/>
      <c r="N6" s="11"/>
      <c r="O6" s="11"/>
      <c r="P6" s="11"/>
    </row>
    <row r="7" spans="1:41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41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3"/>
      <c r="L8" s="11"/>
      <c r="M8" s="11"/>
      <c r="N8" s="11"/>
      <c r="O8" s="11"/>
      <c r="P8" s="11"/>
    </row>
    <row r="9" spans="1:41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P28</f>
        <v>0</v>
      </c>
    </row>
    <row r="10" spans="1:41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41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41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41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41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41" s="211" customFormat="1">
      <c r="A15" s="268"/>
      <c r="B15" s="134"/>
      <c r="C15" s="173" t="str">
        <f>A3</f>
        <v>Metāla konstrukcijas</v>
      </c>
      <c r="D15" s="135"/>
      <c r="E15" s="136"/>
      <c r="F15" s="26"/>
      <c r="G15" s="61"/>
      <c r="H15" s="208"/>
      <c r="I15" s="209"/>
      <c r="J15" s="209"/>
      <c r="K15" s="25"/>
      <c r="L15" s="25"/>
      <c r="M15" s="26"/>
      <c r="N15" s="27"/>
      <c r="O15" s="28"/>
      <c r="P15" s="29"/>
      <c r="Q15" s="204"/>
      <c r="R15" s="204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</row>
    <row r="16" spans="1:41" s="217" customFormat="1" ht="23">
      <c r="A16" s="212"/>
      <c r="B16" s="213"/>
      <c r="C16" s="174" t="s">
        <v>201</v>
      </c>
      <c r="D16" s="174"/>
      <c r="E16" s="221"/>
      <c r="F16" s="26"/>
      <c r="G16" s="61"/>
      <c r="H16" s="208"/>
      <c r="I16" s="209"/>
      <c r="J16" s="209"/>
      <c r="K16" s="25"/>
      <c r="L16" s="25"/>
      <c r="M16" s="26"/>
      <c r="N16" s="27"/>
      <c r="O16" s="28"/>
      <c r="P16" s="29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</row>
    <row r="17" spans="1:43" s="207" customFormat="1" ht="23">
      <c r="A17" s="269" t="s">
        <v>32</v>
      </c>
      <c r="B17" s="178"/>
      <c r="C17" s="118" t="s">
        <v>202</v>
      </c>
      <c r="D17" s="176" t="s">
        <v>135</v>
      </c>
      <c r="E17" s="241">
        <v>10.974999999999998</v>
      </c>
      <c r="F17" s="26"/>
      <c r="G17" s="61"/>
      <c r="H17" s="26">
        <f>ROUND(F17*G17,2)</f>
        <v>0</v>
      </c>
      <c r="I17" s="27"/>
      <c r="J17" s="27"/>
      <c r="K17" s="25">
        <f>SUM(H17:J17)</f>
        <v>0</v>
      </c>
      <c r="L17" s="25">
        <f>ROUND(E17*F17,2)</f>
        <v>0</v>
      </c>
      <c r="M17" s="26">
        <f>ROUND(E17*H17,2)</f>
        <v>0</v>
      </c>
      <c r="N17" s="27">
        <f>ROUND(E17*I17,2)</f>
        <v>0</v>
      </c>
      <c r="O17" s="28">
        <f>ROUND(E17*J17,2)</f>
        <v>0</v>
      </c>
      <c r="P17" s="29">
        <f>SUM(M17:O17)</f>
        <v>0</v>
      </c>
      <c r="Q17" s="199"/>
      <c r="R17" s="199"/>
      <c r="S17" s="199"/>
      <c r="T17" s="199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</row>
    <row r="18" spans="1:43" s="207" customFormat="1" ht="23">
      <c r="A18" s="269" t="s">
        <v>34</v>
      </c>
      <c r="B18" s="178"/>
      <c r="C18" s="118" t="s">
        <v>203</v>
      </c>
      <c r="D18" s="176" t="s">
        <v>135</v>
      </c>
      <c r="E18" s="241">
        <v>10.974999999999998</v>
      </c>
      <c r="F18" s="26"/>
      <c r="G18" s="61"/>
      <c r="H18" s="26">
        <f t="shared" ref="H18:H26" si="0">ROUND(F18*G18,2)</f>
        <v>0</v>
      </c>
      <c r="I18" s="27"/>
      <c r="J18" s="27"/>
      <c r="K18" s="25">
        <f t="shared" ref="K18:K26" si="1">SUM(H18:J18)</f>
        <v>0</v>
      </c>
      <c r="L18" s="25">
        <f t="shared" ref="L18:L26" si="2">ROUND(E18*F18,2)</f>
        <v>0</v>
      </c>
      <c r="M18" s="26">
        <f t="shared" ref="M18:M26" si="3">ROUND(E18*H18,2)</f>
        <v>0</v>
      </c>
      <c r="N18" s="27">
        <f t="shared" ref="N18:N26" si="4">ROUND(E18*I18,2)</f>
        <v>0</v>
      </c>
      <c r="O18" s="28">
        <f t="shared" ref="O18:O26" si="5">ROUND(E18*J18,2)</f>
        <v>0</v>
      </c>
      <c r="P18" s="29">
        <f t="shared" ref="P18:P26" si="6">SUM(M18:O18)</f>
        <v>0</v>
      </c>
      <c r="Q18" s="199"/>
      <c r="R18" s="199"/>
      <c r="S18" s="199"/>
      <c r="T18" s="199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</row>
    <row r="19" spans="1:43" s="207" customFormat="1" ht="69">
      <c r="A19" s="269" t="s">
        <v>81</v>
      </c>
      <c r="B19" s="182"/>
      <c r="C19" s="118" t="s">
        <v>204</v>
      </c>
      <c r="D19" s="176" t="s">
        <v>135</v>
      </c>
      <c r="E19" s="241">
        <v>10.974999999999998</v>
      </c>
      <c r="F19" s="26"/>
      <c r="G19" s="61"/>
      <c r="H19" s="26">
        <f t="shared" si="0"/>
        <v>0</v>
      </c>
      <c r="I19" s="27"/>
      <c r="J19" s="27"/>
      <c r="K19" s="25">
        <f t="shared" si="1"/>
        <v>0</v>
      </c>
      <c r="L19" s="25">
        <f t="shared" si="2"/>
        <v>0</v>
      </c>
      <c r="M19" s="26">
        <f t="shared" si="3"/>
        <v>0</v>
      </c>
      <c r="N19" s="27">
        <f t="shared" si="4"/>
        <v>0</v>
      </c>
      <c r="O19" s="28">
        <f t="shared" si="5"/>
        <v>0</v>
      </c>
      <c r="P19" s="29">
        <f t="shared" si="6"/>
        <v>0</v>
      </c>
      <c r="Q19" s="199"/>
      <c r="R19" s="199"/>
      <c r="S19" s="199"/>
      <c r="T19" s="199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</row>
    <row r="20" spans="1:43" s="207" customFormat="1" ht="57.5">
      <c r="A20" s="269" t="s">
        <v>86</v>
      </c>
      <c r="B20" s="178"/>
      <c r="C20" s="118" t="s">
        <v>205</v>
      </c>
      <c r="D20" s="176" t="s">
        <v>135</v>
      </c>
      <c r="E20" s="241">
        <v>10.974999999999998</v>
      </c>
      <c r="F20" s="26"/>
      <c r="G20" s="61"/>
      <c r="H20" s="26">
        <f t="shared" si="0"/>
        <v>0</v>
      </c>
      <c r="I20" s="27"/>
      <c r="J20" s="27"/>
      <c r="K20" s="25">
        <f t="shared" si="1"/>
        <v>0</v>
      </c>
      <c r="L20" s="25">
        <f t="shared" si="2"/>
        <v>0</v>
      </c>
      <c r="M20" s="26">
        <f t="shared" si="3"/>
        <v>0</v>
      </c>
      <c r="N20" s="27">
        <f t="shared" si="4"/>
        <v>0</v>
      </c>
      <c r="O20" s="28">
        <f t="shared" si="5"/>
        <v>0</v>
      </c>
      <c r="P20" s="29">
        <f t="shared" si="6"/>
        <v>0</v>
      </c>
      <c r="Q20" s="199"/>
      <c r="R20" s="199"/>
      <c r="S20" s="199"/>
      <c r="T20" s="199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</row>
    <row r="21" spans="1:43" s="207" customFormat="1">
      <c r="A21" s="269" t="s">
        <v>88</v>
      </c>
      <c r="B21" s="182"/>
      <c r="C21" s="118" t="s">
        <v>206</v>
      </c>
      <c r="D21" s="176" t="s">
        <v>85</v>
      </c>
      <c r="E21" s="179">
        <v>1</v>
      </c>
      <c r="F21" s="26"/>
      <c r="G21" s="61"/>
      <c r="H21" s="26">
        <f t="shared" si="0"/>
        <v>0</v>
      </c>
      <c r="I21" s="27"/>
      <c r="J21" s="27"/>
      <c r="K21" s="25">
        <f t="shared" si="1"/>
        <v>0</v>
      </c>
      <c r="L21" s="25">
        <f t="shared" si="2"/>
        <v>0</v>
      </c>
      <c r="M21" s="26">
        <f t="shared" si="3"/>
        <v>0</v>
      </c>
      <c r="N21" s="27">
        <f t="shared" si="4"/>
        <v>0</v>
      </c>
      <c r="O21" s="28">
        <f t="shared" si="5"/>
        <v>0</v>
      </c>
      <c r="P21" s="29">
        <f t="shared" si="6"/>
        <v>0</v>
      </c>
      <c r="Q21" s="199"/>
      <c r="R21" s="199"/>
      <c r="S21" s="199"/>
      <c r="T21" s="199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</row>
    <row r="22" spans="1:43" s="207" customFormat="1" ht="34.5">
      <c r="A22" s="269" t="s">
        <v>93</v>
      </c>
      <c r="B22" s="178"/>
      <c r="C22" s="118" t="s">
        <v>207</v>
      </c>
      <c r="D22" s="176" t="s">
        <v>85</v>
      </c>
      <c r="E22" s="179">
        <v>1</v>
      </c>
      <c r="F22" s="26"/>
      <c r="G22" s="61"/>
      <c r="H22" s="26">
        <f t="shared" si="0"/>
        <v>0</v>
      </c>
      <c r="I22" s="27"/>
      <c r="J22" s="27"/>
      <c r="K22" s="25">
        <f t="shared" si="1"/>
        <v>0</v>
      </c>
      <c r="L22" s="25">
        <f t="shared" si="2"/>
        <v>0</v>
      </c>
      <c r="M22" s="26">
        <f t="shared" si="3"/>
        <v>0</v>
      </c>
      <c r="N22" s="27">
        <f t="shared" si="4"/>
        <v>0</v>
      </c>
      <c r="O22" s="28">
        <f t="shared" si="5"/>
        <v>0</v>
      </c>
      <c r="P22" s="29">
        <f t="shared" si="6"/>
        <v>0</v>
      </c>
      <c r="Q22" s="199"/>
      <c r="R22" s="199"/>
      <c r="S22" s="199"/>
      <c r="T22" s="199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</row>
    <row r="23" spans="1:43" s="207" customFormat="1">
      <c r="A23" s="212"/>
      <c r="B23" s="213"/>
      <c r="C23" s="174" t="s">
        <v>208</v>
      </c>
      <c r="D23" s="174"/>
      <c r="E23" s="221"/>
      <c r="F23" s="26"/>
      <c r="G23" s="61"/>
      <c r="H23" s="26">
        <f t="shared" si="0"/>
        <v>0</v>
      </c>
      <c r="I23" s="27"/>
      <c r="J23" s="27"/>
      <c r="K23" s="25">
        <f t="shared" si="1"/>
        <v>0</v>
      </c>
      <c r="L23" s="25">
        <f t="shared" si="2"/>
        <v>0</v>
      </c>
      <c r="M23" s="26">
        <f t="shared" si="3"/>
        <v>0</v>
      </c>
      <c r="N23" s="27">
        <f t="shared" si="4"/>
        <v>0</v>
      </c>
      <c r="O23" s="28">
        <f t="shared" si="5"/>
        <v>0</v>
      </c>
      <c r="P23" s="29">
        <f t="shared" si="6"/>
        <v>0</v>
      </c>
      <c r="Q23" s="199"/>
      <c r="R23" s="199"/>
      <c r="S23" s="199"/>
      <c r="T23" s="199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</row>
    <row r="24" spans="1:43" s="207" customFormat="1">
      <c r="A24" s="269" t="s">
        <v>96</v>
      </c>
      <c r="B24" s="178"/>
      <c r="C24" s="118" t="s">
        <v>209</v>
      </c>
      <c r="D24" s="176" t="s">
        <v>135</v>
      </c>
      <c r="E24" s="241">
        <v>10.974999999999998</v>
      </c>
      <c r="F24" s="26"/>
      <c r="G24" s="61"/>
      <c r="H24" s="26">
        <f t="shared" si="0"/>
        <v>0</v>
      </c>
      <c r="I24" s="27"/>
      <c r="J24" s="27"/>
      <c r="K24" s="25">
        <f t="shared" si="1"/>
        <v>0</v>
      </c>
      <c r="L24" s="25">
        <f t="shared" si="2"/>
        <v>0</v>
      </c>
      <c r="M24" s="26">
        <f t="shared" si="3"/>
        <v>0</v>
      </c>
      <c r="N24" s="27">
        <f t="shared" si="4"/>
        <v>0</v>
      </c>
      <c r="O24" s="28">
        <f t="shared" si="5"/>
        <v>0</v>
      </c>
      <c r="P24" s="29">
        <f t="shared" si="6"/>
        <v>0</v>
      </c>
      <c r="Q24" s="199"/>
      <c r="R24" s="199"/>
      <c r="S24" s="199"/>
      <c r="T24" s="199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</row>
    <row r="25" spans="1:43" s="207" customFormat="1">
      <c r="A25" s="212"/>
      <c r="B25" s="213"/>
      <c r="C25" s="174" t="s">
        <v>210</v>
      </c>
      <c r="D25" s="174"/>
      <c r="E25" s="221"/>
      <c r="F25" s="26"/>
      <c r="G25" s="61"/>
      <c r="H25" s="26">
        <f t="shared" si="0"/>
        <v>0</v>
      </c>
      <c r="I25" s="27"/>
      <c r="J25" s="27"/>
      <c r="K25" s="25">
        <f t="shared" si="1"/>
        <v>0</v>
      </c>
      <c r="L25" s="25">
        <f t="shared" si="2"/>
        <v>0</v>
      </c>
      <c r="M25" s="26">
        <f t="shared" si="3"/>
        <v>0</v>
      </c>
      <c r="N25" s="27">
        <f t="shared" si="4"/>
        <v>0</v>
      </c>
      <c r="O25" s="28">
        <f t="shared" si="5"/>
        <v>0</v>
      </c>
      <c r="P25" s="29">
        <f t="shared" si="6"/>
        <v>0</v>
      </c>
      <c r="Q25" s="199"/>
      <c r="R25" s="199"/>
      <c r="S25" s="199"/>
      <c r="T25" s="199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</row>
    <row r="26" spans="1:43" s="207" customFormat="1">
      <c r="A26" s="269" t="s">
        <v>99</v>
      </c>
      <c r="B26" s="178"/>
      <c r="C26" s="118" t="s">
        <v>211</v>
      </c>
      <c r="D26" s="176" t="s">
        <v>135</v>
      </c>
      <c r="E26" s="241">
        <v>10.974999999999998</v>
      </c>
      <c r="F26" s="26"/>
      <c r="G26" s="61"/>
      <c r="H26" s="26">
        <f t="shared" si="0"/>
        <v>0</v>
      </c>
      <c r="I26" s="27"/>
      <c r="J26" s="27"/>
      <c r="K26" s="25">
        <f t="shared" si="1"/>
        <v>0</v>
      </c>
      <c r="L26" s="25">
        <f t="shared" si="2"/>
        <v>0</v>
      </c>
      <c r="M26" s="26">
        <f t="shared" si="3"/>
        <v>0</v>
      </c>
      <c r="N26" s="27">
        <f t="shared" si="4"/>
        <v>0</v>
      </c>
      <c r="O26" s="28">
        <f t="shared" si="5"/>
        <v>0</v>
      </c>
      <c r="P26" s="29">
        <f t="shared" si="6"/>
        <v>0</v>
      </c>
      <c r="Q26" s="199"/>
      <c r="R26" s="199"/>
      <c r="S26" s="199"/>
      <c r="T26" s="199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</row>
    <row r="27" spans="1:43" s="347" customFormat="1" ht="14.5" thickBot="1">
      <c r="A27" s="363" t="s">
        <v>101</v>
      </c>
      <c r="B27" s="291"/>
      <c r="C27" s="366" t="s">
        <v>561</v>
      </c>
      <c r="D27" s="176" t="s">
        <v>85</v>
      </c>
      <c r="E27" s="367">
        <v>1</v>
      </c>
      <c r="F27" s="339"/>
      <c r="G27" s="340"/>
      <c r="H27" s="339">
        <f t="shared" ref="H27" si="7">ROUND(F27*G27,2)</f>
        <v>0</v>
      </c>
      <c r="I27" s="341"/>
      <c r="J27" s="341"/>
      <c r="K27" s="342">
        <f t="shared" ref="K27" si="8">SUM(H27:J27)</f>
        <v>0</v>
      </c>
      <c r="L27" s="342">
        <f t="shared" ref="L27" si="9">ROUND(E27*F27,2)</f>
        <v>0</v>
      </c>
      <c r="M27" s="339">
        <f t="shared" ref="M27" si="10">ROUND(E27*H27,2)</f>
        <v>0</v>
      </c>
      <c r="N27" s="341">
        <f t="shared" ref="N27" si="11">ROUND(E27*I27,2)</f>
        <v>0</v>
      </c>
      <c r="O27" s="343">
        <f t="shared" ref="O27" si="12">ROUND(E27*J27,2)</f>
        <v>0</v>
      </c>
      <c r="P27" s="344">
        <f t="shared" ref="P27" si="13">SUM(M27:O27)</f>
        <v>0</v>
      </c>
      <c r="Q27" s="345"/>
      <c r="R27" s="345"/>
      <c r="S27" s="345"/>
      <c r="T27" s="345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</row>
    <row r="28" spans="1:43" ht="15" customHeight="1" thickBot="1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2" t="s">
        <v>112</v>
      </c>
      <c r="L28" s="36">
        <f>ROUND(SUM(L15:L27),2)</f>
        <v>0</v>
      </c>
      <c r="M28" s="36">
        <f>ROUND(SUM(M15:M27),2)</f>
        <v>0</v>
      </c>
      <c r="N28" s="36">
        <f>ROUND(SUM(N15:N27),2)</f>
        <v>0</v>
      </c>
      <c r="O28" s="36">
        <f>ROUND(SUM(O15:O27),2)</f>
        <v>0</v>
      </c>
      <c r="P28" s="36">
        <f>ROUND(SUM(P15:P27),2)</f>
        <v>0</v>
      </c>
    </row>
    <row r="29" spans="1:43" ht="35" customHeight="1">
      <c r="A29" s="37"/>
      <c r="B29" s="7"/>
      <c r="C29" s="38"/>
      <c r="D29" s="39"/>
      <c r="E29" s="5"/>
      <c r="F29" s="5"/>
      <c r="G29" s="5"/>
      <c r="H29" s="7"/>
      <c r="I29" s="7"/>
      <c r="J29" s="7"/>
      <c r="K29" s="7"/>
      <c r="L29" s="7"/>
      <c r="M29" s="7"/>
      <c r="N29" s="7"/>
      <c r="O29" s="7"/>
      <c r="P29" s="7"/>
    </row>
    <row r="30" spans="1:43">
      <c r="A30" s="40"/>
      <c r="B30" s="41"/>
      <c r="C30" s="41" t="s">
        <v>14</v>
      </c>
      <c r="D30" s="42"/>
      <c r="E30" s="43"/>
      <c r="F30" s="44"/>
      <c r="G30" s="42"/>
      <c r="H30" s="45">
        <f>Kopsavilkums!C$42</f>
        <v>0</v>
      </c>
      <c r="I30" s="46" t="str">
        <f>Koptāme!$C$28</f>
        <v>datums</v>
      </c>
      <c r="J30" s="46"/>
      <c r="K30" s="41" t="s">
        <v>17</v>
      </c>
      <c r="L30" s="47"/>
      <c r="M30" s="44"/>
      <c r="N30" s="44"/>
      <c r="O30" s="45">
        <f>Kopsavilkums!C$47</f>
        <v>0</v>
      </c>
      <c r="P30" s="46" t="str">
        <f>Kopsavilkums!D$47</f>
        <v>datums</v>
      </c>
      <c r="S30" s="90"/>
      <c r="T30" s="90"/>
      <c r="U30" s="90"/>
      <c r="V30" s="90"/>
      <c r="AN30" s="54"/>
      <c r="AO30" s="54"/>
      <c r="AP30" s="54"/>
      <c r="AQ30" s="54"/>
    </row>
    <row r="31" spans="1:43">
      <c r="A31" s="48"/>
      <c r="B31" s="49"/>
      <c r="C31" s="50"/>
      <c r="D31" s="433" t="s">
        <v>15</v>
      </c>
      <c r="E31" s="433"/>
      <c r="F31" s="433"/>
      <c r="G31" s="433"/>
      <c r="H31" s="433"/>
      <c r="I31" s="7"/>
      <c r="J31" s="7"/>
      <c r="K31" s="7"/>
      <c r="L31" s="433" t="s">
        <v>15</v>
      </c>
      <c r="M31" s="433"/>
      <c r="N31" s="433"/>
      <c r="O31" s="433"/>
      <c r="P31" s="7"/>
      <c r="S31" s="90"/>
      <c r="T31" s="90"/>
      <c r="U31" s="90"/>
      <c r="V31" s="90"/>
      <c r="AN31" s="54"/>
      <c r="AO31" s="54"/>
      <c r="AP31" s="54"/>
      <c r="AQ31" s="54"/>
    </row>
    <row r="32" spans="1:43">
      <c r="A32" s="37"/>
      <c r="B32" s="7"/>
      <c r="C32" s="38"/>
      <c r="D32" s="5"/>
      <c r="E32" s="5"/>
      <c r="F32" s="5"/>
      <c r="G32" s="5"/>
      <c r="H32" s="7"/>
      <c r="I32" s="7"/>
      <c r="J32" s="7"/>
      <c r="K32" s="7"/>
      <c r="L32" s="7"/>
      <c r="M32" s="7"/>
      <c r="N32" s="7"/>
      <c r="O32" s="7"/>
      <c r="P32" s="7"/>
      <c r="S32" s="90"/>
      <c r="T32" s="90"/>
      <c r="U32" s="90"/>
      <c r="V32" s="90"/>
      <c r="AN32" s="54"/>
      <c r="AO32" s="54"/>
      <c r="AP32" s="54"/>
      <c r="AQ32" s="54"/>
    </row>
    <row r="33" spans="1:43">
      <c r="A33" s="51"/>
      <c r="B33" s="46"/>
      <c r="C33" s="52"/>
      <c r="D33" s="52">
        <f>Kopsavilkums!B$45</f>
        <v>0</v>
      </c>
      <c r="E33" s="5"/>
      <c r="F33" s="5"/>
      <c r="G33" s="5"/>
      <c r="H33" s="7"/>
      <c r="I33" s="7"/>
      <c r="J33" s="7"/>
      <c r="K33" s="7"/>
      <c r="L33" s="52" t="str">
        <f>Kopsavilkums!B$50</f>
        <v>Sert.Nr. ________</v>
      </c>
      <c r="M33" s="53"/>
      <c r="N33" s="7"/>
      <c r="O33" s="7"/>
      <c r="P33" s="7"/>
      <c r="S33" s="90"/>
      <c r="T33" s="90"/>
      <c r="U33" s="90"/>
      <c r="V33" s="90"/>
      <c r="AN33" s="54"/>
      <c r="AO33" s="54"/>
      <c r="AP33" s="54"/>
      <c r="AQ33" s="54"/>
    </row>
    <row r="34" spans="1:43" s="54" customFormat="1">
      <c r="Q34" s="90"/>
      <c r="R34" s="90"/>
    </row>
    <row r="35" spans="1:43" s="54" customFormat="1">
      <c r="Q35" s="90"/>
      <c r="R35" s="90"/>
    </row>
    <row r="36" spans="1:43" s="54" customFormat="1">
      <c r="Q36" s="90"/>
      <c r="R36" s="90"/>
    </row>
    <row r="37" spans="1:43" s="54" customFormat="1">
      <c r="Q37" s="90"/>
      <c r="R37" s="90"/>
    </row>
    <row r="38" spans="1:43" s="54" customFormat="1">
      <c r="Q38" s="90"/>
      <c r="R38" s="90"/>
    </row>
    <row r="39" spans="1:43" s="54" customFormat="1">
      <c r="Q39" s="90"/>
      <c r="R39" s="90"/>
    </row>
    <row r="40" spans="1:43" s="54" customFormat="1">
      <c r="Q40" s="90"/>
      <c r="R40" s="90"/>
    </row>
    <row r="41" spans="1:43" s="54" customFormat="1">
      <c r="Q41" s="90"/>
      <c r="R41" s="90"/>
    </row>
    <row r="42" spans="1:43" s="54" customFormat="1">
      <c r="Q42" s="90"/>
      <c r="R42" s="90"/>
    </row>
    <row r="43" spans="1:43" s="54" customFormat="1">
      <c r="Q43" s="90"/>
      <c r="R43" s="90"/>
    </row>
    <row r="44" spans="1:43" s="54" customFormat="1">
      <c r="Q44" s="90"/>
      <c r="R44" s="90"/>
    </row>
    <row r="45" spans="1:43" s="54" customFormat="1">
      <c r="Q45" s="90"/>
      <c r="R45" s="90"/>
    </row>
    <row r="46" spans="1:43" s="54" customFormat="1">
      <c r="Q46" s="90"/>
      <c r="R46" s="90"/>
    </row>
    <row r="47" spans="1:43" s="54" customFormat="1">
      <c r="Q47" s="90"/>
      <c r="R47" s="90"/>
    </row>
    <row r="48" spans="1:43" s="54" customFormat="1">
      <c r="Q48" s="90"/>
      <c r="R48" s="90"/>
    </row>
    <row r="49" spans="17:18" s="54" customFormat="1">
      <c r="Q49" s="90"/>
      <c r="R49" s="90"/>
    </row>
    <row r="50" spans="17:18" s="54" customFormat="1">
      <c r="Q50" s="90"/>
      <c r="R50" s="90"/>
    </row>
    <row r="51" spans="17:18" s="54" customFormat="1">
      <c r="Q51" s="90"/>
      <c r="R51" s="90"/>
    </row>
    <row r="52" spans="17:18" s="54" customFormat="1">
      <c r="Q52" s="90"/>
      <c r="R52" s="90"/>
    </row>
    <row r="53" spans="17:18" s="54" customFormat="1">
      <c r="Q53" s="90"/>
      <c r="R53" s="90"/>
    </row>
    <row r="54" spans="17:18" s="54" customFormat="1">
      <c r="Q54" s="90"/>
      <c r="R54" s="90"/>
    </row>
    <row r="55" spans="17:18" s="54" customFormat="1">
      <c r="Q55" s="90"/>
      <c r="R55" s="90"/>
    </row>
    <row r="56" spans="17:18" s="54" customFormat="1">
      <c r="Q56" s="90"/>
      <c r="R56" s="90"/>
    </row>
    <row r="57" spans="17:18" s="54" customFormat="1">
      <c r="Q57" s="90"/>
      <c r="R57" s="90"/>
    </row>
    <row r="58" spans="17:18" s="54" customFormat="1">
      <c r="Q58" s="90"/>
      <c r="R58" s="90"/>
    </row>
    <row r="59" spans="17:18" s="54" customFormat="1">
      <c r="Q59" s="90"/>
      <c r="R59" s="90"/>
    </row>
    <row r="60" spans="17:18" s="54" customFormat="1">
      <c r="Q60" s="90"/>
      <c r="R60" s="90"/>
    </row>
    <row r="61" spans="17:18" s="54" customFormat="1">
      <c r="Q61" s="90"/>
      <c r="R61" s="90"/>
    </row>
    <row r="62" spans="17:18" s="54" customFormat="1">
      <c r="Q62" s="90"/>
      <c r="R62" s="90"/>
    </row>
    <row r="63" spans="17:18" s="54" customFormat="1">
      <c r="Q63" s="90"/>
      <c r="R63" s="90"/>
    </row>
    <row r="64" spans="17:18" s="54" customFormat="1">
      <c r="Q64" s="90"/>
      <c r="R64" s="90"/>
    </row>
    <row r="65" spans="17:18" s="54" customFormat="1">
      <c r="Q65" s="90"/>
      <c r="R65" s="90"/>
    </row>
    <row r="66" spans="17:18" s="54" customFormat="1">
      <c r="Q66" s="90"/>
      <c r="R66" s="90"/>
    </row>
    <row r="67" spans="17:18" s="54" customFormat="1">
      <c r="Q67" s="90"/>
      <c r="R67" s="90"/>
    </row>
    <row r="68" spans="17:18" s="54" customFormat="1">
      <c r="Q68" s="90"/>
      <c r="R68" s="90"/>
    </row>
    <row r="69" spans="17:18" s="54" customFormat="1">
      <c r="Q69" s="90"/>
      <c r="R69" s="90"/>
    </row>
    <row r="70" spans="17:18" s="54" customFormat="1">
      <c r="Q70" s="90"/>
      <c r="R70" s="90"/>
    </row>
    <row r="71" spans="17:18" s="54" customFormat="1">
      <c r="Q71" s="90"/>
      <c r="R71" s="90"/>
    </row>
    <row r="72" spans="17:18" s="54" customFormat="1">
      <c r="Q72" s="90"/>
      <c r="R72" s="90"/>
    </row>
    <row r="73" spans="17:18" s="54" customFormat="1">
      <c r="Q73" s="90"/>
      <c r="R73" s="90"/>
    </row>
    <row r="74" spans="17:18" s="54" customFormat="1">
      <c r="Q74" s="90"/>
      <c r="R74" s="90"/>
    </row>
    <row r="75" spans="17:18" s="54" customFormat="1">
      <c r="Q75" s="90"/>
      <c r="R75" s="90"/>
    </row>
    <row r="76" spans="17:18" s="54" customFormat="1">
      <c r="Q76" s="90"/>
      <c r="R76" s="90"/>
    </row>
    <row r="77" spans="17:18" s="54" customFormat="1">
      <c r="Q77" s="90"/>
      <c r="R77" s="90"/>
    </row>
    <row r="78" spans="17:18" s="54" customFormat="1">
      <c r="Q78" s="90"/>
      <c r="R78" s="90"/>
    </row>
    <row r="79" spans="17:18" s="54" customFormat="1">
      <c r="Q79" s="90"/>
      <c r="R79" s="90"/>
    </row>
    <row r="80" spans="17:18" s="54" customFormat="1">
      <c r="Q80" s="90"/>
      <c r="R80" s="90"/>
    </row>
    <row r="81" spans="17:18" s="54" customFormat="1">
      <c r="Q81" s="90"/>
      <c r="R81" s="90"/>
    </row>
    <row r="82" spans="17:18" s="54" customFormat="1">
      <c r="Q82" s="90"/>
      <c r="R82" s="90"/>
    </row>
    <row r="83" spans="17:18" s="54" customFormat="1">
      <c r="Q83" s="90"/>
      <c r="R83" s="90"/>
    </row>
    <row r="84" spans="17:18" s="54" customFormat="1">
      <c r="Q84" s="90"/>
      <c r="R84" s="90"/>
    </row>
    <row r="85" spans="17:18" s="54" customFormat="1">
      <c r="Q85" s="90"/>
      <c r="R85" s="90"/>
    </row>
    <row r="86" spans="17:18" s="54" customFormat="1">
      <c r="Q86" s="90"/>
      <c r="R86" s="90"/>
    </row>
    <row r="87" spans="17:18" s="54" customFormat="1">
      <c r="Q87" s="90"/>
      <c r="R87" s="90"/>
    </row>
    <row r="88" spans="17:18" s="54" customFormat="1">
      <c r="Q88" s="90"/>
      <c r="R88" s="90"/>
    </row>
    <row r="89" spans="17:18" s="54" customFormat="1">
      <c r="Q89" s="90"/>
      <c r="R89" s="90"/>
    </row>
    <row r="90" spans="17:18" s="54" customFormat="1">
      <c r="Q90" s="90"/>
      <c r="R90" s="90"/>
    </row>
    <row r="91" spans="17:18" s="54" customFormat="1">
      <c r="Q91" s="90"/>
      <c r="R91" s="90"/>
    </row>
    <row r="92" spans="17:18" s="54" customFormat="1">
      <c r="Q92" s="90"/>
      <c r="R92" s="90"/>
    </row>
    <row r="93" spans="17:18" s="54" customFormat="1">
      <c r="Q93" s="90"/>
      <c r="R93" s="90"/>
    </row>
    <row r="94" spans="17:18" s="54" customFormat="1">
      <c r="Q94" s="90"/>
      <c r="R94" s="90"/>
    </row>
    <row r="95" spans="17:18" s="54" customFormat="1">
      <c r="Q95" s="90"/>
      <c r="R95" s="90"/>
    </row>
    <row r="96" spans="17:18" s="54" customFormat="1">
      <c r="Q96" s="90"/>
      <c r="R96" s="90"/>
    </row>
    <row r="97" spans="17:18" s="54" customFormat="1">
      <c r="Q97" s="90"/>
      <c r="R97" s="90"/>
    </row>
    <row r="98" spans="17:18" s="54" customFormat="1">
      <c r="Q98" s="90"/>
      <c r="R98" s="90"/>
    </row>
    <row r="99" spans="17:18" s="54" customFormat="1">
      <c r="Q99" s="90"/>
      <c r="R99" s="90"/>
    </row>
    <row r="100" spans="17:18" s="54" customFormat="1">
      <c r="Q100" s="90"/>
      <c r="R100" s="90"/>
    </row>
    <row r="101" spans="17:18" s="54" customFormat="1">
      <c r="Q101" s="90"/>
      <c r="R101" s="90"/>
    </row>
    <row r="102" spans="17:18" s="54" customFormat="1">
      <c r="Q102" s="90"/>
      <c r="R102" s="90"/>
    </row>
    <row r="103" spans="17:18" s="54" customFormat="1">
      <c r="Q103" s="90"/>
      <c r="R103" s="90"/>
    </row>
    <row r="104" spans="17:18" s="54" customFormat="1">
      <c r="Q104" s="90"/>
      <c r="R104" s="90"/>
    </row>
    <row r="105" spans="17:18" s="54" customFormat="1">
      <c r="Q105" s="90"/>
      <c r="R105" s="90"/>
    </row>
    <row r="106" spans="17:18" s="54" customFormat="1">
      <c r="Q106" s="90"/>
      <c r="R106" s="90"/>
    </row>
    <row r="107" spans="17:18" s="54" customFormat="1">
      <c r="Q107" s="90"/>
      <c r="R107" s="90"/>
    </row>
    <row r="108" spans="17:18" s="54" customFormat="1">
      <c r="Q108" s="90"/>
      <c r="R108" s="90"/>
    </row>
    <row r="109" spans="17:18" s="54" customFormat="1">
      <c r="Q109" s="90"/>
      <c r="R109" s="90"/>
    </row>
    <row r="110" spans="17:18" s="54" customFormat="1">
      <c r="Q110" s="90"/>
      <c r="R110" s="90"/>
    </row>
    <row r="111" spans="17:18" s="54" customFormat="1">
      <c r="Q111" s="90"/>
      <c r="R111" s="90"/>
    </row>
    <row r="112" spans="17:18" s="54" customFormat="1">
      <c r="Q112" s="90"/>
      <c r="R112" s="90"/>
    </row>
    <row r="113" spans="17:18" s="54" customFormat="1">
      <c r="Q113" s="90"/>
      <c r="R113" s="90"/>
    </row>
    <row r="114" spans="17:18" s="54" customFormat="1">
      <c r="Q114" s="90"/>
      <c r="R114" s="90"/>
    </row>
    <row r="115" spans="17:18" s="54" customFormat="1">
      <c r="Q115" s="90"/>
      <c r="R115" s="90"/>
    </row>
    <row r="116" spans="17:18" s="54" customFormat="1">
      <c r="Q116" s="90"/>
      <c r="R116" s="90"/>
    </row>
    <row r="117" spans="17:18" s="54" customFormat="1">
      <c r="Q117" s="90"/>
      <c r="R117" s="90"/>
    </row>
    <row r="118" spans="17:18" s="54" customFormat="1">
      <c r="Q118" s="90"/>
      <c r="R118" s="90"/>
    </row>
    <row r="119" spans="17:18" s="54" customFormat="1">
      <c r="Q119" s="90"/>
      <c r="R119" s="90"/>
    </row>
    <row r="120" spans="17:18" s="54" customFormat="1">
      <c r="Q120" s="90"/>
      <c r="R120" s="90"/>
    </row>
    <row r="121" spans="17:18" s="54" customFormat="1">
      <c r="Q121" s="90"/>
      <c r="R121" s="90"/>
    </row>
    <row r="122" spans="17:18" s="54" customFormat="1">
      <c r="Q122" s="90"/>
      <c r="R122" s="90"/>
    </row>
    <row r="123" spans="17:18" s="54" customFormat="1">
      <c r="Q123" s="90"/>
      <c r="R123" s="90"/>
    </row>
    <row r="124" spans="17:18" s="54" customFormat="1">
      <c r="Q124" s="90"/>
      <c r="R124" s="90"/>
    </row>
    <row r="125" spans="17:18" s="54" customFormat="1">
      <c r="Q125" s="90"/>
      <c r="R125" s="90"/>
    </row>
    <row r="126" spans="17:18" s="54" customFormat="1">
      <c r="Q126" s="90"/>
      <c r="R126" s="90"/>
    </row>
    <row r="127" spans="17:18" s="54" customFormat="1">
      <c r="Q127" s="90"/>
      <c r="R127" s="90"/>
    </row>
    <row r="128" spans="17:18" s="54" customFormat="1">
      <c r="Q128" s="90"/>
      <c r="R128" s="90"/>
    </row>
    <row r="129" spans="17:18" s="54" customFormat="1">
      <c r="Q129" s="90"/>
      <c r="R129" s="90"/>
    </row>
    <row r="130" spans="17:18" s="54" customFormat="1">
      <c r="Q130" s="90"/>
      <c r="R130" s="90"/>
    </row>
    <row r="131" spans="17:18" s="54" customFormat="1">
      <c r="Q131" s="90"/>
      <c r="R131" s="90"/>
    </row>
    <row r="132" spans="17:18" s="54" customFormat="1">
      <c r="Q132" s="90"/>
      <c r="R132" s="90"/>
    </row>
    <row r="133" spans="17:18" s="54" customFormat="1">
      <c r="Q133" s="90"/>
      <c r="R133" s="90"/>
    </row>
    <row r="134" spans="17:18" s="54" customFormat="1">
      <c r="Q134" s="90"/>
      <c r="R134" s="90"/>
    </row>
    <row r="135" spans="17:18" s="54" customFormat="1">
      <c r="Q135" s="90"/>
      <c r="R135" s="90"/>
    </row>
    <row r="136" spans="17:18" s="54" customFormat="1">
      <c r="Q136" s="90"/>
      <c r="R136" s="90"/>
    </row>
    <row r="137" spans="17:18" s="54" customFormat="1">
      <c r="Q137" s="90"/>
      <c r="R137" s="90"/>
    </row>
    <row r="138" spans="17:18" s="54" customFormat="1">
      <c r="Q138" s="90"/>
      <c r="R138" s="90"/>
    </row>
    <row r="139" spans="17:18" s="54" customFormat="1">
      <c r="Q139" s="90"/>
      <c r="R139" s="90"/>
    </row>
    <row r="140" spans="17:18" s="54" customFormat="1">
      <c r="Q140" s="90"/>
      <c r="R140" s="90"/>
    </row>
    <row r="141" spans="17:18" s="54" customFormat="1">
      <c r="Q141" s="90"/>
      <c r="R141" s="90"/>
    </row>
    <row r="142" spans="17:18" s="54" customFormat="1">
      <c r="Q142" s="90"/>
      <c r="R142" s="90"/>
    </row>
    <row r="143" spans="17:18" s="54" customFormat="1">
      <c r="Q143" s="90"/>
      <c r="R143" s="90"/>
    </row>
    <row r="144" spans="17:18" s="54" customFormat="1">
      <c r="Q144" s="90"/>
      <c r="R144" s="90"/>
    </row>
    <row r="145" spans="17:18" s="54" customFormat="1">
      <c r="Q145" s="90"/>
      <c r="R145" s="90"/>
    </row>
    <row r="146" spans="17:18" s="54" customFormat="1">
      <c r="Q146" s="90"/>
      <c r="R146" s="90"/>
    </row>
    <row r="147" spans="17:18" s="54" customFormat="1">
      <c r="Q147" s="90"/>
      <c r="R147" s="90"/>
    </row>
    <row r="148" spans="17:18" s="54" customFormat="1">
      <c r="Q148" s="90"/>
      <c r="R148" s="90"/>
    </row>
    <row r="149" spans="17:18" s="54" customFormat="1">
      <c r="Q149" s="90"/>
      <c r="R149" s="90"/>
    </row>
    <row r="150" spans="17:18" s="54" customFormat="1">
      <c r="Q150" s="90"/>
      <c r="R150" s="90"/>
    </row>
    <row r="151" spans="17:18" s="54" customFormat="1">
      <c r="Q151" s="90"/>
      <c r="R151" s="90"/>
    </row>
    <row r="152" spans="17:18" s="54" customFormat="1">
      <c r="Q152" s="90"/>
      <c r="R152" s="90"/>
    </row>
    <row r="153" spans="17:18" s="54" customFormat="1">
      <c r="Q153" s="90"/>
      <c r="R153" s="90"/>
    </row>
    <row r="154" spans="17:18" s="54" customFormat="1">
      <c r="Q154" s="90"/>
      <c r="R154" s="90"/>
    </row>
    <row r="155" spans="17:18" s="54" customFormat="1">
      <c r="Q155" s="90"/>
      <c r="R155" s="90"/>
    </row>
    <row r="156" spans="17:18" s="54" customFormat="1">
      <c r="Q156" s="90"/>
      <c r="R156" s="90"/>
    </row>
    <row r="157" spans="17:18" s="54" customFormat="1">
      <c r="Q157" s="90"/>
      <c r="R157" s="90"/>
    </row>
    <row r="158" spans="17:18" s="54" customFormat="1">
      <c r="Q158" s="90"/>
      <c r="R158" s="90"/>
    </row>
    <row r="159" spans="17:18" s="54" customFormat="1">
      <c r="Q159" s="90"/>
      <c r="R159" s="90"/>
    </row>
    <row r="160" spans="17:18" s="54" customFormat="1">
      <c r="Q160" s="90"/>
      <c r="R160" s="90"/>
    </row>
    <row r="161" spans="17:18" s="54" customFormat="1">
      <c r="Q161" s="90"/>
      <c r="R161" s="90"/>
    </row>
    <row r="162" spans="17:18" s="54" customFormat="1">
      <c r="Q162" s="90"/>
      <c r="R162" s="90"/>
    </row>
    <row r="163" spans="17:18" s="54" customFormat="1">
      <c r="Q163" s="90"/>
      <c r="R163" s="90"/>
    </row>
    <row r="164" spans="17:18" s="54" customFormat="1">
      <c r="Q164" s="90"/>
      <c r="R164" s="90"/>
    </row>
    <row r="165" spans="17:18" s="54" customFormat="1">
      <c r="Q165" s="90"/>
      <c r="R165" s="90"/>
    </row>
    <row r="166" spans="17:18" s="54" customFormat="1">
      <c r="Q166" s="90"/>
      <c r="R166" s="90"/>
    </row>
    <row r="167" spans="17:18" s="54" customFormat="1">
      <c r="Q167" s="90"/>
      <c r="R167" s="90"/>
    </row>
    <row r="168" spans="17:18" s="54" customFormat="1">
      <c r="Q168" s="90"/>
      <c r="R168" s="90"/>
    </row>
    <row r="169" spans="17:18" s="54" customFormat="1">
      <c r="Q169" s="90"/>
      <c r="R169" s="90"/>
    </row>
    <row r="170" spans="17:18" s="54" customFormat="1">
      <c r="Q170" s="90"/>
      <c r="R170" s="90"/>
    </row>
    <row r="171" spans="17:18" s="54" customFormat="1">
      <c r="Q171" s="90"/>
      <c r="R171" s="90"/>
    </row>
    <row r="172" spans="17:18" s="54" customFormat="1">
      <c r="Q172" s="90"/>
      <c r="R172" s="90"/>
    </row>
    <row r="173" spans="17:18" s="54" customFormat="1">
      <c r="Q173" s="90"/>
      <c r="R173" s="90"/>
    </row>
    <row r="174" spans="17:18" s="54" customFormat="1">
      <c r="Q174" s="90"/>
      <c r="R174" s="90"/>
    </row>
    <row r="175" spans="17:18" s="54" customFormat="1">
      <c r="Q175" s="90"/>
      <c r="R175" s="90"/>
    </row>
    <row r="176" spans="17:18" s="54" customFormat="1">
      <c r="Q176" s="90"/>
      <c r="R176" s="90"/>
    </row>
    <row r="177" spans="17:18" s="54" customFormat="1">
      <c r="Q177" s="90"/>
      <c r="R177" s="90"/>
    </row>
    <row r="178" spans="17:18" s="54" customFormat="1">
      <c r="Q178" s="90"/>
      <c r="R178" s="90"/>
    </row>
    <row r="179" spans="17:18" s="54" customFormat="1">
      <c r="Q179" s="90"/>
      <c r="R179" s="90"/>
    </row>
    <row r="180" spans="17:18" s="54" customFormat="1">
      <c r="Q180" s="90"/>
      <c r="R180" s="90"/>
    </row>
    <row r="181" spans="17:18" s="54" customFormat="1">
      <c r="Q181" s="90"/>
      <c r="R181" s="90"/>
    </row>
    <row r="182" spans="17:18" s="54" customFormat="1">
      <c r="Q182" s="90"/>
      <c r="R182" s="90"/>
    </row>
    <row r="183" spans="17:18" s="54" customFormat="1">
      <c r="Q183" s="90"/>
      <c r="R183" s="90"/>
    </row>
    <row r="184" spans="17:18" s="54" customFormat="1">
      <c r="Q184" s="90"/>
      <c r="R184" s="90"/>
    </row>
    <row r="185" spans="17:18" s="54" customFormat="1">
      <c r="Q185" s="90"/>
      <c r="R185" s="90"/>
    </row>
    <row r="186" spans="17:18" s="54" customFormat="1">
      <c r="Q186" s="90"/>
      <c r="R186" s="90"/>
    </row>
    <row r="187" spans="17:18" s="54" customFormat="1">
      <c r="Q187" s="90"/>
      <c r="R187" s="90"/>
    </row>
    <row r="188" spans="17:18" s="54" customFormat="1">
      <c r="Q188" s="90"/>
      <c r="R188" s="90"/>
    </row>
    <row r="189" spans="17:18" s="54" customFormat="1">
      <c r="Q189" s="90"/>
      <c r="R189" s="90"/>
    </row>
    <row r="190" spans="17:18" s="54" customFormat="1">
      <c r="Q190" s="90"/>
      <c r="R190" s="90"/>
    </row>
    <row r="191" spans="17:18" s="54" customFormat="1">
      <c r="Q191" s="90"/>
      <c r="R191" s="90"/>
    </row>
    <row r="192" spans="17:18" s="54" customFormat="1">
      <c r="Q192" s="90"/>
      <c r="R192" s="90"/>
    </row>
    <row r="193" spans="17:18" s="54" customFormat="1">
      <c r="Q193" s="90"/>
      <c r="R193" s="90"/>
    </row>
    <row r="194" spans="17:18" s="54" customFormat="1">
      <c r="Q194" s="90"/>
      <c r="R194" s="90"/>
    </row>
    <row r="195" spans="17:18" s="54" customFormat="1">
      <c r="Q195" s="90"/>
      <c r="R195" s="90"/>
    </row>
    <row r="196" spans="17:18" s="54" customFormat="1">
      <c r="Q196" s="90"/>
      <c r="R196" s="90"/>
    </row>
    <row r="197" spans="17:18" s="54" customFormat="1">
      <c r="Q197" s="90"/>
      <c r="R197" s="90"/>
    </row>
    <row r="198" spans="17:18" s="54" customFormat="1">
      <c r="Q198" s="90"/>
      <c r="R198" s="90"/>
    </row>
    <row r="199" spans="17:18" s="54" customFormat="1">
      <c r="Q199" s="90"/>
      <c r="R199" s="90"/>
    </row>
    <row r="200" spans="17:18" s="54" customFormat="1">
      <c r="Q200" s="90"/>
      <c r="R200" s="90"/>
    </row>
    <row r="201" spans="17:18" s="54" customFormat="1">
      <c r="Q201" s="90"/>
      <c r="R201" s="90"/>
    </row>
    <row r="202" spans="17:18" s="54" customFormat="1">
      <c r="Q202" s="90"/>
      <c r="R202" s="90"/>
    </row>
    <row r="203" spans="17:18" s="54" customFormat="1">
      <c r="Q203" s="90"/>
      <c r="R203" s="90"/>
    </row>
    <row r="204" spans="17:18" s="54" customFormat="1">
      <c r="Q204" s="90"/>
      <c r="R204" s="90"/>
    </row>
    <row r="205" spans="17:18" s="54" customFormat="1">
      <c r="Q205" s="90"/>
      <c r="R205" s="90"/>
    </row>
    <row r="206" spans="17:18" s="54" customFormat="1">
      <c r="Q206" s="90"/>
      <c r="R206" s="90"/>
    </row>
    <row r="207" spans="17:18" s="54" customFormat="1">
      <c r="Q207" s="90"/>
      <c r="R207" s="90"/>
    </row>
    <row r="208" spans="17:18" s="54" customFormat="1">
      <c r="Q208" s="90"/>
      <c r="R208" s="90"/>
    </row>
    <row r="209" spans="17:18" s="54" customFormat="1">
      <c r="Q209" s="90"/>
      <c r="R209" s="90"/>
    </row>
    <row r="210" spans="17:18" s="54" customFormat="1">
      <c r="Q210" s="90"/>
      <c r="R210" s="90"/>
    </row>
    <row r="211" spans="17:18" s="54" customFormat="1">
      <c r="Q211" s="90"/>
      <c r="R211" s="90"/>
    </row>
    <row r="212" spans="17:18" s="54" customFormat="1">
      <c r="Q212" s="90"/>
      <c r="R212" s="90"/>
    </row>
    <row r="213" spans="17:18" s="54" customFormat="1">
      <c r="Q213" s="90"/>
      <c r="R213" s="90"/>
    </row>
    <row r="214" spans="17:18" s="54" customFormat="1">
      <c r="Q214" s="90"/>
      <c r="R214" s="90"/>
    </row>
    <row r="215" spans="17:18" s="54" customFormat="1">
      <c r="Q215" s="90"/>
      <c r="R215" s="90"/>
    </row>
    <row r="216" spans="17:18" s="54" customFormat="1">
      <c r="Q216" s="90"/>
      <c r="R216" s="90"/>
    </row>
    <row r="217" spans="17:18" s="54" customFormat="1">
      <c r="Q217" s="90"/>
      <c r="R217" s="90"/>
    </row>
    <row r="218" spans="17:18" s="54" customFormat="1">
      <c r="Q218" s="90"/>
      <c r="R218" s="90"/>
    </row>
    <row r="219" spans="17:18" s="54" customFormat="1">
      <c r="Q219" s="90"/>
      <c r="R219" s="90"/>
    </row>
    <row r="220" spans="17:18" s="54" customFormat="1">
      <c r="Q220" s="90"/>
      <c r="R220" s="90"/>
    </row>
    <row r="221" spans="17:18" s="54" customFormat="1">
      <c r="Q221" s="90"/>
      <c r="R221" s="90"/>
    </row>
    <row r="222" spans="17:18" s="54" customFormat="1">
      <c r="Q222" s="90"/>
      <c r="R222" s="90"/>
    </row>
    <row r="223" spans="17:18" s="54" customFormat="1">
      <c r="Q223" s="90"/>
      <c r="R223" s="90"/>
    </row>
    <row r="224" spans="17:18" s="54" customFormat="1">
      <c r="Q224" s="90"/>
      <c r="R224" s="90"/>
    </row>
    <row r="225" spans="17:18" s="54" customFormat="1">
      <c r="Q225" s="90"/>
      <c r="R225" s="90"/>
    </row>
    <row r="226" spans="17:18" s="54" customFormat="1">
      <c r="Q226" s="90"/>
      <c r="R226" s="90"/>
    </row>
    <row r="227" spans="17:18" s="54" customFormat="1">
      <c r="Q227" s="90"/>
      <c r="R227" s="90"/>
    </row>
    <row r="228" spans="17:18" s="54" customFormat="1">
      <c r="Q228" s="90"/>
      <c r="R228" s="90"/>
    </row>
    <row r="229" spans="17:18" s="54" customFormat="1">
      <c r="Q229" s="90"/>
      <c r="R229" s="90"/>
    </row>
    <row r="230" spans="17:18" s="54" customFormat="1">
      <c r="Q230" s="90"/>
      <c r="R230" s="90"/>
    </row>
    <row r="231" spans="17:18" s="54" customFormat="1">
      <c r="Q231" s="90"/>
      <c r="R231" s="90"/>
    </row>
    <row r="232" spans="17:18" s="54" customFormat="1">
      <c r="Q232" s="90"/>
      <c r="R232" s="90"/>
    </row>
    <row r="233" spans="17:18" s="54" customFormat="1">
      <c r="Q233" s="90"/>
      <c r="R233" s="90"/>
    </row>
    <row r="234" spans="17:18" s="54" customFormat="1">
      <c r="Q234" s="90"/>
      <c r="R234" s="90"/>
    </row>
    <row r="235" spans="17:18" s="54" customFormat="1">
      <c r="Q235" s="90"/>
      <c r="R235" s="90"/>
    </row>
    <row r="236" spans="17:18" s="54" customFormat="1">
      <c r="Q236" s="90"/>
      <c r="R236" s="90"/>
    </row>
    <row r="237" spans="17:18" s="54" customFormat="1">
      <c r="Q237" s="90"/>
      <c r="R237" s="90"/>
    </row>
    <row r="238" spans="17:18" s="54" customFormat="1">
      <c r="Q238" s="90"/>
      <c r="R238" s="90"/>
    </row>
    <row r="239" spans="17:18" s="54" customFormat="1">
      <c r="Q239" s="90"/>
      <c r="R239" s="90"/>
    </row>
    <row r="240" spans="17:18" s="54" customFormat="1">
      <c r="Q240" s="90"/>
      <c r="R240" s="90"/>
    </row>
    <row r="241" spans="17:18" s="54" customFormat="1">
      <c r="Q241" s="90"/>
      <c r="R241" s="90"/>
    </row>
    <row r="242" spans="17:18" s="54" customFormat="1">
      <c r="Q242" s="90"/>
      <c r="R242" s="90"/>
    </row>
    <row r="243" spans="17:18" s="54" customFormat="1">
      <c r="Q243" s="90"/>
      <c r="R243" s="90"/>
    </row>
    <row r="244" spans="17:18" s="54" customFormat="1">
      <c r="Q244" s="90"/>
      <c r="R244" s="90"/>
    </row>
    <row r="245" spans="17:18" s="54" customFormat="1">
      <c r="Q245" s="90"/>
      <c r="R245" s="90"/>
    </row>
    <row r="246" spans="17:18" s="54" customFormat="1">
      <c r="Q246" s="90"/>
      <c r="R246" s="90"/>
    </row>
    <row r="247" spans="17:18" s="54" customFormat="1">
      <c r="Q247" s="90"/>
      <c r="R247" s="90"/>
    </row>
    <row r="248" spans="17:18" s="54" customFormat="1">
      <c r="Q248" s="90"/>
      <c r="R248" s="90"/>
    </row>
    <row r="249" spans="17:18" s="54" customFormat="1">
      <c r="Q249" s="90"/>
      <c r="R249" s="90"/>
    </row>
    <row r="250" spans="17:18" s="54" customFormat="1">
      <c r="Q250" s="90"/>
      <c r="R250" s="90"/>
    </row>
    <row r="251" spans="17:18" s="54" customFormat="1">
      <c r="Q251" s="90"/>
      <c r="R251" s="90"/>
    </row>
    <row r="252" spans="17:18" s="54" customFormat="1">
      <c r="Q252" s="90"/>
      <c r="R252" s="90"/>
    </row>
    <row r="253" spans="17:18" s="54" customFormat="1">
      <c r="Q253" s="90"/>
      <c r="R253" s="90"/>
    </row>
    <row r="254" spans="17:18" s="54" customFormat="1">
      <c r="Q254" s="90"/>
      <c r="R254" s="90"/>
    </row>
    <row r="255" spans="17:18" s="54" customFormat="1">
      <c r="Q255" s="90"/>
      <c r="R255" s="90"/>
    </row>
    <row r="256" spans="17:18" s="54" customFormat="1">
      <c r="Q256" s="90"/>
      <c r="R256" s="90"/>
    </row>
    <row r="257" spans="17:18" s="54" customFormat="1">
      <c r="Q257" s="90"/>
      <c r="R257" s="90"/>
    </row>
    <row r="258" spans="17:18" s="54" customFormat="1">
      <c r="Q258" s="90"/>
      <c r="R258" s="90"/>
    </row>
    <row r="259" spans="17:18" s="54" customFormat="1">
      <c r="Q259" s="90"/>
      <c r="R259" s="90"/>
    </row>
    <row r="260" spans="17:18" s="54" customFormat="1">
      <c r="Q260" s="90"/>
      <c r="R260" s="90"/>
    </row>
    <row r="261" spans="17:18" s="54" customFormat="1">
      <c r="Q261" s="90"/>
      <c r="R261" s="90"/>
    </row>
    <row r="262" spans="17:18" s="54" customFormat="1">
      <c r="Q262" s="90"/>
      <c r="R262" s="90"/>
    </row>
    <row r="263" spans="17:18" s="54" customFormat="1">
      <c r="Q263" s="90"/>
      <c r="R263" s="90"/>
    </row>
    <row r="264" spans="17:18" s="54" customFormat="1">
      <c r="Q264" s="90"/>
      <c r="R264" s="90"/>
    </row>
    <row r="265" spans="17:18" s="54" customFormat="1">
      <c r="Q265" s="90"/>
      <c r="R265" s="90"/>
    </row>
    <row r="266" spans="17:18" s="54" customFormat="1">
      <c r="Q266" s="90"/>
      <c r="R266" s="90"/>
    </row>
    <row r="267" spans="17:18" s="54" customFormat="1">
      <c r="Q267" s="90"/>
      <c r="R267" s="90"/>
    </row>
    <row r="268" spans="17:18" s="54" customFormat="1">
      <c r="Q268" s="90"/>
      <c r="R268" s="90"/>
    </row>
    <row r="269" spans="17:18" s="54" customFormat="1">
      <c r="Q269" s="90"/>
      <c r="R269" s="90"/>
    </row>
    <row r="270" spans="17:18" s="54" customFormat="1">
      <c r="Q270" s="90"/>
      <c r="R270" s="90"/>
    </row>
    <row r="271" spans="17:18" s="54" customFormat="1">
      <c r="Q271" s="90"/>
      <c r="R271" s="90"/>
    </row>
    <row r="272" spans="17:18" s="54" customFormat="1">
      <c r="Q272" s="90"/>
      <c r="R272" s="90"/>
    </row>
    <row r="273" spans="17:18" s="54" customFormat="1">
      <c r="Q273" s="90"/>
      <c r="R273" s="90"/>
    </row>
    <row r="274" spans="17:18" s="54" customFormat="1">
      <c r="Q274" s="90"/>
      <c r="R274" s="90"/>
    </row>
    <row r="275" spans="17:18" s="54" customFormat="1">
      <c r="Q275" s="90"/>
      <c r="R275" s="90"/>
    </row>
    <row r="276" spans="17:18" s="54" customFormat="1">
      <c r="Q276" s="90"/>
      <c r="R276" s="90"/>
    </row>
    <row r="277" spans="17:18" s="54" customFormat="1">
      <c r="Q277" s="90"/>
      <c r="R277" s="90"/>
    </row>
    <row r="278" spans="17:18" s="54" customFormat="1">
      <c r="Q278" s="90"/>
      <c r="R278" s="90"/>
    </row>
    <row r="279" spans="17:18" s="54" customFormat="1">
      <c r="Q279" s="90"/>
      <c r="R279" s="90"/>
    </row>
    <row r="280" spans="17:18" s="54" customFormat="1">
      <c r="Q280" s="90"/>
      <c r="R280" s="90"/>
    </row>
    <row r="281" spans="17:18" s="54" customFormat="1">
      <c r="Q281" s="90"/>
      <c r="R281" s="90"/>
    </row>
    <row r="282" spans="17:18" s="54" customFormat="1">
      <c r="Q282" s="90"/>
      <c r="R282" s="90"/>
    </row>
    <row r="283" spans="17:18" s="54" customFormat="1">
      <c r="Q283" s="90"/>
      <c r="R283" s="90"/>
    </row>
    <row r="284" spans="17:18" s="54" customFormat="1">
      <c r="Q284" s="90"/>
      <c r="R284" s="90"/>
    </row>
    <row r="285" spans="17:18" s="54" customFormat="1">
      <c r="Q285" s="90"/>
      <c r="R285" s="90"/>
    </row>
    <row r="286" spans="17:18" s="54" customFormat="1">
      <c r="Q286" s="90"/>
      <c r="R286" s="90"/>
    </row>
    <row r="287" spans="17:18" s="54" customFormat="1">
      <c r="Q287" s="90"/>
      <c r="R287" s="90"/>
    </row>
    <row r="288" spans="17:18" s="54" customFormat="1">
      <c r="Q288" s="90"/>
      <c r="R288" s="90"/>
    </row>
    <row r="289" spans="17:18" s="54" customFormat="1">
      <c r="Q289" s="90"/>
      <c r="R289" s="90"/>
    </row>
    <row r="290" spans="17:18" s="54" customFormat="1">
      <c r="Q290" s="90"/>
      <c r="R290" s="90"/>
    </row>
    <row r="291" spans="17:18" s="54" customFormat="1">
      <c r="Q291" s="90"/>
      <c r="R291" s="90"/>
    </row>
    <row r="292" spans="17:18" s="54" customFormat="1">
      <c r="Q292" s="90"/>
      <c r="R292" s="90"/>
    </row>
    <row r="293" spans="17:18" s="54" customFormat="1">
      <c r="Q293" s="90"/>
      <c r="R293" s="90"/>
    </row>
    <row r="294" spans="17:18" s="54" customFormat="1">
      <c r="Q294" s="90"/>
      <c r="R294" s="90"/>
    </row>
    <row r="295" spans="17:18" s="54" customFormat="1">
      <c r="Q295" s="90"/>
      <c r="R295" s="90"/>
    </row>
    <row r="296" spans="17:18" s="54" customFormat="1">
      <c r="Q296" s="90"/>
      <c r="R296" s="90"/>
    </row>
    <row r="297" spans="17:18" s="54" customFormat="1">
      <c r="Q297" s="90"/>
      <c r="R297" s="90"/>
    </row>
    <row r="298" spans="17:18" s="54" customFormat="1">
      <c r="Q298" s="90"/>
      <c r="R298" s="90"/>
    </row>
    <row r="299" spans="17:18" s="54" customFormat="1">
      <c r="Q299" s="90"/>
      <c r="R299" s="90"/>
    </row>
    <row r="300" spans="17:18" s="54" customFormat="1">
      <c r="Q300" s="90"/>
      <c r="R300" s="90"/>
    </row>
    <row r="301" spans="17:18" s="54" customFormat="1">
      <c r="Q301" s="90"/>
      <c r="R301" s="90"/>
    </row>
    <row r="302" spans="17:18" s="54" customFormat="1">
      <c r="Q302" s="90"/>
      <c r="R302" s="90"/>
    </row>
    <row r="303" spans="17:18" s="54" customFormat="1">
      <c r="Q303" s="90"/>
      <c r="R303" s="90"/>
    </row>
    <row r="304" spans="17:18" s="54" customFormat="1">
      <c r="Q304" s="90"/>
      <c r="R304" s="90"/>
    </row>
    <row r="305" spans="17:18" s="54" customFormat="1">
      <c r="Q305" s="90"/>
      <c r="R305" s="90"/>
    </row>
    <row r="306" spans="17:18" s="54" customFormat="1">
      <c r="Q306" s="90"/>
      <c r="R306" s="90"/>
    </row>
    <row r="307" spans="17:18" s="54" customFormat="1">
      <c r="Q307" s="90"/>
      <c r="R307" s="90"/>
    </row>
    <row r="308" spans="17:18" s="54" customFormat="1">
      <c r="Q308" s="90"/>
      <c r="R308" s="90"/>
    </row>
    <row r="309" spans="17:18" s="54" customFormat="1">
      <c r="Q309" s="90"/>
      <c r="R309" s="90"/>
    </row>
    <row r="310" spans="17:18" s="54" customFormat="1">
      <c r="Q310" s="90"/>
      <c r="R310" s="90"/>
    </row>
    <row r="311" spans="17:18" s="54" customFormat="1">
      <c r="Q311" s="90"/>
      <c r="R311" s="90"/>
    </row>
    <row r="312" spans="17:18" s="54" customFormat="1">
      <c r="Q312" s="90"/>
      <c r="R312" s="90"/>
    </row>
    <row r="313" spans="17:18" s="54" customFormat="1">
      <c r="Q313" s="90"/>
      <c r="R313" s="90"/>
    </row>
    <row r="314" spans="17:18" s="54" customFormat="1">
      <c r="Q314" s="90"/>
      <c r="R314" s="90"/>
    </row>
    <row r="315" spans="17:18" s="54" customFormat="1">
      <c r="Q315" s="90"/>
      <c r="R315" s="90"/>
    </row>
    <row r="316" spans="17:18" s="54" customFormat="1">
      <c r="Q316" s="90"/>
      <c r="R316" s="90"/>
    </row>
    <row r="317" spans="17:18" s="54" customFormat="1">
      <c r="Q317" s="90"/>
      <c r="R317" s="90"/>
    </row>
    <row r="318" spans="17:18" s="54" customFormat="1">
      <c r="Q318" s="90"/>
      <c r="R318" s="90"/>
    </row>
    <row r="319" spans="17:18" s="54" customFormat="1">
      <c r="Q319" s="90"/>
      <c r="R319" s="90"/>
    </row>
    <row r="320" spans="17:18" s="54" customFormat="1">
      <c r="Q320" s="90"/>
      <c r="R320" s="90"/>
    </row>
    <row r="321" spans="17:18" s="54" customFormat="1">
      <c r="Q321" s="90"/>
      <c r="R321" s="90"/>
    </row>
    <row r="322" spans="17:18" s="54" customFormat="1">
      <c r="Q322" s="90"/>
      <c r="R322" s="90"/>
    </row>
    <row r="323" spans="17:18" s="54" customFormat="1">
      <c r="Q323" s="90"/>
      <c r="R323" s="90"/>
    </row>
    <row r="324" spans="17:18" s="54" customFormat="1">
      <c r="Q324" s="90"/>
      <c r="R324" s="90"/>
    </row>
    <row r="325" spans="17:18" s="54" customFormat="1">
      <c r="Q325" s="90"/>
      <c r="R325" s="90"/>
    </row>
    <row r="326" spans="17:18" s="54" customFormat="1">
      <c r="Q326" s="90"/>
      <c r="R326" s="90"/>
    </row>
    <row r="327" spans="17:18" s="54" customFormat="1">
      <c r="Q327" s="90"/>
      <c r="R327" s="90"/>
    </row>
    <row r="328" spans="17:18" s="54" customFormat="1">
      <c r="Q328" s="90"/>
      <c r="R328" s="90"/>
    </row>
    <row r="329" spans="17:18" s="54" customFormat="1">
      <c r="Q329" s="90"/>
      <c r="R329" s="90"/>
    </row>
    <row r="330" spans="17:18" s="54" customFormat="1">
      <c r="Q330" s="90"/>
      <c r="R330" s="90"/>
    </row>
    <row r="331" spans="17:18" s="54" customFormat="1">
      <c r="Q331" s="90"/>
      <c r="R331" s="90"/>
    </row>
    <row r="332" spans="17:18" s="54" customFormat="1">
      <c r="Q332" s="90"/>
      <c r="R332" s="90"/>
    </row>
    <row r="333" spans="17:18" s="54" customFormat="1">
      <c r="Q333" s="90"/>
      <c r="R333" s="90"/>
    </row>
    <row r="334" spans="17:18" s="54" customFormat="1">
      <c r="Q334" s="90"/>
      <c r="R334" s="90"/>
    </row>
    <row r="335" spans="17:18" s="54" customFormat="1">
      <c r="Q335" s="90"/>
      <c r="R335" s="90"/>
    </row>
    <row r="336" spans="17:18" s="54" customFormat="1">
      <c r="Q336" s="90"/>
      <c r="R336" s="90"/>
    </row>
    <row r="337" spans="17:18" s="54" customFormat="1">
      <c r="Q337" s="90"/>
      <c r="R337" s="90"/>
    </row>
    <row r="338" spans="17:18" s="54" customFormat="1">
      <c r="Q338" s="90"/>
      <c r="R338" s="90"/>
    </row>
    <row r="339" spans="17:18" s="54" customFormat="1">
      <c r="Q339" s="90"/>
      <c r="R339" s="90"/>
    </row>
    <row r="340" spans="17:18" s="54" customFormat="1">
      <c r="Q340" s="90"/>
      <c r="R340" s="90"/>
    </row>
    <row r="341" spans="17:18" s="54" customFormat="1">
      <c r="Q341" s="90"/>
      <c r="R341" s="90"/>
    </row>
    <row r="342" spans="17:18" s="54" customFormat="1">
      <c r="Q342" s="90"/>
      <c r="R342" s="90"/>
    </row>
    <row r="343" spans="17:18" s="54" customFormat="1">
      <c r="Q343" s="90"/>
      <c r="R343" s="90"/>
    </row>
    <row r="344" spans="17:18" s="54" customFormat="1">
      <c r="Q344" s="90"/>
      <c r="R344" s="90"/>
    </row>
    <row r="345" spans="17:18" s="54" customFormat="1">
      <c r="Q345" s="90"/>
      <c r="R345" s="90"/>
    </row>
    <row r="346" spans="17:18" s="54" customFormat="1">
      <c r="Q346" s="90"/>
      <c r="R346" s="90"/>
    </row>
    <row r="347" spans="17:18" s="54" customFormat="1">
      <c r="Q347" s="90"/>
      <c r="R347" s="90"/>
    </row>
    <row r="348" spans="17:18" s="54" customFormat="1">
      <c r="Q348" s="90"/>
      <c r="R348" s="90"/>
    </row>
    <row r="349" spans="17:18" s="54" customFormat="1">
      <c r="Q349" s="90"/>
      <c r="R349" s="90"/>
    </row>
    <row r="350" spans="17:18" s="54" customFormat="1">
      <c r="Q350" s="90"/>
      <c r="R350" s="90"/>
    </row>
    <row r="351" spans="17:18" s="54" customFormat="1">
      <c r="Q351" s="90"/>
      <c r="R351" s="90"/>
    </row>
    <row r="352" spans="17:18" s="54" customFormat="1">
      <c r="Q352" s="90"/>
      <c r="R352" s="90"/>
    </row>
    <row r="353" spans="17:18" s="54" customFormat="1">
      <c r="Q353" s="90"/>
      <c r="R353" s="90"/>
    </row>
    <row r="354" spans="17:18" s="54" customFormat="1">
      <c r="Q354" s="90"/>
      <c r="R354" s="90"/>
    </row>
    <row r="355" spans="17:18" s="54" customFormat="1">
      <c r="Q355" s="90"/>
      <c r="R355" s="90"/>
    </row>
    <row r="356" spans="17:18" s="54" customFormat="1">
      <c r="Q356" s="90"/>
      <c r="R356" s="90"/>
    </row>
    <row r="357" spans="17:18" s="54" customFormat="1">
      <c r="Q357" s="90"/>
      <c r="R357" s="90"/>
    </row>
    <row r="358" spans="17:18" s="54" customFormat="1">
      <c r="Q358" s="90"/>
      <c r="R358" s="90"/>
    </row>
    <row r="359" spans="17:18" s="54" customFormat="1">
      <c r="Q359" s="90"/>
      <c r="R359" s="90"/>
    </row>
    <row r="360" spans="17:18" s="54" customFormat="1">
      <c r="Q360" s="90"/>
      <c r="R360" s="90"/>
    </row>
    <row r="361" spans="17:18" s="54" customFormat="1">
      <c r="Q361" s="90"/>
      <c r="R361" s="90"/>
    </row>
    <row r="362" spans="17:18" s="54" customFormat="1">
      <c r="Q362" s="90"/>
      <c r="R362" s="90"/>
    </row>
    <row r="363" spans="17:18" s="54" customFormat="1">
      <c r="Q363" s="90"/>
      <c r="R363" s="90"/>
    </row>
    <row r="364" spans="17:18" s="54" customFormat="1">
      <c r="Q364" s="90"/>
      <c r="R364" s="90"/>
    </row>
    <row r="365" spans="17:18" s="54" customFormat="1">
      <c r="Q365" s="90"/>
      <c r="R365" s="90"/>
    </row>
    <row r="366" spans="17:18" s="54" customFormat="1">
      <c r="Q366" s="90"/>
      <c r="R366" s="90"/>
    </row>
    <row r="367" spans="17:18" s="54" customFormat="1">
      <c r="Q367" s="90"/>
      <c r="R367" s="90"/>
    </row>
    <row r="368" spans="17:18" s="54" customFormat="1">
      <c r="Q368" s="90"/>
      <c r="R368" s="90"/>
    </row>
    <row r="369" spans="17:18" s="54" customFormat="1">
      <c r="Q369" s="90"/>
      <c r="R369" s="90"/>
    </row>
    <row r="370" spans="17:18" s="54" customFormat="1">
      <c r="Q370" s="90"/>
      <c r="R370" s="90"/>
    </row>
    <row r="371" spans="17:18" s="54" customFormat="1">
      <c r="Q371" s="90"/>
      <c r="R371" s="90"/>
    </row>
    <row r="372" spans="17:18" s="54" customFormat="1">
      <c r="Q372" s="90"/>
      <c r="R372" s="90"/>
    </row>
    <row r="373" spans="17:18" s="54" customFormat="1">
      <c r="Q373" s="90"/>
      <c r="R373" s="90"/>
    </row>
    <row r="374" spans="17:18" s="54" customFormat="1">
      <c r="Q374" s="90"/>
      <c r="R374" s="90"/>
    </row>
    <row r="375" spans="17:18" s="54" customFormat="1">
      <c r="Q375" s="90"/>
      <c r="R375" s="90"/>
    </row>
    <row r="376" spans="17:18" s="54" customFormat="1">
      <c r="Q376" s="90"/>
      <c r="R376" s="90"/>
    </row>
    <row r="377" spans="17:18" s="54" customFormat="1">
      <c r="Q377" s="90"/>
      <c r="R377" s="90"/>
    </row>
    <row r="378" spans="17:18" s="54" customFormat="1">
      <c r="Q378" s="90"/>
      <c r="R378" s="90"/>
    </row>
    <row r="379" spans="17:18" s="54" customFormat="1">
      <c r="Q379" s="90"/>
      <c r="R379" s="90"/>
    </row>
    <row r="380" spans="17:18" s="54" customFormat="1">
      <c r="Q380" s="90"/>
      <c r="R380" s="90"/>
    </row>
    <row r="381" spans="17:18" s="54" customFormat="1">
      <c r="Q381" s="90"/>
      <c r="R381" s="90"/>
    </row>
    <row r="382" spans="17:18" s="54" customFormat="1">
      <c r="Q382" s="90"/>
      <c r="R382" s="90"/>
    </row>
    <row r="383" spans="17:18" s="54" customFormat="1">
      <c r="Q383" s="90"/>
      <c r="R383" s="90"/>
    </row>
    <row r="384" spans="17:18" s="54" customFormat="1">
      <c r="Q384" s="90"/>
      <c r="R384" s="90"/>
    </row>
    <row r="385" spans="17:18" s="54" customFormat="1">
      <c r="Q385" s="90"/>
      <c r="R385" s="90"/>
    </row>
    <row r="386" spans="17:18" s="54" customFormat="1">
      <c r="Q386" s="90"/>
      <c r="R386" s="90"/>
    </row>
    <row r="387" spans="17:18" s="54" customFormat="1">
      <c r="Q387" s="90"/>
      <c r="R387" s="90"/>
    </row>
    <row r="388" spans="17:18" s="54" customFormat="1">
      <c r="Q388" s="90"/>
      <c r="R388" s="90"/>
    </row>
    <row r="389" spans="17:18" s="54" customFormat="1">
      <c r="Q389" s="90"/>
      <c r="R389" s="90"/>
    </row>
    <row r="390" spans="17:18" s="54" customFormat="1">
      <c r="Q390" s="90"/>
      <c r="R390" s="90"/>
    </row>
    <row r="391" spans="17:18" s="54" customFormat="1">
      <c r="Q391" s="90"/>
      <c r="R391" s="90"/>
    </row>
    <row r="392" spans="17:18" s="54" customFormat="1">
      <c r="Q392" s="90"/>
      <c r="R392" s="90"/>
    </row>
    <row r="393" spans="17:18" s="54" customFormat="1">
      <c r="Q393" s="90"/>
      <c r="R393" s="90"/>
    </row>
    <row r="394" spans="17:18" s="54" customFormat="1">
      <c r="Q394" s="90"/>
      <c r="R394" s="90"/>
    </row>
    <row r="395" spans="17:18" s="54" customFormat="1">
      <c r="Q395" s="90"/>
      <c r="R395" s="90"/>
    </row>
    <row r="396" spans="17:18" s="54" customFormat="1">
      <c r="Q396" s="90"/>
      <c r="R396" s="90"/>
    </row>
    <row r="397" spans="17:18" s="54" customFormat="1">
      <c r="Q397" s="90"/>
      <c r="R397" s="90"/>
    </row>
    <row r="398" spans="17:18" s="54" customFormat="1">
      <c r="Q398" s="90"/>
      <c r="R398" s="90"/>
    </row>
    <row r="399" spans="17:18" s="54" customFormat="1">
      <c r="Q399" s="90"/>
      <c r="R399" s="90"/>
    </row>
    <row r="400" spans="17:18" s="54" customFormat="1">
      <c r="Q400" s="90"/>
      <c r="R400" s="90"/>
    </row>
    <row r="401" spans="17:18" s="54" customFormat="1">
      <c r="Q401" s="90"/>
      <c r="R401" s="90"/>
    </row>
    <row r="402" spans="17:18" s="54" customFormat="1">
      <c r="Q402" s="90"/>
      <c r="R402" s="90"/>
    </row>
    <row r="403" spans="17:18" s="54" customFormat="1">
      <c r="Q403" s="90"/>
      <c r="R403" s="90"/>
    </row>
    <row r="404" spans="17:18" s="54" customFormat="1">
      <c r="Q404" s="90"/>
      <c r="R404" s="90"/>
    </row>
    <row r="405" spans="17:18" s="54" customFormat="1">
      <c r="Q405" s="90"/>
      <c r="R405" s="90"/>
    </row>
    <row r="406" spans="17:18" s="54" customFormat="1">
      <c r="Q406" s="90"/>
      <c r="R406" s="90"/>
    </row>
    <row r="407" spans="17:18" s="54" customFormat="1">
      <c r="Q407" s="90"/>
      <c r="R407" s="90"/>
    </row>
    <row r="408" spans="17:18" s="54" customFormat="1">
      <c r="Q408" s="90"/>
      <c r="R408" s="90"/>
    </row>
    <row r="409" spans="17:18" s="54" customFormat="1">
      <c r="Q409" s="90"/>
      <c r="R409" s="90"/>
    </row>
    <row r="410" spans="17:18" s="54" customFormat="1">
      <c r="Q410" s="90"/>
      <c r="R410" s="90"/>
    </row>
    <row r="411" spans="17:18" s="54" customFormat="1">
      <c r="Q411" s="90"/>
      <c r="R411" s="90"/>
    </row>
    <row r="412" spans="17:18" s="54" customFormat="1">
      <c r="Q412" s="90"/>
      <c r="R412" s="90"/>
    </row>
    <row r="413" spans="17:18" s="54" customFormat="1">
      <c r="Q413" s="90"/>
      <c r="R413" s="90"/>
    </row>
    <row r="414" spans="17:18" s="54" customFormat="1">
      <c r="Q414" s="90"/>
      <c r="R414" s="90"/>
    </row>
    <row r="415" spans="17:18" s="54" customFormat="1">
      <c r="Q415" s="90"/>
      <c r="R415" s="90"/>
    </row>
    <row r="416" spans="17:18" s="54" customFormat="1">
      <c r="Q416" s="90"/>
      <c r="R416" s="90"/>
    </row>
    <row r="417" spans="17:18" s="54" customFormat="1">
      <c r="Q417" s="90"/>
      <c r="R417" s="90"/>
    </row>
    <row r="418" spans="17:18" s="54" customFormat="1">
      <c r="Q418" s="90"/>
      <c r="R418" s="90"/>
    </row>
    <row r="419" spans="17:18" s="54" customFormat="1">
      <c r="Q419" s="90"/>
      <c r="R419" s="90"/>
    </row>
    <row r="420" spans="17:18" s="54" customFormat="1">
      <c r="Q420" s="90"/>
      <c r="R420" s="90"/>
    </row>
    <row r="421" spans="17:18" s="54" customFormat="1">
      <c r="Q421" s="90"/>
      <c r="R421" s="90"/>
    </row>
    <row r="422" spans="17:18" s="54" customFormat="1">
      <c r="Q422" s="90"/>
      <c r="R422" s="90"/>
    </row>
    <row r="423" spans="17:18" s="54" customFormat="1">
      <c r="Q423" s="90"/>
      <c r="R423" s="90"/>
    </row>
    <row r="424" spans="17:18" s="54" customFormat="1">
      <c r="Q424" s="90"/>
      <c r="R424" s="90"/>
    </row>
    <row r="425" spans="17:18" s="54" customFormat="1">
      <c r="Q425" s="90"/>
      <c r="R425" s="90"/>
    </row>
    <row r="426" spans="17:18" s="54" customFormat="1">
      <c r="Q426" s="90"/>
      <c r="R426" s="90"/>
    </row>
    <row r="427" spans="17:18" s="54" customFormat="1">
      <c r="Q427" s="90"/>
      <c r="R427" s="90"/>
    </row>
    <row r="428" spans="17:18" s="54" customFormat="1">
      <c r="Q428" s="90"/>
      <c r="R428" s="90"/>
    </row>
    <row r="429" spans="17:18" s="54" customFormat="1">
      <c r="Q429" s="90"/>
      <c r="R429" s="90"/>
    </row>
    <row r="430" spans="17:18" s="54" customFormat="1">
      <c r="Q430" s="90"/>
      <c r="R430" s="90"/>
    </row>
    <row r="431" spans="17:18" s="54" customFormat="1">
      <c r="Q431" s="90"/>
      <c r="R431" s="90"/>
    </row>
    <row r="432" spans="17:18" s="54" customFormat="1">
      <c r="Q432" s="90"/>
      <c r="R432" s="90"/>
    </row>
    <row r="433" spans="17:18" s="54" customFormat="1">
      <c r="Q433" s="90"/>
      <c r="R433" s="90"/>
    </row>
    <row r="434" spans="17:18" s="54" customFormat="1">
      <c r="Q434" s="90"/>
      <c r="R434" s="90"/>
    </row>
  </sheetData>
  <autoFilter ref="A14:AM28" xr:uid="{00000000-0009-0000-0000-000006000000}"/>
  <mergeCells count="14">
    <mergeCell ref="L13:P13"/>
    <mergeCell ref="D31:H31"/>
    <mergeCell ref="L31:O31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</mergeCells>
  <conditionalFormatting sqref="C15:C27">
    <cfRule type="expression" priority="1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R451"/>
  <sheetViews>
    <sheetView showZeros="0" topLeftCell="E34" zoomScale="110" zoomScaleNormal="110" zoomScaleSheetLayoutView="85" workbookViewId="0">
      <selection activeCell="T30" sqref="T30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20" width="10.81640625" style="90" customWidth="1"/>
    <col min="21" max="41" width="8.81640625" style="54"/>
    <col min="42" max="16384" width="8.81640625" style="4"/>
  </cols>
  <sheetData>
    <row r="1" spans="1:44" ht="15">
      <c r="A1" s="434" t="s">
        <v>212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44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4" ht="15">
      <c r="A3" s="435" t="str">
        <f>Kopsavilkums!C20</f>
        <v>Jumta konstrukcija, segums, notekcaurules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44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44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44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3"/>
      <c r="L6" s="13"/>
      <c r="M6" s="11"/>
      <c r="N6" s="11"/>
      <c r="O6" s="11"/>
      <c r="P6" s="11"/>
    </row>
    <row r="7" spans="1:44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44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3"/>
      <c r="L8" s="11"/>
      <c r="M8" s="11"/>
      <c r="N8" s="11"/>
      <c r="O8" s="11"/>
      <c r="P8" s="11"/>
    </row>
    <row r="9" spans="1:44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P45</f>
        <v>0</v>
      </c>
    </row>
    <row r="10" spans="1:44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44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44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44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44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44" s="211" customFormat="1" ht="25">
      <c r="A15" s="268"/>
      <c r="B15" s="134"/>
      <c r="C15" s="173" t="str">
        <f>A3</f>
        <v>Jumta konstrukcija, segums, notekcaurules</v>
      </c>
      <c r="D15" s="135"/>
      <c r="E15" s="136"/>
      <c r="F15" s="117"/>
      <c r="G15" s="61"/>
      <c r="H15" s="26"/>
      <c r="I15" s="27"/>
      <c r="J15" s="27"/>
      <c r="K15" s="25"/>
      <c r="L15" s="25"/>
      <c r="M15" s="26"/>
      <c r="N15" s="27"/>
      <c r="O15" s="28"/>
      <c r="P15" s="29"/>
      <c r="Q15" s="204"/>
      <c r="R15" s="204"/>
      <c r="S15" s="204"/>
      <c r="T15" s="204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</row>
    <row r="16" spans="1:44" s="180" customFormat="1" ht="11.5">
      <c r="A16" s="269"/>
      <c r="B16" s="182"/>
      <c r="C16" s="174" t="s">
        <v>213</v>
      </c>
      <c r="D16" s="174"/>
      <c r="E16" s="221"/>
      <c r="F16" s="26">
        <v>0</v>
      </c>
      <c r="G16" s="61">
        <v>0</v>
      </c>
      <c r="H16" s="26">
        <f t="shared" ref="H16:H44" si="0">ROUND(F16*G16,2)</f>
        <v>0</v>
      </c>
      <c r="I16" s="27">
        <v>0</v>
      </c>
      <c r="J16" s="27">
        <v>0</v>
      </c>
      <c r="K16" s="25">
        <f t="shared" ref="K16:K44" si="1">SUM(H16:J16)</f>
        <v>0</v>
      </c>
      <c r="L16" s="25">
        <f t="shared" ref="L16:L44" si="2">ROUND(E16*F16,2)</f>
        <v>0</v>
      </c>
      <c r="M16" s="26">
        <f t="shared" ref="M16:M44" si="3">ROUND(E16*H16,2)</f>
        <v>0</v>
      </c>
      <c r="N16" s="27">
        <f t="shared" ref="N16:N44" si="4">ROUND(E16*I16,2)</f>
        <v>0</v>
      </c>
      <c r="O16" s="28">
        <f t="shared" ref="O16:O44" si="5">ROUND(E16*J16,2)</f>
        <v>0</v>
      </c>
      <c r="P16" s="29">
        <f t="shared" ref="P16:P44" si="6">SUM(M16:O16)</f>
        <v>0</v>
      </c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</row>
    <row r="17" spans="1:44" s="180" customFormat="1" ht="11.5">
      <c r="A17" s="269" t="s">
        <v>32</v>
      </c>
      <c r="B17" s="182"/>
      <c r="C17" s="175" t="s">
        <v>214</v>
      </c>
      <c r="D17" s="176" t="s">
        <v>173</v>
      </c>
      <c r="E17" s="179">
        <v>96</v>
      </c>
      <c r="F17" s="26"/>
      <c r="G17" s="61"/>
      <c r="H17" s="26">
        <f t="shared" si="0"/>
        <v>0</v>
      </c>
      <c r="I17" s="27"/>
      <c r="J17" s="27"/>
      <c r="K17" s="25">
        <f t="shared" si="1"/>
        <v>0</v>
      </c>
      <c r="L17" s="25">
        <f t="shared" si="2"/>
        <v>0</v>
      </c>
      <c r="M17" s="26">
        <f t="shared" si="3"/>
        <v>0</v>
      </c>
      <c r="N17" s="27">
        <f t="shared" si="4"/>
        <v>0</v>
      </c>
      <c r="O17" s="28">
        <f t="shared" si="5"/>
        <v>0</v>
      </c>
      <c r="P17" s="29">
        <f t="shared" si="6"/>
        <v>0</v>
      </c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</row>
    <row r="18" spans="1:44" s="180" customFormat="1" ht="11.5">
      <c r="A18" s="269"/>
      <c r="B18" s="178"/>
      <c r="C18" s="181" t="s">
        <v>215</v>
      </c>
      <c r="D18" s="176" t="s">
        <v>121</v>
      </c>
      <c r="E18" s="241">
        <v>2.1120000000000001</v>
      </c>
      <c r="F18" s="26"/>
      <c r="G18" s="61"/>
      <c r="H18" s="26">
        <f t="shared" si="0"/>
        <v>0</v>
      </c>
      <c r="I18" s="27"/>
      <c r="J18" s="27"/>
      <c r="K18" s="25">
        <f t="shared" si="1"/>
        <v>0</v>
      </c>
      <c r="L18" s="25">
        <f t="shared" si="2"/>
        <v>0</v>
      </c>
      <c r="M18" s="26">
        <f t="shared" si="3"/>
        <v>0</v>
      </c>
      <c r="N18" s="27">
        <f t="shared" si="4"/>
        <v>0</v>
      </c>
      <c r="O18" s="28">
        <f t="shared" si="5"/>
        <v>0</v>
      </c>
      <c r="P18" s="29">
        <f t="shared" si="6"/>
        <v>0</v>
      </c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4" s="180" customFormat="1" ht="34.5" customHeight="1">
      <c r="A19" s="363"/>
      <c r="B19" s="172"/>
      <c r="C19" s="181" t="s">
        <v>216</v>
      </c>
      <c r="D19" s="176" t="s">
        <v>85</v>
      </c>
      <c r="E19" s="179">
        <v>1</v>
      </c>
      <c r="F19" s="26"/>
      <c r="G19" s="61"/>
      <c r="H19" s="26">
        <f t="shared" si="0"/>
        <v>0</v>
      </c>
      <c r="I19" s="27"/>
      <c r="J19" s="27"/>
      <c r="K19" s="25">
        <f t="shared" si="1"/>
        <v>0</v>
      </c>
      <c r="L19" s="25">
        <f t="shared" si="2"/>
        <v>0</v>
      </c>
      <c r="M19" s="26">
        <f t="shared" si="3"/>
        <v>0</v>
      </c>
      <c r="N19" s="27">
        <f t="shared" si="4"/>
        <v>0</v>
      </c>
      <c r="O19" s="28">
        <f t="shared" si="5"/>
        <v>0</v>
      </c>
      <c r="P19" s="29">
        <f t="shared" si="6"/>
        <v>0</v>
      </c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</row>
    <row r="20" spans="1:44" s="336" customFormat="1" ht="11.5">
      <c r="A20" s="363" t="s">
        <v>34</v>
      </c>
      <c r="B20" s="335"/>
      <c r="C20" s="175" t="s">
        <v>562</v>
      </c>
      <c r="D20" s="176" t="s">
        <v>173</v>
      </c>
      <c r="E20" s="179">
        <v>1338.75</v>
      </c>
      <c r="F20" s="326"/>
      <c r="G20" s="327"/>
      <c r="H20" s="326">
        <f t="shared" ref="H20:H22" si="7">ROUND(F20*G20,2)</f>
        <v>0</v>
      </c>
      <c r="I20" s="328"/>
      <c r="J20" s="328"/>
      <c r="K20" s="329">
        <f t="shared" ref="K20:K22" si="8">SUM(H20:J20)</f>
        <v>0</v>
      </c>
      <c r="L20" s="329">
        <f t="shared" ref="L20:L22" si="9">ROUND(E20*F20,2)</f>
        <v>0</v>
      </c>
      <c r="M20" s="326">
        <f t="shared" ref="M20:M22" si="10">ROUND(E20*H20,2)</f>
        <v>0</v>
      </c>
      <c r="N20" s="328">
        <f t="shared" ref="N20:N22" si="11">ROUND(E20*I20,2)</f>
        <v>0</v>
      </c>
      <c r="O20" s="330">
        <f t="shared" ref="O20:O22" si="12">ROUND(E20*J20,2)</f>
        <v>0</v>
      </c>
      <c r="P20" s="331">
        <f t="shared" ref="P20:P22" si="13">SUM(M20:O20)</f>
        <v>0</v>
      </c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2"/>
      <c r="AR20" s="332"/>
    </row>
    <row r="21" spans="1:44" s="336" customFormat="1" ht="11.5">
      <c r="A21" s="363"/>
      <c r="B21" s="337"/>
      <c r="C21" s="181" t="s">
        <v>215</v>
      </c>
      <c r="D21" s="176" t="s">
        <v>121</v>
      </c>
      <c r="E21" s="241">
        <v>29.747999999999998</v>
      </c>
      <c r="F21" s="326"/>
      <c r="G21" s="327"/>
      <c r="H21" s="326">
        <f t="shared" si="7"/>
        <v>0</v>
      </c>
      <c r="I21" s="328"/>
      <c r="J21" s="328"/>
      <c r="K21" s="329">
        <f t="shared" si="8"/>
        <v>0</v>
      </c>
      <c r="L21" s="329">
        <f t="shared" si="9"/>
        <v>0</v>
      </c>
      <c r="M21" s="326">
        <f t="shared" si="10"/>
        <v>0</v>
      </c>
      <c r="N21" s="328">
        <f t="shared" si="11"/>
        <v>0</v>
      </c>
      <c r="O21" s="330">
        <f t="shared" si="12"/>
        <v>0</v>
      </c>
      <c r="P21" s="331">
        <f t="shared" si="13"/>
        <v>0</v>
      </c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</row>
    <row r="22" spans="1:44" s="336" customFormat="1" ht="34.5" customHeight="1">
      <c r="A22" s="363"/>
      <c r="B22" s="338"/>
      <c r="C22" s="181" t="s">
        <v>216</v>
      </c>
      <c r="D22" s="176" t="s">
        <v>85</v>
      </c>
      <c r="E22" s="179">
        <v>1</v>
      </c>
      <c r="F22" s="326"/>
      <c r="G22" s="327"/>
      <c r="H22" s="326">
        <f t="shared" si="7"/>
        <v>0</v>
      </c>
      <c r="I22" s="328"/>
      <c r="J22" s="328"/>
      <c r="K22" s="329">
        <f t="shared" si="8"/>
        <v>0</v>
      </c>
      <c r="L22" s="329">
        <f t="shared" si="9"/>
        <v>0</v>
      </c>
      <c r="M22" s="326">
        <f t="shared" si="10"/>
        <v>0</v>
      </c>
      <c r="N22" s="328">
        <f t="shared" si="11"/>
        <v>0</v>
      </c>
      <c r="O22" s="330">
        <f t="shared" si="12"/>
        <v>0</v>
      </c>
      <c r="P22" s="331">
        <f t="shared" si="13"/>
        <v>0</v>
      </c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</row>
    <row r="23" spans="1:44" s="336" customFormat="1" ht="11.5">
      <c r="A23" s="363" t="s">
        <v>81</v>
      </c>
      <c r="B23" s="335"/>
      <c r="C23" s="175" t="s">
        <v>593</v>
      </c>
      <c r="D23" s="176" t="s">
        <v>121</v>
      </c>
      <c r="E23" s="179">
        <v>19.739999999999998</v>
      </c>
      <c r="F23" s="326"/>
      <c r="G23" s="327"/>
      <c r="H23" s="326">
        <f t="shared" ref="H23:H25" si="14">ROUND(F23*G23,2)</f>
        <v>0</v>
      </c>
      <c r="I23" s="328"/>
      <c r="J23" s="328"/>
      <c r="K23" s="329">
        <f t="shared" ref="K23:K25" si="15">SUM(H23:J23)</f>
        <v>0</v>
      </c>
      <c r="L23" s="329">
        <f t="shared" ref="L23:L25" si="16">ROUND(E23*F23,2)</f>
        <v>0</v>
      </c>
      <c r="M23" s="326">
        <f t="shared" ref="M23:M25" si="17">ROUND(E23*H23,2)</f>
        <v>0</v>
      </c>
      <c r="N23" s="328">
        <f t="shared" ref="N23:N25" si="18">ROUND(E23*I23,2)</f>
        <v>0</v>
      </c>
      <c r="O23" s="330">
        <f t="shared" ref="O23:O25" si="19">ROUND(E23*J23,2)</f>
        <v>0</v>
      </c>
      <c r="P23" s="331">
        <f t="shared" ref="P23:P25" si="20">SUM(M23:O23)</f>
        <v>0</v>
      </c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</row>
    <row r="24" spans="1:44" s="336" customFormat="1" ht="11.5">
      <c r="A24" s="363"/>
      <c r="B24" s="337"/>
      <c r="C24" s="181" t="s">
        <v>594</v>
      </c>
      <c r="D24" s="176" t="s">
        <v>121</v>
      </c>
      <c r="E24" s="179">
        <v>19.739999999999998</v>
      </c>
      <c r="F24" s="326"/>
      <c r="G24" s="327"/>
      <c r="H24" s="326">
        <f t="shared" si="14"/>
        <v>0</v>
      </c>
      <c r="I24" s="328"/>
      <c r="J24" s="328"/>
      <c r="K24" s="329">
        <f t="shared" si="15"/>
        <v>0</v>
      </c>
      <c r="L24" s="329">
        <f t="shared" si="16"/>
        <v>0</v>
      </c>
      <c r="M24" s="326">
        <f t="shared" si="17"/>
        <v>0</v>
      </c>
      <c r="N24" s="328">
        <f t="shared" si="18"/>
        <v>0</v>
      </c>
      <c r="O24" s="330">
        <f t="shared" si="19"/>
        <v>0</v>
      </c>
      <c r="P24" s="331">
        <f t="shared" si="20"/>
        <v>0</v>
      </c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</row>
    <row r="25" spans="1:44" s="336" customFormat="1" ht="34.5" customHeight="1">
      <c r="A25" s="363"/>
      <c r="B25" s="338"/>
      <c r="C25" s="181" t="s">
        <v>216</v>
      </c>
      <c r="D25" s="176" t="s">
        <v>85</v>
      </c>
      <c r="E25" s="179">
        <v>1</v>
      </c>
      <c r="F25" s="326"/>
      <c r="G25" s="327"/>
      <c r="H25" s="326">
        <f t="shared" si="14"/>
        <v>0</v>
      </c>
      <c r="I25" s="328"/>
      <c r="J25" s="328"/>
      <c r="K25" s="329">
        <f t="shared" si="15"/>
        <v>0</v>
      </c>
      <c r="L25" s="329">
        <f t="shared" si="16"/>
        <v>0</v>
      </c>
      <c r="M25" s="326">
        <f t="shared" si="17"/>
        <v>0</v>
      </c>
      <c r="N25" s="328">
        <f t="shared" si="18"/>
        <v>0</v>
      </c>
      <c r="O25" s="330">
        <f t="shared" si="19"/>
        <v>0</v>
      </c>
      <c r="P25" s="331">
        <f t="shared" si="20"/>
        <v>0</v>
      </c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  <c r="AK25" s="332"/>
      <c r="AL25" s="332"/>
      <c r="AM25" s="332"/>
      <c r="AN25" s="332"/>
      <c r="AO25" s="332"/>
    </row>
    <row r="26" spans="1:44" s="180" customFormat="1" ht="11.5">
      <c r="A26" s="363"/>
      <c r="B26" s="182"/>
      <c r="C26" s="174" t="s">
        <v>217</v>
      </c>
      <c r="D26" s="174"/>
      <c r="E26" s="179"/>
      <c r="F26" s="26"/>
      <c r="G26" s="61"/>
      <c r="H26" s="26">
        <f t="shared" si="0"/>
        <v>0</v>
      </c>
      <c r="I26" s="27"/>
      <c r="J26" s="27"/>
      <c r="K26" s="25">
        <f t="shared" si="1"/>
        <v>0</v>
      </c>
      <c r="L26" s="25">
        <f t="shared" si="2"/>
        <v>0</v>
      </c>
      <c r="M26" s="26">
        <f t="shared" si="3"/>
        <v>0</v>
      </c>
      <c r="N26" s="27">
        <f t="shared" si="4"/>
        <v>0</v>
      </c>
      <c r="O26" s="28">
        <f t="shared" si="5"/>
        <v>0</v>
      </c>
      <c r="P26" s="29">
        <f t="shared" si="6"/>
        <v>0</v>
      </c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</row>
    <row r="27" spans="1:44" s="180" customFormat="1" ht="11.5">
      <c r="A27" s="363" t="s">
        <v>83</v>
      </c>
      <c r="B27" s="182"/>
      <c r="C27" s="175" t="s">
        <v>218</v>
      </c>
      <c r="D27" s="176" t="s">
        <v>119</v>
      </c>
      <c r="E27" s="179">
        <v>1170</v>
      </c>
      <c r="F27" s="26"/>
      <c r="G27" s="61"/>
      <c r="H27" s="26">
        <f t="shared" si="0"/>
        <v>0</v>
      </c>
      <c r="I27" s="27"/>
      <c r="J27" s="27"/>
      <c r="K27" s="25">
        <f t="shared" si="1"/>
        <v>0</v>
      </c>
      <c r="L27" s="25">
        <f t="shared" si="2"/>
        <v>0</v>
      </c>
      <c r="M27" s="26">
        <f t="shared" si="3"/>
        <v>0</v>
      </c>
      <c r="N27" s="27">
        <f t="shared" si="4"/>
        <v>0</v>
      </c>
      <c r="O27" s="28">
        <f t="shared" si="5"/>
        <v>0</v>
      </c>
      <c r="P27" s="29">
        <f t="shared" si="6"/>
        <v>0</v>
      </c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4" s="180" customFormat="1" ht="11.5">
      <c r="A28" s="363"/>
      <c r="B28" s="182"/>
      <c r="C28" s="181" t="s">
        <v>219</v>
      </c>
      <c r="D28" s="176" t="s">
        <v>119</v>
      </c>
      <c r="E28" s="179">
        <v>1230.8</v>
      </c>
      <c r="F28" s="26"/>
      <c r="G28" s="61"/>
      <c r="H28" s="26">
        <f t="shared" si="0"/>
        <v>0</v>
      </c>
      <c r="I28" s="27"/>
      <c r="J28" s="27"/>
      <c r="K28" s="25">
        <f t="shared" si="1"/>
        <v>0</v>
      </c>
      <c r="L28" s="25">
        <f t="shared" si="2"/>
        <v>0</v>
      </c>
      <c r="M28" s="26">
        <f t="shared" si="3"/>
        <v>0</v>
      </c>
      <c r="N28" s="27">
        <f t="shared" si="4"/>
        <v>0</v>
      </c>
      <c r="O28" s="28">
        <f t="shared" si="5"/>
        <v>0</v>
      </c>
      <c r="P28" s="29">
        <f t="shared" si="6"/>
        <v>0</v>
      </c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4" s="180" customFormat="1" ht="23">
      <c r="A29" s="363"/>
      <c r="B29" s="182"/>
      <c r="C29" s="181" t="s">
        <v>220</v>
      </c>
      <c r="D29" s="176" t="s">
        <v>119</v>
      </c>
      <c r="E29" s="179">
        <v>1170</v>
      </c>
      <c r="F29" s="26"/>
      <c r="G29" s="61"/>
      <c r="H29" s="26">
        <f t="shared" si="0"/>
        <v>0</v>
      </c>
      <c r="I29" s="27"/>
      <c r="J29" s="27"/>
      <c r="K29" s="25">
        <f t="shared" si="1"/>
        <v>0</v>
      </c>
      <c r="L29" s="25">
        <f t="shared" si="2"/>
        <v>0</v>
      </c>
      <c r="M29" s="26">
        <f t="shared" si="3"/>
        <v>0</v>
      </c>
      <c r="N29" s="27">
        <f t="shared" si="4"/>
        <v>0</v>
      </c>
      <c r="O29" s="28">
        <f t="shared" si="5"/>
        <v>0</v>
      </c>
      <c r="P29" s="29">
        <f t="shared" si="6"/>
        <v>0</v>
      </c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</row>
    <row r="30" spans="1:44" s="180" customFormat="1" ht="23">
      <c r="A30" s="269" t="s">
        <v>86</v>
      </c>
      <c r="B30" s="182"/>
      <c r="C30" s="175" t="s">
        <v>221</v>
      </c>
      <c r="D30" s="176" t="s">
        <v>119</v>
      </c>
      <c r="E30" s="179">
        <v>1170</v>
      </c>
      <c r="F30" s="26"/>
      <c r="G30" s="61"/>
      <c r="H30" s="26">
        <f t="shared" si="0"/>
        <v>0</v>
      </c>
      <c r="I30" s="27"/>
      <c r="J30" s="27"/>
      <c r="K30" s="25">
        <f t="shared" si="1"/>
        <v>0</v>
      </c>
      <c r="L30" s="25">
        <f t="shared" si="2"/>
        <v>0</v>
      </c>
      <c r="M30" s="26">
        <f t="shared" si="3"/>
        <v>0</v>
      </c>
      <c r="N30" s="27">
        <f t="shared" si="4"/>
        <v>0</v>
      </c>
      <c r="O30" s="28">
        <f t="shared" si="5"/>
        <v>0</v>
      </c>
      <c r="P30" s="29">
        <f t="shared" si="6"/>
        <v>0</v>
      </c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</row>
    <row r="31" spans="1:44" s="180" customFormat="1" ht="12.5">
      <c r="A31" s="269"/>
      <c r="B31" s="182"/>
      <c r="C31" s="222" t="s">
        <v>222</v>
      </c>
      <c r="D31" s="119"/>
      <c r="E31" s="123"/>
      <c r="F31" s="26"/>
      <c r="G31" s="61"/>
      <c r="H31" s="26">
        <f t="shared" si="0"/>
        <v>0</v>
      </c>
      <c r="I31" s="27"/>
      <c r="J31" s="27"/>
      <c r="K31" s="25">
        <f t="shared" si="1"/>
        <v>0</v>
      </c>
      <c r="L31" s="25">
        <f t="shared" si="2"/>
        <v>0</v>
      </c>
      <c r="M31" s="26">
        <f t="shared" si="3"/>
        <v>0</v>
      </c>
      <c r="N31" s="27">
        <f t="shared" si="4"/>
        <v>0</v>
      </c>
      <c r="O31" s="28">
        <f t="shared" si="5"/>
        <v>0</v>
      </c>
      <c r="P31" s="29">
        <f t="shared" si="6"/>
        <v>0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4" s="180" customFormat="1" ht="11.5">
      <c r="A32" s="269" t="s">
        <v>88</v>
      </c>
      <c r="B32" s="178"/>
      <c r="C32" s="256" t="s">
        <v>223</v>
      </c>
      <c r="D32" s="119" t="s">
        <v>173</v>
      </c>
      <c r="E32" s="123">
        <v>96.7</v>
      </c>
      <c r="F32" s="26"/>
      <c r="G32" s="61"/>
      <c r="H32" s="26">
        <f t="shared" si="0"/>
        <v>0</v>
      </c>
      <c r="I32" s="27"/>
      <c r="J32" s="27"/>
      <c r="K32" s="25">
        <f t="shared" si="1"/>
        <v>0</v>
      </c>
      <c r="L32" s="25">
        <f t="shared" si="2"/>
        <v>0</v>
      </c>
      <c r="M32" s="26">
        <f t="shared" si="3"/>
        <v>0</v>
      </c>
      <c r="N32" s="27">
        <f t="shared" si="4"/>
        <v>0</v>
      </c>
      <c r="O32" s="28">
        <f t="shared" si="5"/>
        <v>0</v>
      </c>
      <c r="P32" s="29">
        <f t="shared" si="6"/>
        <v>0</v>
      </c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4" s="180" customFormat="1" ht="11.5">
      <c r="A33" s="269"/>
      <c r="B33" s="172"/>
      <c r="C33" s="183" t="s">
        <v>224</v>
      </c>
      <c r="D33" s="119" t="s">
        <v>173</v>
      </c>
      <c r="E33" s="123">
        <v>111.21</v>
      </c>
      <c r="F33" s="26"/>
      <c r="G33" s="61"/>
      <c r="H33" s="26">
        <f t="shared" si="0"/>
        <v>0</v>
      </c>
      <c r="I33" s="27"/>
      <c r="J33" s="27"/>
      <c r="K33" s="25">
        <f t="shared" si="1"/>
        <v>0</v>
      </c>
      <c r="L33" s="25">
        <f t="shared" si="2"/>
        <v>0</v>
      </c>
      <c r="M33" s="26">
        <f t="shared" si="3"/>
        <v>0</v>
      </c>
      <c r="N33" s="27">
        <f t="shared" si="4"/>
        <v>0</v>
      </c>
      <c r="O33" s="28">
        <f t="shared" si="5"/>
        <v>0</v>
      </c>
      <c r="P33" s="29">
        <f t="shared" si="6"/>
        <v>0</v>
      </c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4" s="180" customFormat="1" ht="23">
      <c r="A34" s="269"/>
      <c r="B34" s="182"/>
      <c r="C34" s="183" t="s">
        <v>225</v>
      </c>
      <c r="D34" s="119" t="s">
        <v>173</v>
      </c>
      <c r="E34" s="123">
        <v>96.7</v>
      </c>
      <c r="F34" s="26"/>
      <c r="G34" s="61"/>
      <c r="H34" s="26">
        <f t="shared" si="0"/>
        <v>0</v>
      </c>
      <c r="I34" s="27"/>
      <c r="J34" s="27"/>
      <c r="K34" s="25">
        <f t="shared" si="1"/>
        <v>0</v>
      </c>
      <c r="L34" s="25">
        <f t="shared" si="2"/>
        <v>0</v>
      </c>
      <c r="M34" s="26">
        <f t="shared" si="3"/>
        <v>0</v>
      </c>
      <c r="N34" s="27">
        <f t="shared" si="4"/>
        <v>0</v>
      </c>
      <c r="O34" s="28">
        <f t="shared" si="5"/>
        <v>0</v>
      </c>
      <c r="P34" s="29">
        <f t="shared" si="6"/>
        <v>0</v>
      </c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  <row r="35" spans="1:44" s="180" customFormat="1" ht="11.5">
      <c r="A35" s="269" t="s">
        <v>93</v>
      </c>
      <c r="B35" s="178"/>
      <c r="C35" s="256" t="s">
        <v>226</v>
      </c>
      <c r="D35" s="119" t="s">
        <v>173</v>
      </c>
      <c r="E35" s="123">
        <v>54.8</v>
      </c>
      <c r="F35" s="26"/>
      <c r="G35" s="61"/>
      <c r="H35" s="26">
        <f t="shared" si="0"/>
        <v>0</v>
      </c>
      <c r="I35" s="27"/>
      <c r="J35" s="27"/>
      <c r="K35" s="25">
        <f t="shared" si="1"/>
        <v>0</v>
      </c>
      <c r="L35" s="25">
        <f t="shared" si="2"/>
        <v>0</v>
      </c>
      <c r="M35" s="26">
        <f t="shared" si="3"/>
        <v>0</v>
      </c>
      <c r="N35" s="27">
        <f t="shared" si="4"/>
        <v>0</v>
      </c>
      <c r="O35" s="28">
        <f t="shared" si="5"/>
        <v>0</v>
      </c>
      <c r="P35" s="29">
        <f t="shared" si="6"/>
        <v>0</v>
      </c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</row>
    <row r="36" spans="1:44" s="180" customFormat="1" ht="11.5">
      <c r="A36" s="269"/>
      <c r="B36" s="172"/>
      <c r="C36" s="183" t="s">
        <v>227</v>
      </c>
      <c r="D36" s="119" t="s">
        <v>173</v>
      </c>
      <c r="E36" s="123">
        <v>63.02</v>
      </c>
      <c r="F36" s="26"/>
      <c r="G36" s="61"/>
      <c r="H36" s="26">
        <f t="shared" si="0"/>
        <v>0</v>
      </c>
      <c r="I36" s="27"/>
      <c r="J36" s="27"/>
      <c r="K36" s="25">
        <f t="shared" si="1"/>
        <v>0</v>
      </c>
      <c r="L36" s="25">
        <f t="shared" si="2"/>
        <v>0</v>
      </c>
      <c r="M36" s="26">
        <f t="shared" si="3"/>
        <v>0</v>
      </c>
      <c r="N36" s="27">
        <f t="shared" si="4"/>
        <v>0</v>
      </c>
      <c r="O36" s="28">
        <f t="shared" si="5"/>
        <v>0</v>
      </c>
      <c r="P36" s="29">
        <f t="shared" si="6"/>
        <v>0</v>
      </c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</row>
    <row r="37" spans="1:44" s="180" customFormat="1" ht="23">
      <c r="A37" s="269"/>
      <c r="B37" s="182"/>
      <c r="C37" s="183" t="s">
        <v>225</v>
      </c>
      <c r="D37" s="119" t="s">
        <v>173</v>
      </c>
      <c r="E37" s="123">
        <v>54.8</v>
      </c>
      <c r="F37" s="26"/>
      <c r="G37" s="61"/>
      <c r="H37" s="26">
        <f t="shared" si="0"/>
        <v>0</v>
      </c>
      <c r="I37" s="27"/>
      <c r="J37" s="27"/>
      <c r="K37" s="25">
        <f t="shared" si="1"/>
        <v>0</v>
      </c>
      <c r="L37" s="25">
        <f t="shared" si="2"/>
        <v>0</v>
      </c>
      <c r="M37" s="26">
        <f t="shared" si="3"/>
        <v>0</v>
      </c>
      <c r="N37" s="27">
        <f t="shared" si="4"/>
        <v>0</v>
      </c>
      <c r="O37" s="28">
        <f t="shared" si="5"/>
        <v>0</v>
      </c>
      <c r="P37" s="29">
        <f t="shared" si="6"/>
        <v>0</v>
      </c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</row>
    <row r="38" spans="1:44" s="180" customFormat="1" ht="11.5">
      <c r="A38" s="269" t="s">
        <v>96</v>
      </c>
      <c r="B38" s="182"/>
      <c r="C38" s="256" t="s">
        <v>228</v>
      </c>
      <c r="D38" s="119" t="s">
        <v>173</v>
      </c>
      <c r="E38" s="123">
        <v>6</v>
      </c>
      <c r="F38" s="26"/>
      <c r="G38" s="61"/>
      <c r="H38" s="26">
        <f t="shared" si="0"/>
        <v>0</v>
      </c>
      <c r="I38" s="27"/>
      <c r="J38" s="27"/>
      <c r="K38" s="25">
        <f t="shared" si="1"/>
        <v>0</v>
      </c>
      <c r="L38" s="25">
        <f t="shared" si="2"/>
        <v>0</v>
      </c>
      <c r="M38" s="26">
        <f t="shared" si="3"/>
        <v>0</v>
      </c>
      <c r="N38" s="27">
        <f t="shared" si="4"/>
        <v>0</v>
      </c>
      <c r="O38" s="28">
        <f t="shared" si="5"/>
        <v>0</v>
      </c>
      <c r="P38" s="29">
        <f t="shared" si="6"/>
        <v>0</v>
      </c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</row>
    <row r="39" spans="1:44" s="180" customFormat="1" ht="11.5">
      <c r="A39" s="269"/>
      <c r="B39" s="182"/>
      <c r="C39" s="183" t="s">
        <v>229</v>
      </c>
      <c r="D39" s="119" t="s">
        <v>173</v>
      </c>
      <c r="E39" s="123">
        <v>6.9</v>
      </c>
      <c r="F39" s="26"/>
      <c r="G39" s="61"/>
      <c r="H39" s="26">
        <f t="shared" si="0"/>
        <v>0</v>
      </c>
      <c r="I39" s="27"/>
      <c r="J39" s="27"/>
      <c r="K39" s="25">
        <f t="shared" si="1"/>
        <v>0</v>
      </c>
      <c r="L39" s="25">
        <f t="shared" si="2"/>
        <v>0</v>
      </c>
      <c r="M39" s="26">
        <f t="shared" si="3"/>
        <v>0</v>
      </c>
      <c r="N39" s="27">
        <f t="shared" si="4"/>
        <v>0</v>
      </c>
      <c r="O39" s="28">
        <f t="shared" si="5"/>
        <v>0</v>
      </c>
      <c r="P39" s="29">
        <f t="shared" si="6"/>
        <v>0</v>
      </c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</row>
    <row r="40" spans="1:44" s="180" customFormat="1" ht="23">
      <c r="A40" s="269"/>
      <c r="B40" s="182"/>
      <c r="C40" s="183" t="s">
        <v>225</v>
      </c>
      <c r="D40" s="119" t="s">
        <v>173</v>
      </c>
      <c r="E40" s="123">
        <v>6</v>
      </c>
      <c r="F40" s="26"/>
      <c r="G40" s="61"/>
      <c r="H40" s="26">
        <f t="shared" si="0"/>
        <v>0</v>
      </c>
      <c r="I40" s="27"/>
      <c r="J40" s="27"/>
      <c r="K40" s="25">
        <f t="shared" si="1"/>
        <v>0</v>
      </c>
      <c r="L40" s="25">
        <f t="shared" si="2"/>
        <v>0</v>
      </c>
      <c r="M40" s="26">
        <f t="shared" si="3"/>
        <v>0</v>
      </c>
      <c r="N40" s="27">
        <f t="shared" si="4"/>
        <v>0</v>
      </c>
      <c r="O40" s="28">
        <f t="shared" si="5"/>
        <v>0</v>
      </c>
      <c r="P40" s="29">
        <f t="shared" si="6"/>
        <v>0</v>
      </c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</row>
    <row r="41" spans="1:44" s="180" customFormat="1" ht="12.5">
      <c r="A41" s="269"/>
      <c r="B41" s="178"/>
      <c r="C41" s="222" t="s">
        <v>187</v>
      </c>
      <c r="D41" s="119"/>
      <c r="E41" s="123">
        <v>0</v>
      </c>
      <c r="F41" s="26"/>
      <c r="G41" s="61"/>
      <c r="H41" s="26">
        <f t="shared" si="0"/>
        <v>0</v>
      </c>
      <c r="I41" s="27"/>
      <c r="J41" s="27"/>
      <c r="K41" s="25">
        <f t="shared" si="1"/>
        <v>0</v>
      </c>
      <c r="L41" s="25">
        <f t="shared" si="2"/>
        <v>0</v>
      </c>
      <c r="M41" s="26">
        <f t="shared" si="3"/>
        <v>0</v>
      </c>
      <c r="N41" s="27">
        <f t="shared" si="4"/>
        <v>0</v>
      </c>
      <c r="O41" s="28">
        <f t="shared" si="5"/>
        <v>0</v>
      </c>
      <c r="P41" s="29">
        <f t="shared" si="6"/>
        <v>0</v>
      </c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</row>
    <row r="42" spans="1:44" s="180" customFormat="1" ht="23">
      <c r="A42" s="269" t="s">
        <v>99</v>
      </c>
      <c r="B42" s="182"/>
      <c r="C42" s="223" t="s">
        <v>230</v>
      </c>
      <c r="D42" s="119" t="s">
        <v>173</v>
      </c>
      <c r="E42" s="123">
        <v>96.7</v>
      </c>
      <c r="F42" s="26"/>
      <c r="G42" s="61"/>
      <c r="H42" s="26">
        <f t="shared" si="0"/>
        <v>0</v>
      </c>
      <c r="I42" s="27"/>
      <c r="J42" s="27"/>
      <c r="K42" s="25">
        <f t="shared" si="1"/>
        <v>0</v>
      </c>
      <c r="L42" s="25">
        <f t="shared" si="2"/>
        <v>0</v>
      </c>
      <c r="M42" s="26">
        <f t="shared" si="3"/>
        <v>0</v>
      </c>
      <c r="N42" s="27">
        <f t="shared" si="4"/>
        <v>0</v>
      </c>
      <c r="O42" s="28">
        <f t="shared" si="5"/>
        <v>0</v>
      </c>
      <c r="P42" s="29">
        <f t="shared" si="6"/>
        <v>0</v>
      </c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</row>
    <row r="43" spans="1:44" s="180" customFormat="1" ht="11.5">
      <c r="A43" s="269"/>
      <c r="B43" s="182"/>
      <c r="C43" s="183" t="s">
        <v>231</v>
      </c>
      <c r="D43" s="119" t="s">
        <v>173</v>
      </c>
      <c r="E43" s="123">
        <v>96.7</v>
      </c>
      <c r="F43" s="26"/>
      <c r="G43" s="61"/>
      <c r="H43" s="26">
        <f t="shared" si="0"/>
        <v>0</v>
      </c>
      <c r="I43" s="27"/>
      <c r="J43" s="27"/>
      <c r="K43" s="25">
        <f t="shared" si="1"/>
        <v>0</v>
      </c>
      <c r="L43" s="25">
        <f t="shared" si="2"/>
        <v>0</v>
      </c>
      <c r="M43" s="26">
        <f t="shared" si="3"/>
        <v>0</v>
      </c>
      <c r="N43" s="27">
        <f t="shared" si="4"/>
        <v>0</v>
      </c>
      <c r="O43" s="28">
        <f t="shared" si="5"/>
        <v>0</v>
      </c>
      <c r="P43" s="29">
        <f t="shared" si="6"/>
        <v>0</v>
      </c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</row>
    <row r="44" spans="1:44" s="180" customFormat="1" ht="23.5" thickBot="1">
      <c r="A44" s="269"/>
      <c r="B44" s="182"/>
      <c r="C44" s="183" t="s">
        <v>225</v>
      </c>
      <c r="D44" s="119" t="s">
        <v>173</v>
      </c>
      <c r="E44" s="123">
        <v>96.7</v>
      </c>
      <c r="F44" s="26"/>
      <c r="G44" s="61"/>
      <c r="H44" s="26">
        <f t="shared" si="0"/>
        <v>0</v>
      </c>
      <c r="I44" s="27"/>
      <c r="J44" s="27"/>
      <c r="K44" s="25">
        <f t="shared" si="1"/>
        <v>0</v>
      </c>
      <c r="L44" s="25">
        <f t="shared" si="2"/>
        <v>0</v>
      </c>
      <c r="M44" s="26">
        <f t="shared" si="3"/>
        <v>0</v>
      </c>
      <c r="N44" s="27">
        <f t="shared" si="4"/>
        <v>0</v>
      </c>
      <c r="O44" s="28">
        <f t="shared" si="5"/>
        <v>0</v>
      </c>
      <c r="P44" s="29">
        <f t="shared" si="6"/>
        <v>0</v>
      </c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</row>
    <row r="45" spans="1:44" ht="15" customHeight="1" thickBot="1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2" t="s">
        <v>112</v>
      </c>
      <c r="L45" s="36">
        <f>ROUND(SUM(L15:L44),2)</f>
        <v>0</v>
      </c>
      <c r="M45" s="36">
        <f>ROUND(SUM(M15:M44),2)</f>
        <v>0</v>
      </c>
      <c r="N45" s="36">
        <f>ROUND(SUM(N15:N44),2)</f>
        <v>0</v>
      </c>
      <c r="O45" s="36">
        <f>ROUND(SUM(O15:O44),2)</f>
        <v>0</v>
      </c>
      <c r="P45" s="36">
        <f>ROUND(SUM(P15:P44),2)</f>
        <v>0</v>
      </c>
    </row>
    <row r="46" spans="1:44" ht="35" customHeight="1">
      <c r="A46" s="37"/>
      <c r="B46" s="7"/>
      <c r="C46" s="38"/>
      <c r="D46" s="39"/>
      <c r="E46" s="5"/>
      <c r="F46" s="5"/>
      <c r="G46" s="5"/>
      <c r="H46" s="7"/>
      <c r="I46" s="7"/>
      <c r="J46" s="7"/>
      <c r="K46" s="7"/>
      <c r="L46" s="7"/>
      <c r="M46" s="7"/>
      <c r="N46" s="7"/>
      <c r="O46" s="7"/>
      <c r="P46" s="7"/>
    </row>
    <row r="47" spans="1:44">
      <c r="A47" s="40"/>
      <c r="B47" s="41"/>
      <c r="C47" s="41" t="s">
        <v>14</v>
      </c>
      <c r="D47" s="42"/>
      <c r="E47" s="43"/>
      <c r="F47" s="44"/>
      <c r="G47" s="42"/>
      <c r="H47" s="45">
        <f>Kopsavilkums!C$42</f>
        <v>0</v>
      </c>
      <c r="I47" s="46" t="str">
        <f>Koptāme!$C$28</f>
        <v>datums</v>
      </c>
      <c r="J47" s="46"/>
      <c r="K47" s="41" t="s">
        <v>17</v>
      </c>
      <c r="L47" s="47"/>
      <c r="M47" s="44"/>
      <c r="N47" s="44"/>
      <c r="O47" s="45">
        <f>Kopsavilkums!C$47</f>
        <v>0</v>
      </c>
      <c r="P47" s="46" t="str">
        <f>Kopsavilkums!D$47</f>
        <v>datums</v>
      </c>
      <c r="U47" s="90"/>
      <c r="V47" s="90"/>
      <c r="AP47" s="54"/>
      <c r="AQ47" s="54"/>
    </row>
    <row r="48" spans="1:44">
      <c r="A48" s="48"/>
      <c r="B48" s="49"/>
      <c r="C48" s="50"/>
      <c r="D48" s="433" t="s">
        <v>15</v>
      </c>
      <c r="E48" s="433"/>
      <c r="F48" s="433"/>
      <c r="G48" s="433"/>
      <c r="H48" s="433"/>
      <c r="I48" s="7"/>
      <c r="J48" s="7"/>
      <c r="K48" s="7"/>
      <c r="L48" s="433" t="s">
        <v>15</v>
      </c>
      <c r="M48" s="433"/>
      <c r="N48" s="433"/>
      <c r="O48" s="433"/>
      <c r="P48" s="7"/>
      <c r="U48" s="90"/>
      <c r="V48" s="90"/>
      <c r="AP48" s="54"/>
      <c r="AQ48" s="54"/>
    </row>
    <row r="49" spans="1:43">
      <c r="A49" s="37"/>
      <c r="B49" s="7"/>
      <c r="C49" s="38"/>
      <c r="D49" s="5"/>
      <c r="E49" s="5"/>
      <c r="F49" s="5"/>
      <c r="G49" s="5"/>
      <c r="H49" s="7"/>
      <c r="I49" s="7"/>
      <c r="J49" s="7"/>
      <c r="K49" s="7"/>
      <c r="L49" s="7"/>
      <c r="M49" s="7"/>
      <c r="N49" s="7"/>
      <c r="O49" s="7"/>
      <c r="P49" s="7"/>
      <c r="U49" s="90"/>
      <c r="V49" s="90"/>
      <c r="AP49" s="54"/>
      <c r="AQ49" s="54"/>
    </row>
    <row r="50" spans="1:43">
      <c r="A50" s="51"/>
      <c r="B50" s="46"/>
      <c r="C50" s="52"/>
      <c r="D50" s="52">
        <f>Kopsavilkums!B$45</f>
        <v>0</v>
      </c>
      <c r="E50" s="5"/>
      <c r="F50" s="5"/>
      <c r="G50" s="5"/>
      <c r="H50" s="7"/>
      <c r="I50" s="7"/>
      <c r="J50" s="7"/>
      <c r="K50" s="7"/>
      <c r="L50" s="52" t="str">
        <f>Kopsavilkums!B$50</f>
        <v>Sert.Nr. ________</v>
      </c>
      <c r="M50" s="53"/>
      <c r="N50" s="7"/>
      <c r="O50" s="7"/>
      <c r="P50" s="7"/>
      <c r="U50" s="90"/>
      <c r="V50" s="90"/>
      <c r="AP50" s="54"/>
      <c r="AQ50" s="54"/>
    </row>
    <row r="51" spans="1:43" s="54" customFormat="1">
      <c r="Q51" s="90"/>
      <c r="R51" s="90"/>
      <c r="S51" s="90"/>
      <c r="T51" s="90"/>
    </row>
    <row r="52" spans="1:43" s="54" customFormat="1">
      <c r="Q52" s="90"/>
      <c r="R52" s="90"/>
      <c r="S52" s="90"/>
      <c r="T52" s="90"/>
    </row>
    <row r="53" spans="1:43" s="54" customFormat="1">
      <c r="Q53" s="90"/>
      <c r="R53" s="90"/>
      <c r="S53" s="90"/>
      <c r="T53" s="90"/>
    </row>
    <row r="54" spans="1:43" s="54" customFormat="1">
      <c r="Q54" s="90"/>
      <c r="R54" s="90"/>
      <c r="S54" s="90"/>
      <c r="T54" s="90"/>
    </row>
    <row r="55" spans="1:43" s="54" customFormat="1">
      <c r="Q55" s="90"/>
      <c r="R55" s="90"/>
      <c r="S55" s="90"/>
      <c r="T55" s="90"/>
    </row>
    <row r="56" spans="1:43" s="54" customFormat="1">
      <c r="Q56" s="90"/>
      <c r="R56" s="90"/>
      <c r="S56" s="90"/>
      <c r="T56" s="90"/>
    </row>
    <row r="57" spans="1:43" s="54" customFormat="1">
      <c r="Q57" s="90"/>
      <c r="R57" s="90"/>
      <c r="S57" s="90"/>
      <c r="T57" s="90"/>
    </row>
    <row r="58" spans="1:43" s="54" customFormat="1">
      <c r="Q58" s="90"/>
      <c r="R58" s="90"/>
      <c r="S58" s="90"/>
      <c r="T58" s="90"/>
    </row>
    <row r="59" spans="1:43" s="54" customFormat="1">
      <c r="Q59" s="90"/>
      <c r="R59" s="90"/>
      <c r="S59" s="90"/>
      <c r="T59" s="90"/>
    </row>
    <row r="60" spans="1:43" s="54" customFormat="1">
      <c r="Q60" s="90"/>
      <c r="R60" s="90"/>
      <c r="S60" s="90"/>
      <c r="T60" s="90"/>
    </row>
    <row r="61" spans="1:43" s="54" customFormat="1">
      <c r="Q61" s="90"/>
      <c r="R61" s="90"/>
      <c r="S61" s="90"/>
      <c r="T61" s="90"/>
    </row>
    <row r="62" spans="1:43" s="54" customFormat="1">
      <c r="Q62" s="90"/>
      <c r="R62" s="90"/>
      <c r="S62" s="90"/>
      <c r="T62" s="90"/>
    </row>
    <row r="63" spans="1:43" s="54" customFormat="1">
      <c r="Q63" s="90"/>
      <c r="R63" s="90"/>
      <c r="S63" s="90"/>
      <c r="T63" s="90"/>
    </row>
    <row r="64" spans="1:43" s="54" customFormat="1">
      <c r="Q64" s="90"/>
      <c r="R64" s="90"/>
      <c r="S64" s="90"/>
      <c r="T64" s="90"/>
    </row>
    <row r="65" spans="17:20" s="54" customFormat="1">
      <c r="Q65" s="90"/>
      <c r="R65" s="90"/>
      <c r="S65" s="90"/>
      <c r="T65" s="90"/>
    </row>
    <row r="66" spans="17:20" s="54" customFormat="1">
      <c r="Q66" s="90"/>
      <c r="R66" s="90"/>
      <c r="S66" s="90"/>
      <c r="T66" s="90"/>
    </row>
    <row r="67" spans="17:20" s="54" customFormat="1">
      <c r="Q67" s="90"/>
      <c r="R67" s="90"/>
      <c r="S67" s="90"/>
      <c r="T67" s="90"/>
    </row>
    <row r="68" spans="17:20" s="54" customFormat="1">
      <c r="Q68" s="90"/>
      <c r="R68" s="90"/>
      <c r="S68" s="90"/>
      <c r="T68" s="90"/>
    </row>
    <row r="69" spans="17:20" s="54" customFormat="1">
      <c r="Q69" s="90"/>
      <c r="R69" s="90"/>
      <c r="S69" s="90"/>
      <c r="T69" s="90"/>
    </row>
    <row r="70" spans="17:20" s="54" customFormat="1">
      <c r="Q70" s="90"/>
      <c r="R70" s="90"/>
      <c r="S70" s="90"/>
      <c r="T70" s="90"/>
    </row>
    <row r="71" spans="17:20" s="54" customFormat="1">
      <c r="Q71" s="90"/>
      <c r="R71" s="90"/>
      <c r="S71" s="90"/>
      <c r="T71" s="90"/>
    </row>
    <row r="72" spans="17:20" s="54" customFormat="1">
      <c r="Q72" s="90"/>
      <c r="R72" s="90"/>
      <c r="S72" s="90"/>
      <c r="T72" s="90"/>
    </row>
    <row r="73" spans="17:20" s="54" customFormat="1">
      <c r="Q73" s="90"/>
      <c r="R73" s="90"/>
      <c r="S73" s="90"/>
      <c r="T73" s="90"/>
    </row>
    <row r="74" spans="17:20" s="54" customFormat="1">
      <c r="Q74" s="90"/>
      <c r="R74" s="90"/>
      <c r="S74" s="90"/>
      <c r="T74" s="90"/>
    </row>
    <row r="75" spans="17:20" s="54" customFormat="1">
      <c r="Q75" s="90"/>
      <c r="R75" s="90"/>
      <c r="S75" s="90"/>
      <c r="T75" s="90"/>
    </row>
    <row r="76" spans="17:20" s="54" customFormat="1">
      <c r="Q76" s="90"/>
      <c r="R76" s="90"/>
      <c r="S76" s="90"/>
      <c r="T76" s="90"/>
    </row>
    <row r="77" spans="17:20" s="54" customFormat="1">
      <c r="Q77" s="90"/>
      <c r="R77" s="90"/>
      <c r="S77" s="90"/>
      <c r="T77" s="90"/>
    </row>
    <row r="78" spans="17:20" s="54" customFormat="1">
      <c r="Q78" s="90"/>
      <c r="R78" s="90"/>
      <c r="S78" s="90"/>
      <c r="T78" s="90"/>
    </row>
    <row r="79" spans="17:20" s="54" customFormat="1">
      <c r="Q79" s="90"/>
      <c r="R79" s="90"/>
      <c r="S79" s="90"/>
      <c r="T79" s="90"/>
    </row>
    <row r="80" spans="17:20" s="54" customFormat="1">
      <c r="Q80" s="90"/>
      <c r="R80" s="90"/>
      <c r="S80" s="90"/>
      <c r="T80" s="90"/>
    </row>
    <row r="81" spans="17:20" s="54" customFormat="1">
      <c r="Q81" s="90"/>
      <c r="R81" s="90"/>
      <c r="S81" s="90"/>
      <c r="T81" s="90"/>
    </row>
    <row r="82" spans="17:20" s="54" customFormat="1">
      <c r="Q82" s="90"/>
      <c r="R82" s="90"/>
      <c r="S82" s="90"/>
      <c r="T82" s="90"/>
    </row>
    <row r="83" spans="17:20" s="54" customFormat="1">
      <c r="Q83" s="90"/>
      <c r="R83" s="90"/>
      <c r="S83" s="90"/>
      <c r="T83" s="90"/>
    </row>
    <row r="84" spans="17:20" s="54" customFormat="1">
      <c r="Q84" s="90"/>
      <c r="R84" s="90"/>
      <c r="S84" s="90"/>
      <c r="T84" s="90"/>
    </row>
    <row r="85" spans="17:20" s="54" customFormat="1">
      <c r="Q85" s="90"/>
      <c r="R85" s="90"/>
      <c r="S85" s="90"/>
      <c r="T85" s="90"/>
    </row>
    <row r="86" spans="17:20" s="54" customFormat="1">
      <c r="Q86" s="90"/>
      <c r="R86" s="90"/>
      <c r="S86" s="90"/>
      <c r="T86" s="90"/>
    </row>
    <row r="87" spans="17:20" s="54" customFormat="1">
      <c r="Q87" s="90"/>
      <c r="R87" s="90"/>
      <c r="S87" s="90"/>
      <c r="T87" s="90"/>
    </row>
    <row r="88" spans="17:20" s="54" customFormat="1">
      <c r="Q88" s="90"/>
      <c r="R88" s="90"/>
      <c r="S88" s="90"/>
      <c r="T88" s="90"/>
    </row>
    <row r="89" spans="17:20" s="54" customFormat="1">
      <c r="Q89" s="90"/>
      <c r="R89" s="90"/>
      <c r="S89" s="90"/>
      <c r="T89" s="90"/>
    </row>
    <row r="90" spans="17:20" s="54" customFormat="1">
      <c r="Q90" s="90"/>
      <c r="R90" s="90"/>
      <c r="S90" s="90"/>
      <c r="T90" s="90"/>
    </row>
    <row r="91" spans="17:20" s="54" customFormat="1">
      <c r="Q91" s="90"/>
      <c r="R91" s="90"/>
      <c r="S91" s="90"/>
      <c r="T91" s="90"/>
    </row>
    <row r="92" spans="17:20" s="54" customFormat="1">
      <c r="Q92" s="90"/>
      <c r="R92" s="90"/>
      <c r="S92" s="90"/>
      <c r="T92" s="90"/>
    </row>
    <row r="93" spans="17:20" s="54" customFormat="1">
      <c r="Q93" s="90"/>
      <c r="R93" s="90"/>
      <c r="S93" s="90"/>
      <c r="T93" s="90"/>
    </row>
    <row r="94" spans="17:20" s="54" customFormat="1">
      <c r="Q94" s="90"/>
      <c r="R94" s="90"/>
      <c r="S94" s="90"/>
      <c r="T94" s="90"/>
    </row>
    <row r="95" spans="17:20" s="54" customFormat="1">
      <c r="Q95" s="90"/>
      <c r="R95" s="90"/>
      <c r="S95" s="90"/>
      <c r="T95" s="90"/>
    </row>
    <row r="96" spans="17:20" s="54" customFormat="1">
      <c r="Q96" s="90"/>
      <c r="R96" s="90"/>
      <c r="S96" s="90"/>
      <c r="T96" s="90"/>
    </row>
    <row r="97" spans="17:20" s="54" customFormat="1">
      <c r="Q97" s="90"/>
      <c r="R97" s="90"/>
      <c r="S97" s="90"/>
      <c r="T97" s="90"/>
    </row>
    <row r="98" spans="17:20" s="54" customFormat="1">
      <c r="Q98" s="90"/>
      <c r="R98" s="90"/>
      <c r="S98" s="90"/>
      <c r="T98" s="90"/>
    </row>
    <row r="99" spans="17:20" s="54" customFormat="1">
      <c r="Q99" s="90"/>
      <c r="R99" s="90"/>
      <c r="S99" s="90"/>
      <c r="T99" s="90"/>
    </row>
    <row r="100" spans="17:20" s="54" customFormat="1">
      <c r="Q100" s="90"/>
      <c r="R100" s="90"/>
      <c r="S100" s="90"/>
      <c r="T100" s="90"/>
    </row>
    <row r="101" spans="17:20" s="54" customFormat="1">
      <c r="Q101" s="90"/>
      <c r="R101" s="90"/>
      <c r="S101" s="90"/>
      <c r="T101" s="90"/>
    </row>
    <row r="102" spans="17:20" s="54" customFormat="1">
      <c r="Q102" s="90"/>
      <c r="R102" s="90"/>
      <c r="S102" s="90"/>
      <c r="T102" s="90"/>
    </row>
    <row r="103" spans="17:20" s="54" customFormat="1">
      <c r="Q103" s="90"/>
      <c r="R103" s="90"/>
      <c r="S103" s="90"/>
      <c r="T103" s="90"/>
    </row>
    <row r="104" spans="17:20" s="54" customFormat="1">
      <c r="Q104" s="90"/>
      <c r="R104" s="90"/>
      <c r="S104" s="90"/>
      <c r="T104" s="90"/>
    </row>
    <row r="105" spans="17:20" s="54" customFormat="1">
      <c r="Q105" s="90"/>
      <c r="R105" s="90"/>
      <c r="S105" s="90"/>
      <c r="T105" s="90"/>
    </row>
    <row r="106" spans="17:20" s="54" customFormat="1">
      <c r="Q106" s="90"/>
      <c r="R106" s="90"/>
      <c r="S106" s="90"/>
      <c r="T106" s="90"/>
    </row>
    <row r="107" spans="17:20" s="54" customFormat="1">
      <c r="Q107" s="90"/>
      <c r="R107" s="90"/>
      <c r="S107" s="90"/>
      <c r="T107" s="90"/>
    </row>
    <row r="108" spans="17:20" s="54" customFormat="1">
      <c r="Q108" s="90"/>
      <c r="R108" s="90"/>
      <c r="S108" s="90"/>
      <c r="T108" s="90"/>
    </row>
    <row r="109" spans="17:20" s="54" customFormat="1">
      <c r="Q109" s="90"/>
      <c r="R109" s="90"/>
      <c r="S109" s="90"/>
      <c r="T109" s="90"/>
    </row>
    <row r="110" spans="17:20" s="54" customFormat="1">
      <c r="Q110" s="90"/>
      <c r="R110" s="90"/>
      <c r="S110" s="90"/>
      <c r="T110" s="90"/>
    </row>
    <row r="111" spans="17:20" s="54" customFormat="1">
      <c r="Q111" s="90"/>
      <c r="R111" s="90"/>
      <c r="S111" s="90"/>
      <c r="T111" s="90"/>
    </row>
    <row r="112" spans="17:20" s="54" customFormat="1">
      <c r="Q112" s="90"/>
      <c r="R112" s="90"/>
      <c r="S112" s="90"/>
      <c r="T112" s="90"/>
    </row>
    <row r="113" spans="17:20" s="54" customFormat="1">
      <c r="Q113" s="90"/>
      <c r="R113" s="90"/>
      <c r="S113" s="90"/>
      <c r="T113" s="90"/>
    </row>
    <row r="114" spans="17:20" s="54" customFormat="1">
      <c r="Q114" s="90"/>
      <c r="R114" s="90"/>
      <c r="S114" s="90"/>
      <c r="T114" s="90"/>
    </row>
    <row r="115" spans="17:20" s="54" customFormat="1">
      <c r="Q115" s="90"/>
      <c r="R115" s="90"/>
      <c r="S115" s="90"/>
      <c r="T115" s="90"/>
    </row>
    <row r="116" spans="17:20" s="54" customFormat="1">
      <c r="Q116" s="90"/>
      <c r="R116" s="90"/>
      <c r="S116" s="90"/>
      <c r="T116" s="90"/>
    </row>
    <row r="117" spans="17:20" s="54" customFormat="1">
      <c r="Q117" s="90"/>
      <c r="R117" s="90"/>
      <c r="S117" s="90"/>
      <c r="T117" s="90"/>
    </row>
    <row r="118" spans="17:20" s="54" customFormat="1">
      <c r="Q118" s="90"/>
      <c r="R118" s="90"/>
      <c r="S118" s="90"/>
      <c r="T118" s="90"/>
    </row>
    <row r="119" spans="17:20" s="54" customFormat="1">
      <c r="Q119" s="90"/>
      <c r="R119" s="90"/>
      <c r="S119" s="90"/>
      <c r="T119" s="90"/>
    </row>
    <row r="120" spans="17:20" s="54" customFormat="1">
      <c r="Q120" s="90"/>
      <c r="R120" s="90"/>
      <c r="S120" s="90"/>
      <c r="T120" s="90"/>
    </row>
    <row r="121" spans="17:20" s="54" customFormat="1">
      <c r="Q121" s="90"/>
      <c r="R121" s="90"/>
      <c r="S121" s="90"/>
      <c r="T121" s="90"/>
    </row>
    <row r="122" spans="17:20" s="54" customFormat="1">
      <c r="Q122" s="90"/>
      <c r="R122" s="90"/>
      <c r="S122" s="90"/>
      <c r="T122" s="90"/>
    </row>
    <row r="123" spans="17:20" s="54" customFormat="1">
      <c r="Q123" s="90"/>
      <c r="R123" s="90"/>
      <c r="S123" s="90"/>
      <c r="T123" s="90"/>
    </row>
    <row r="124" spans="17:20" s="54" customFormat="1">
      <c r="Q124" s="90"/>
      <c r="R124" s="90"/>
      <c r="S124" s="90"/>
      <c r="T124" s="90"/>
    </row>
    <row r="125" spans="17:20" s="54" customFormat="1">
      <c r="Q125" s="90"/>
      <c r="R125" s="90"/>
      <c r="S125" s="90"/>
      <c r="T125" s="90"/>
    </row>
    <row r="126" spans="17:20" s="54" customFormat="1">
      <c r="Q126" s="90"/>
      <c r="R126" s="90"/>
      <c r="S126" s="90"/>
      <c r="T126" s="90"/>
    </row>
    <row r="127" spans="17:20" s="54" customFormat="1">
      <c r="Q127" s="90"/>
      <c r="R127" s="90"/>
      <c r="S127" s="90"/>
      <c r="T127" s="90"/>
    </row>
    <row r="128" spans="17:20" s="54" customFormat="1">
      <c r="Q128" s="90"/>
      <c r="R128" s="90"/>
      <c r="S128" s="90"/>
      <c r="T128" s="90"/>
    </row>
    <row r="129" spans="17:20" s="54" customFormat="1">
      <c r="Q129" s="90"/>
      <c r="R129" s="90"/>
      <c r="S129" s="90"/>
      <c r="T129" s="90"/>
    </row>
    <row r="130" spans="17:20" s="54" customFormat="1">
      <c r="Q130" s="90"/>
      <c r="R130" s="90"/>
      <c r="S130" s="90"/>
      <c r="T130" s="90"/>
    </row>
    <row r="131" spans="17:20" s="54" customFormat="1">
      <c r="Q131" s="90"/>
      <c r="R131" s="90"/>
      <c r="S131" s="90"/>
      <c r="T131" s="90"/>
    </row>
    <row r="132" spans="17:20" s="54" customFormat="1">
      <c r="Q132" s="90"/>
      <c r="R132" s="90"/>
      <c r="S132" s="90"/>
      <c r="T132" s="90"/>
    </row>
    <row r="133" spans="17:20" s="54" customFormat="1">
      <c r="Q133" s="90"/>
      <c r="R133" s="90"/>
      <c r="S133" s="90"/>
      <c r="T133" s="90"/>
    </row>
    <row r="134" spans="17:20" s="54" customFormat="1">
      <c r="Q134" s="90"/>
      <c r="R134" s="90"/>
      <c r="S134" s="90"/>
      <c r="T134" s="90"/>
    </row>
    <row r="135" spans="17:20" s="54" customFormat="1">
      <c r="Q135" s="90"/>
      <c r="R135" s="90"/>
      <c r="S135" s="90"/>
      <c r="T135" s="90"/>
    </row>
    <row r="136" spans="17:20" s="54" customFormat="1">
      <c r="Q136" s="90"/>
      <c r="R136" s="90"/>
      <c r="S136" s="90"/>
      <c r="T136" s="90"/>
    </row>
    <row r="137" spans="17:20" s="54" customFormat="1">
      <c r="Q137" s="90"/>
      <c r="R137" s="90"/>
      <c r="S137" s="90"/>
      <c r="T137" s="90"/>
    </row>
    <row r="138" spans="17:20" s="54" customFormat="1">
      <c r="Q138" s="90"/>
      <c r="R138" s="90"/>
      <c r="S138" s="90"/>
      <c r="T138" s="90"/>
    </row>
    <row r="139" spans="17:20" s="54" customFormat="1">
      <c r="Q139" s="90"/>
      <c r="R139" s="90"/>
      <c r="S139" s="90"/>
      <c r="T139" s="90"/>
    </row>
    <row r="140" spans="17:20" s="54" customFormat="1">
      <c r="Q140" s="90"/>
      <c r="R140" s="90"/>
      <c r="S140" s="90"/>
      <c r="T140" s="90"/>
    </row>
    <row r="141" spans="17:20" s="54" customFormat="1">
      <c r="Q141" s="90"/>
      <c r="R141" s="90"/>
      <c r="S141" s="90"/>
      <c r="T141" s="90"/>
    </row>
    <row r="142" spans="17:20" s="54" customFormat="1">
      <c r="Q142" s="90"/>
      <c r="R142" s="90"/>
      <c r="S142" s="90"/>
      <c r="T142" s="90"/>
    </row>
    <row r="143" spans="17:20" s="54" customFormat="1">
      <c r="Q143" s="90"/>
      <c r="R143" s="90"/>
      <c r="S143" s="90"/>
      <c r="T143" s="90"/>
    </row>
    <row r="144" spans="17:20" s="54" customFormat="1">
      <c r="Q144" s="90"/>
      <c r="R144" s="90"/>
      <c r="S144" s="90"/>
      <c r="T144" s="90"/>
    </row>
    <row r="145" spans="17:20" s="54" customFormat="1">
      <c r="Q145" s="90"/>
      <c r="R145" s="90"/>
      <c r="S145" s="90"/>
      <c r="T145" s="90"/>
    </row>
    <row r="146" spans="17:20" s="54" customFormat="1">
      <c r="Q146" s="90"/>
      <c r="R146" s="90"/>
      <c r="S146" s="90"/>
      <c r="T146" s="90"/>
    </row>
    <row r="147" spans="17:20" s="54" customFormat="1">
      <c r="Q147" s="90"/>
      <c r="R147" s="90"/>
      <c r="S147" s="90"/>
      <c r="T147" s="90"/>
    </row>
    <row r="148" spans="17:20" s="54" customFormat="1">
      <c r="Q148" s="90"/>
      <c r="R148" s="90"/>
      <c r="S148" s="90"/>
      <c r="T148" s="90"/>
    </row>
    <row r="149" spans="17:20" s="54" customFormat="1">
      <c r="Q149" s="90"/>
      <c r="R149" s="90"/>
      <c r="S149" s="90"/>
      <c r="T149" s="90"/>
    </row>
    <row r="150" spans="17:20" s="54" customFormat="1">
      <c r="Q150" s="90"/>
      <c r="R150" s="90"/>
      <c r="S150" s="90"/>
      <c r="T150" s="90"/>
    </row>
    <row r="151" spans="17:20" s="54" customFormat="1">
      <c r="Q151" s="90"/>
      <c r="R151" s="90"/>
      <c r="S151" s="90"/>
      <c r="T151" s="90"/>
    </row>
    <row r="152" spans="17:20" s="54" customFormat="1">
      <c r="Q152" s="90"/>
      <c r="R152" s="90"/>
      <c r="S152" s="90"/>
      <c r="T152" s="90"/>
    </row>
    <row r="153" spans="17:20" s="54" customFormat="1">
      <c r="Q153" s="90"/>
      <c r="R153" s="90"/>
      <c r="S153" s="90"/>
      <c r="T153" s="90"/>
    </row>
    <row r="154" spans="17:20" s="54" customFormat="1">
      <c r="Q154" s="90"/>
      <c r="R154" s="90"/>
      <c r="S154" s="90"/>
      <c r="T154" s="90"/>
    </row>
    <row r="155" spans="17:20" s="54" customFormat="1">
      <c r="Q155" s="90"/>
      <c r="R155" s="90"/>
      <c r="S155" s="90"/>
      <c r="T155" s="90"/>
    </row>
    <row r="156" spans="17:20" s="54" customFormat="1">
      <c r="Q156" s="90"/>
      <c r="R156" s="90"/>
      <c r="S156" s="90"/>
      <c r="T156" s="90"/>
    </row>
    <row r="157" spans="17:20" s="54" customFormat="1">
      <c r="Q157" s="90"/>
      <c r="R157" s="90"/>
      <c r="S157" s="90"/>
      <c r="T157" s="90"/>
    </row>
    <row r="158" spans="17:20" s="54" customFormat="1">
      <c r="Q158" s="90"/>
      <c r="R158" s="90"/>
      <c r="S158" s="90"/>
      <c r="T158" s="90"/>
    </row>
    <row r="159" spans="17:20" s="54" customFormat="1">
      <c r="Q159" s="90"/>
      <c r="R159" s="90"/>
      <c r="S159" s="90"/>
      <c r="T159" s="90"/>
    </row>
    <row r="160" spans="17:20" s="54" customFormat="1">
      <c r="Q160" s="90"/>
      <c r="R160" s="90"/>
      <c r="S160" s="90"/>
      <c r="T160" s="90"/>
    </row>
    <row r="161" spans="17:20" s="54" customFormat="1">
      <c r="Q161" s="90"/>
      <c r="R161" s="90"/>
      <c r="S161" s="90"/>
      <c r="T161" s="90"/>
    </row>
    <row r="162" spans="17:20" s="54" customFormat="1">
      <c r="Q162" s="90"/>
      <c r="R162" s="90"/>
      <c r="S162" s="90"/>
      <c r="T162" s="90"/>
    </row>
    <row r="163" spans="17:20" s="54" customFormat="1">
      <c r="Q163" s="90"/>
      <c r="R163" s="90"/>
      <c r="S163" s="90"/>
      <c r="T163" s="90"/>
    </row>
    <row r="164" spans="17:20" s="54" customFormat="1">
      <c r="Q164" s="90"/>
      <c r="R164" s="90"/>
      <c r="S164" s="90"/>
      <c r="T164" s="90"/>
    </row>
    <row r="165" spans="17:20" s="54" customFormat="1">
      <c r="Q165" s="90"/>
      <c r="R165" s="90"/>
      <c r="S165" s="90"/>
      <c r="T165" s="90"/>
    </row>
    <row r="166" spans="17:20" s="54" customFormat="1">
      <c r="Q166" s="90"/>
      <c r="R166" s="90"/>
      <c r="S166" s="90"/>
      <c r="T166" s="90"/>
    </row>
    <row r="167" spans="17:20" s="54" customFormat="1">
      <c r="Q167" s="90"/>
      <c r="R167" s="90"/>
      <c r="S167" s="90"/>
      <c r="T167" s="90"/>
    </row>
    <row r="168" spans="17:20" s="54" customFormat="1">
      <c r="Q168" s="90"/>
      <c r="R168" s="90"/>
      <c r="S168" s="90"/>
      <c r="T168" s="90"/>
    </row>
    <row r="169" spans="17:20" s="54" customFormat="1">
      <c r="Q169" s="90"/>
      <c r="R169" s="90"/>
      <c r="S169" s="90"/>
      <c r="T169" s="90"/>
    </row>
    <row r="170" spans="17:20" s="54" customFormat="1">
      <c r="Q170" s="90"/>
      <c r="R170" s="90"/>
      <c r="S170" s="90"/>
      <c r="T170" s="90"/>
    </row>
    <row r="171" spans="17:20" s="54" customFormat="1">
      <c r="Q171" s="90"/>
      <c r="R171" s="90"/>
      <c r="S171" s="90"/>
      <c r="T171" s="90"/>
    </row>
    <row r="172" spans="17:20" s="54" customFormat="1">
      <c r="Q172" s="90"/>
      <c r="R172" s="90"/>
      <c r="S172" s="90"/>
      <c r="T172" s="90"/>
    </row>
    <row r="173" spans="17:20" s="54" customFormat="1">
      <c r="Q173" s="90"/>
      <c r="R173" s="90"/>
      <c r="S173" s="90"/>
      <c r="T173" s="90"/>
    </row>
    <row r="174" spans="17:20" s="54" customFormat="1">
      <c r="Q174" s="90"/>
      <c r="R174" s="90"/>
      <c r="S174" s="90"/>
      <c r="T174" s="90"/>
    </row>
    <row r="175" spans="17:20" s="54" customFormat="1">
      <c r="Q175" s="90"/>
      <c r="R175" s="90"/>
      <c r="S175" s="90"/>
      <c r="T175" s="90"/>
    </row>
    <row r="176" spans="17:20" s="54" customFormat="1">
      <c r="Q176" s="90"/>
      <c r="R176" s="90"/>
      <c r="S176" s="90"/>
      <c r="T176" s="90"/>
    </row>
    <row r="177" spans="17:20" s="54" customFormat="1">
      <c r="Q177" s="90"/>
      <c r="R177" s="90"/>
      <c r="S177" s="90"/>
      <c r="T177" s="90"/>
    </row>
    <row r="178" spans="17:20" s="54" customFormat="1">
      <c r="Q178" s="90"/>
      <c r="R178" s="90"/>
      <c r="S178" s="90"/>
      <c r="T178" s="90"/>
    </row>
    <row r="179" spans="17:20" s="54" customFormat="1">
      <c r="Q179" s="90"/>
      <c r="R179" s="90"/>
      <c r="S179" s="90"/>
      <c r="T179" s="90"/>
    </row>
    <row r="180" spans="17:20" s="54" customFormat="1">
      <c r="Q180" s="90"/>
      <c r="R180" s="90"/>
      <c r="S180" s="90"/>
      <c r="T180" s="90"/>
    </row>
    <row r="181" spans="17:20" s="54" customFormat="1">
      <c r="Q181" s="90"/>
      <c r="R181" s="90"/>
      <c r="S181" s="90"/>
      <c r="T181" s="90"/>
    </row>
    <row r="182" spans="17:20" s="54" customFormat="1">
      <c r="Q182" s="90"/>
      <c r="R182" s="90"/>
      <c r="S182" s="90"/>
      <c r="T182" s="90"/>
    </row>
    <row r="183" spans="17:20" s="54" customFormat="1">
      <c r="Q183" s="90"/>
      <c r="R183" s="90"/>
      <c r="S183" s="90"/>
      <c r="T183" s="90"/>
    </row>
    <row r="184" spans="17:20" s="54" customFormat="1">
      <c r="Q184" s="90"/>
      <c r="R184" s="90"/>
      <c r="S184" s="90"/>
      <c r="T184" s="90"/>
    </row>
    <row r="185" spans="17:20" s="54" customFormat="1">
      <c r="Q185" s="90"/>
      <c r="R185" s="90"/>
      <c r="S185" s="90"/>
      <c r="T185" s="90"/>
    </row>
    <row r="186" spans="17:20" s="54" customFormat="1">
      <c r="Q186" s="90"/>
      <c r="R186" s="90"/>
      <c r="S186" s="90"/>
      <c r="T186" s="90"/>
    </row>
    <row r="187" spans="17:20" s="54" customFormat="1">
      <c r="Q187" s="90"/>
      <c r="R187" s="90"/>
      <c r="S187" s="90"/>
      <c r="T187" s="90"/>
    </row>
    <row r="188" spans="17:20" s="54" customFormat="1">
      <c r="Q188" s="90"/>
      <c r="R188" s="90"/>
      <c r="S188" s="90"/>
      <c r="T188" s="90"/>
    </row>
    <row r="189" spans="17:20" s="54" customFormat="1">
      <c r="Q189" s="90"/>
      <c r="R189" s="90"/>
      <c r="S189" s="90"/>
      <c r="T189" s="90"/>
    </row>
    <row r="190" spans="17:20" s="54" customFormat="1">
      <c r="Q190" s="90"/>
      <c r="R190" s="90"/>
      <c r="S190" s="90"/>
      <c r="T190" s="90"/>
    </row>
    <row r="191" spans="17:20" s="54" customFormat="1">
      <c r="Q191" s="90"/>
      <c r="R191" s="90"/>
      <c r="S191" s="90"/>
      <c r="T191" s="90"/>
    </row>
    <row r="192" spans="17:20" s="54" customFormat="1">
      <c r="Q192" s="90"/>
      <c r="R192" s="90"/>
      <c r="S192" s="90"/>
      <c r="T192" s="90"/>
    </row>
    <row r="193" spans="17:20" s="54" customFormat="1">
      <c r="Q193" s="90"/>
      <c r="R193" s="90"/>
      <c r="S193" s="90"/>
      <c r="T193" s="90"/>
    </row>
    <row r="194" spans="17:20" s="54" customFormat="1">
      <c r="Q194" s="90"/>
      <c r="R194" s="90"/>
      <c r="S194" s="90"/>
      <c r="T194" s="90"/>
    </row>
    <row r="195" spans="17:20" s="54" customFormat="1">
      <c r="Q195" s="90"/>
      <c r="R195" s="90"/>
      <c r="S195" s="90"/>
      <c r="T195" s="90"/>
    </row>
    <row r="196" spans="17:20" s="54" customFormat="1">
      <c r="Q196" s="90"/>
      <c r="R196" s="90"/>
      <c r="S196" s="90"/>
      <c r="T196" s="90"/>
    </row>
    <row r="197" spans="17:20" s="54" customFormat="1">
      <c r="Q197" s="90"/>
      <c r="R197" s="90"/>
      <c r="S197" s="90"/>
      <c r="T197" s="90"/>
    </row>
    <row r="198" spans="17:20" s="54" customFormat="1">
      <c r="Q198" s="90"/>
      <c r="R198" s="90"/>
      <c r="S198" s="90"/>
      <c r="T198" s="90"/>
    </row>
    <row r="199" spans="17:20" s="54" customFormat="1">
      <c r="Q199" s="90"/>
      <c r="R199" s="90"/>
      <c r="S199" s="90"/>
      <c r="T199" s="90"/>
    </row>
    <row r="200" spans="17:20" s="54" customFormat="1">
      <c r="Q200" s="90"/>
      <c r="R200" s="90"/>
      <c r="S200" s="90"/>
      <c r="T200" s="90"/>
    </row>
    <row r="201" spans="17:20" s="54" customFormat="1">
      <c r="Q201" s="90"/>
      <c r="R201" s="90"/>
      <c r="S201" s="90"/>
      <c r="T201" s="90"/>
    </row>
    <row r="202" spans="17:20" s="54" customFormat="1">
      <c r="Q202" s="90"/>
      <c r="R202" s="90"/>
      <c r="S202" s="90"/>
      <c r="T202" s="90"/>
    </row>
    <row r="203" spans="17:20" s="54" customFormat="1">
      <c r="Q203" s="90"/>
      <c r="R203" s="90"/>
      <c r="S203" s="90"/>
      <c r="T203" s="90"/>
    </row>
    <row r="204" spans="17:20" s="54" customFormat="1">
      <c r="Q204" s="90"/>
      <c r="R204" s="90"/>
      <c r="S204" s="90"/>
      <c r="T204" s="90"/>
    </row>
    <row r="205" spans="17:20" s="54" customFormat="1">
      <c r="Q205" s="90"/>
      <c r="R205" s="90"/>
      <c r="S205" s="90"/>
      <c r="T205" s="90"/>
    </row>
    <row r="206" spans="17:20" s="54" customFormat="1">
      <c r="Q206" s="90"/>
      <c r="R206" s="90"/>
      <c r="S206" s="90"/>
      <c r="T206" s="90"/>
    </row>
    <row r="207" spans="17:20" s="54" customFormat="1">
      <c r="Q207" s="90"/>
      <c r="R207" s="90"/>
      <c r="S207" s="90"/>
      <c r="T207" s="90"/>
    </row>
    <row r="208" spans="17:20" s="54" customFormat="1">
      <c r="Q208" s="90"/>
      <c r="R208" s="90"/>
      <c r="S208" s="90"/>
      <c r="T208" s="90"/>
    </row>
    <row r="209" spans="17:20" s="54" customFormat="1">
      <c r="Q209" s="90"/>
      <c r="R209" s="90"/>
      <c r="S209" s="90"/>
      <c r="T209" s="90"/>
    </row>
    <row r="210" spans="17:20" s="54" customFormat="1">
      <c r="Q210" s="90"/>
      <c r="R210" s="90"/>
      <c r="S210" s="90"/>
      <c r="T210" s="90"/>
    </row>
    <row r="211" spans="17:20" s="54" customFormat="1">
      <c r="Q211" s="90"/>
      <c r="R211" s="90"/>
      <c r="S211" s="90"/>
      <c r="T211" s="90"/>
    </row>
    <row r="212" spans="17:20" s="54" customFormat="1">
      <c r="Q212" s="90"/>
      <c r="R212" s="90"/>
      <c r="S212" s="90"/>
      <c r="T212" s="90"/>
    </row>
    <row r="213" spans="17:20" s="54" customFormat="1">
      <c r="Q213" s="90"/>
      <c r="R213" s="90"/>
      <c r="S213" s="90"/>
      <c r="T213" s="90"/>
    </row>
    <row r="214" spans="17:20" s="54" customFormat="1">
      <c r="Q214" s="90"/>
      <c r="R214" s="90"/>
      <c r="S214" s="90"/>
      <c r="T214" s="90"/>
    </row>
    <row r="215" spans="17:20" s="54" customFormat="1">
      <c r="Q215" s="90"/>
      <c r="R215" s="90"/>
      <c r="S215" s="90"/>
      <c r="T215" s="90"/>
    </row>
    <row r="216" spans="17:20" s="54" customFormat="1">
      <c r="Q216" s="90"/>
      <c r="R216" s="90"/>
      <c r="S216" s="90"/>
      <c r="T216" s="90"/>
    </row>
    <row r="217" spans="17:20" s="54" customFormat="1">
      <c r="Q217" s="90"/>
      <c r="R217" s="90"/>
      <c r="S217" s="90"/>
      <c r="T217" s="90"/>
    </row>
    <row r="218" spans="17:20" s="54" customFormat="1">
      <c r="Q218" s="90"/>
      <c r="R218" s="90"/>
      <c r="S218" s="90"/>
      <c r="T218" s="90"/>
    </row>
    <row r="219" spans="17:20" s="54" customFormat="1">
      <c r="Q219" s="90"/>
      <c r="R219" s="90"/>
      <c r="S219" s="90"/>
      <c r="T219" s="90"/>
    </row>
    <row r="220" spans="17:20" s="54" customFormat="1">
      <c r="Q220" s="90"/>
      <c r="R220" s="90"/>
      <c r="S220" s="90"/>
      <c r="T220" s="90"/>
    </row>
    <row r="221" spans="17:20" s="54" customFormat="1">
      <c r="Q221" s="90"/>
      <c r="R221" s="90"/>
      <c r="S221" s="90"/>
      <c r="T221" s="90"/>
    </row>
    <row r="222" spans="17:20" s="54" customFormat="1">
      <c r="Q222" s="90"/>
      <c r="R222" s="90"/>
      <c r="S222" s="90"/>
      <c r="T222" s="90"/>
    </row>
    <row r="223" spans="17:20" s="54" customFormat="1">
      <c r="Q223" s="90"/>
      <c r="R223" s="90"/>
      <c r="S223" s="90"/>
      <c r="T223" s="90"/>
    </row>
    <row r="224" spans="17:20" s="54" customFormat="1">
      <c r="Q224" s="90"/>
      <c r="R224" s="90"/>
      <c r="S224" s="90"/>
      <c r="T224" s="90"/>
    </row>
    <row r="225" spans="17:20" s="54" customFormat="1">
      <c r="Q225" s="90"/>
      <c r="R225" s="90"/>
      <c r="S225" s="90"/>
      <c r="T225" s="90"/>
    </row>
    <row r="226" spans="17:20" s="54" customFormat="1">
      <c r="Q226" s="90"/>
      <c r="R226" s="90"/>
      <c r="S226" s="90"/>
      <c r="T226" s="90"/>
    </row>
    <row r="227" spans="17:20" s="54" customFormat="1">
      <c r="Q227" s="90"/>
      <c r="R227" s="90"/>
      <c r="S227" s="90"/>
      <c r="T227" s="90"/>
    </row>
    <row r="228" spans="17:20" s="54" customFormat="1">
      <c r="Q228" s="90"/>
      <c r="R228" s="90"/>
      <c r="S228" s="90"/>
      <c r="T228" s="90"/>
    </row>
    <row r="229" spans="17:20" s="54" customFormat="1">
      <c r="Q229" s="90"/>
      <c r="R229" s="90"/>
      <c r="S229" s="90"/>
      <c r="T229" s="90"/>
    </row>
    <row r="230" spans="17:20" s="54" customFormat="1">
      <c r="Q230" s="90"/>
      <c r="R230" s="90"/>
      <c r="S230" s="90"/>
      <c r="T230" s="90"/>
    </row>
    <row r="231" spans="17:20" s="54" customFormat="1">
      <c r="Q231" s="90"/>
      <c r="R231" s="90"/>
      <c r="S231" s="90"/>
      <c r="T231" s="90"/>
    </row>
    <row r="232" spans="17:20" s="54" customFormat="1">
      <c r="Q232" s="90"/>
      <c r="R232" s="90"/>
      <c r="S232" s="90"/>
      <c r="T232" s="90"/>
    </row>
    <row r="233" spans="17:20" s="54" customFormat="1">
      <c r="Q233" s="90"/>
      <c r="R233" s="90"/>
      <c r="S233" s="90"/>
      <c r="T233" s="90"/>
    </row>
    <row r="234" spans="17:20" s="54" customFormat="1">
      <c r="Q234" s="90"/>
      <c r="R234" s="90"/>
      <c r="S234" s="90"/>
      <c r="T234" s="90"/>
    </row>
    <row r="235" spans="17:20" s="54" customFormat="1">
      <c r="Q235" s="90"/>
      <c r="R235" s="90"/>
      <c r="S235" s="90"/>
      <c r="T235" s="90"/>
    </row>
    <row r="236" spans="17:20" s="54" customFormat="1">
      <c r="Q236" s="90"/>
      <c r="R236" s="90"/>
      <c r="S236" s="90"/>
      <c r="T236" s="90"/>
    </row>
    <row r="237" spans="17:20" s="54" customFormat="1">
      <c r="Q237" s="90"/>
      <c r="R237" s="90"/>
      <c r="S237" s="90"/>
      <c r="T237" s="90"/>
    </row>
    <row r="238" spans="17:20" s="54" customFormat="1">
      <c r="Q238" s="90"/>
      <c r="R238" s="90"/>
      <c r="S238" s="90"/>
      <c r="T238" s="90"/>
    </row>
    <row r="239" spans="17:20" s="54" customFormat="1">
      <c r="Q239" s="90"/>
      <c r="R239" s="90"/>
      <c r="S239" s="90"/>
      <c r="T239" s="90"/>
    </row>
    <row r="240" spans="17:20" s="54" customFormat="1">
      <c r="Q240" s="90"/>
      <c r="R240" s="90"/>
      <c r="S240" s="90"/>
      <c r="T240" s="90"/>
    </row>
    <row r="241" spans="17:20" s="54" customFormat="1">
      <c r="Q241" s="90"/>
      <c r="R241" s="90"/>
      <c r="S241" s="90"/>
      <c r="T241" s="90"/>
    </row>
    <row r="242" spans="17:20" s="54" customFormat="1">
      <c r="Q242" s="90"/>
      <c r="R242" s="90"/>
      <c r="S242" s="90"/>
      <c r="T242" s="90"/>
    </row>
    <row r="243" spans="17:20" s="54" customFormat="1">
      <c r="Q243" s="90"/>
      <c r="R243" s="90"/>
      <c r="S243" s="90"/>
      <c r="T243" s="90"/>
    </row>
    <row r="244" spans="17:20" s="54" customFormat="1">
      <c r="Q244" s="90"/>
      <c r="R244" s="90"/>
      <c r="S244" s="90"/>
      <c r="T244" s="90"/>
    </row>
    <row r="245" spans="17:20" s="54" customFormat="1">
      <c r="Q245" s="90"/>
      <c r="R245" s="90"/>
      <c r="S245" s="90"/>
      <c r="T245" s="90"/>
    </row>
    <row r="246" spans="17:20" s="54" customFormat="1">
      <c r="Q246" s="90"/>
      <c r="R246" s="90"/>
      <c r="S246" s="90"/>
      <c r="T246" s="90"/>
    </row>
    <row r="247" spans="17:20" s="54" customFormat="1">
      <c r="Q247" s="90"/>
      <c r="R247" s="90"/>
      <c r="S247" s="90"/>
      <c r="T247" s="90"/>
    </row>
    <row r="248" spans="17:20" s="54" customFormat="1">
      <c r="Q248" s="90"/>
      <c r="R248" s="90"/>
      <c r="S248" s="90"/>
      <c r="T248" s="90"/>
    </row>
    <row r="249" spans="17:20" s="54" customFormat="1">
      <c r="Q249" s="90"/>
      <c r="R249" s="90"/>
      <c r="S249" s="90"/>
      <c r="T249" s="90"/>
    </row>
    <row r="250" spans="17:20" s="54" customFormat="1">
      <c r="Q250" s="90"/>
      <c r="R250" s="90"/>
      <c r="S250" s="90"/>
      <c r="T250" s="90"/>
    </row>
    <row r="251" spans="17:20" s="54" customFormat="1">
      <c r="Q251" s="90"/>
      <c r="R251" s="90"/>
      <c r="S251" s="90"/>
      <c r="T251" s="90"/>
    </row>
    <row r="252" spans="17:20" s="54" customFormat="1">
      <c r="Q252" s="90"/>
      <c r="R252" s="90"/>
      <c r="S252" s="90"/>
      <c r="T252" s="90"/>
    </row>
    <row r="253" spans="17:20" s="54" customFormat="1">
      <c r="Q253" s="90"/>
      <c r="R253" s="90"/>
      <c r="S253" s="90"/>
      <c r="T253" s="90"/>
    </row>
    <row r="254" spans="17:20" s="54" customFormat="1">
      <c r="Q254" s="90"/>
      <c r="R254" s="90"/>
      <c r="S254" s="90"/>
      <c r="T254" s="90"/>
    </row>
    <row r="255" spans="17:20" s="54" customFormat="1">
      <c r="Q255" s="90"/>
      <c r="R255" s="90"/>
      <c r="S255" s="90"/>
      <c r="T255" s="90"/>
    </row>
    <row r="256" spans="17:20" s="54" customFormat="1">
      <c r="Q256" s="90"/>
      <c r="R256" s="90"/>
      <c r="S256" s="90"/>
      <c r="T256" s="90"/>
    </row>
    <row r="257" spans="17:20" s="54" customFormat="1">
      <c r="Q257" s="90"/>
      <c r="R257" s="90"/>
      <c r="S257" s="90"/>
      <c r="T257" s="90"/>
    </row>
    <row r="258" spans="17:20" s="54" customFormat="1">
      <c r="Q258" s="90"/>
      <c r="R258" s="90"/>
      <c r="S258" s="90"/>
      <c r="T258" s="90"/>
    </row>
    <row r="259" spans="17:20" s="54" customFormat="1">
      <c r="Q259" s="90"/>
      <c r="R259" s="90"/>
      <c r="S259" s="90"/>
      <c r="T259" s="90"/>
    </row>
    <row r="260" spans="17:20" s="54" customFormat="1">
      <c r="Q260" s="90"/>
      <c r="R260" s="90"/>
      <c r="S260" s="90"/>
      <c r="T260" s="90"/>
    </row>
    <row r="261" spans="17:20" s="54" customFormat="1">
      <c r="Q261" s="90"/>
      <c r="R261" s="90"/>
      <c r="S261" s="90"/>
      <c r="T261" s="90"/>
    </row>
    <row r="262" spans="17:20" s="54" customFormat="1">
      <c r="Q262" s="90"/>
      <c r="R262" s="90"/>
      <c r="S262" s="90"/>
      <c r="T262" s="90"/>
    </row>
    <row r="263" spans="17:20" s="54" customFormat="1">
      <c r="Q263" s="90"/>
      <c r="R263" s="90"/>
      <c r="S263" s="90"/>
      <c r="T263" s="90"/>
    </row>
    <row r="264" spans="17:20" s="54" customFormat="1">
      <c r="Q264" s="90"/>
      <c r="R264" s="90"/>
      <c r="S264" s="90"/>
      <c r="T264" s="90"/>
    </row>
    <row r="265" spans="17:20" s="54" customFormat="1">
      <c r="Q265" s="90"/>
      <c r="R265" s="90"/>
      <c r="S265" s="90"/>
      <c r="T265" s="90"/>
    </row>
    <row r="266" spans="17:20" s="54" customFormat="1">
      <c r="Q266" s="90"/>
      <c r="R266" s="90"/>
      <c r="S266" s="90"/>
      <c r="T266" s="90"/>
    </row>
    <row r="267" spans="17:20" s="54" customFormat="1">
      <c r="Q267" s="90"/>
      <c r="R267" s="90"/>
      <c r="S267" s="90"/>
      <c r="T267" s="90"/>
    </row>
    <row r="268" spans="17:20" s="54" customFormat="1">
      <c r="Q268" s="90"/>
      <c r="R268" s="90"/>
      <c r="S268" s="90"/>
      <c r="T268" s="90"/>
    </row>
    <row r="269" spans="17:20" s="54" customFormat="1">
      <c r="Q269" s="90"/>
      <c r="R269" s="90"/>
      <c r="S269" s="90"/>
      <c r="T269" s="90"/>
    </row>
    <row r="270" spans="17:20" s="54" customFormat="1">
      <c r="Q270" s="90"/>
      <c r="R270" s="90"/>
      <c r="S270" s="90"/>
      <c r="T270" s="90"/>
    </row>
    <row r="271" spans="17:20" s="54" customFormat="1">
      <c r="Q271" s="90"/>
      <c r="R271" s="90"/>
      <c r="S271" s="90"/>
      <c r="T271" s="90"/>
    </row>
    <row r="272" spans="17:20" s="54" customFormat="1">
      <c r="Q272" s="90"/>
      <c r="R272" s="90"/>
      <c r="S272" s="90"/>
      <c r="T272" s="90"/>
    </row>
    <row r="273" spans="17:20" s="54" customFormat="1">
      <c r="Q273" s="90"/>
      <c r="R273" s="90"/>
      <c r="S273" s="90"/>
      <c r="T273" s="90"/>
    </row>
    <row r="274" spans="17:20" s="54" customFormat="1">
      <c r="Q274" s="90"/>
      <c r="R274" s="90"/>
      <c r="S274" s="90"/>
      <c r="T274" s="90"/>
    </row>
    <row r="275" spans="17:20" s="54" customFormat="1">
      <c r="Q275" s="90"/>
      <c r="R275" s="90"/>
      <c r="S275" s="90"/>
      <c r="T275" s="90"/>
    </row>
    <row r="276" spans="17:20" s="54" customFormat="1">
      <c r="Q276" s="90"/>
      <c r="R276" s="90"/>
      <c r="S276" s="90"/>
      <c r="T276" s="90"/>
    </row>
    <row r="277" spans="17:20" s="54" customFormat="1">
      <c r="Q277" s="90"/>
      <c r="R277" s="90"/>
      <c r="S277" s="90"/>
      <c r="T277" s="90"/>
    </row>
    <row r="278" spans="17:20" s="54" customFormat="1">
      <c r="Q278" s="90"/>
      <c r="R278" s="90"/>
      <c r="S278" s="90"/>
      <c r="T278" s="90"/>
    </row>
    <row r="279" spans="17:20" s="54" customFormat="1">
      <c r="Q279" s="90"/>
      <c r="R279" s="90"/>
      <c r="S279" s="90"/>
      <c r="T279" s="90"/>
    </row>
    <row r="280" spans="17:20" s="54" customFormat="1">
      <c r="Q280" s="90"/>
      <c r="R280" s="90"/>
      <c r="S280" s="90"/>
      <c r="T280" s="90"/>
    </row>
    <row r="281" spans="17:20" s="54" customFormat="1">
      <c r="Q281" s="90"/>
      <c r="R281" s="90"/>
      <c r="S281" s="90"/>
      <c r="T281" s="90"/>
    </row>
    <row r="282" spans="17:20" s="54" customFormat="1">
      <c r="Q282" s="90"/>
      <c r="R282" s="90"/>
      <c r="S282" s="90"/>
      <c r="T282" s="90"/>
    </row>
    <row r="283" spans="17:20" s="54" customFormat="1">
      <c r="Q283" s="90"/>
      <c r="R283" s="90"/>
      <c r="S283" s="90"/>
      <c r="T283" s="90"/>
    </row>
    <row r="284" spans="17:20" s="54" customFormat="1">
      <c r="Q284" s="90"/>
      <c r="R284" s="90"/>
      <c r="S284" s="90"/>
      <c r="T284" s="90"/>
    </row>
    <row r="285" spans="17:20" s="54" customFormat="1">
      <c r="Q285" s="90"/>
      <c r="R285" s="90"/>
      <c r="S285" s="90"/>
      <c r="T285" s="90"/>
    </row>
    <row r="286" spans="17:20" s="54" customFormat="1">
      <c r="Q286" s="90"/>
      <c r="R286" s="90"/>
      <c r="S286" s="90"/>
      <c r="T286" s="90"/>
    </row>
    <row r="287" spans="17:20" s="54" customFormat="1">
      <c r="Q287" s="90"/>
      <c r="R287" s="90"/>
      <c r="S287" s="90"/>
      <c r="T287" s="90"/>
    </row>
    <row r="288" spans="17:20" s="54" customFormat="1">
      <c r="Q288" s="90"/>
      <c r="R288" s="90"/>
      <c r="S288" s="90"/>
      <c r="T288" s="90"/>
    </row>
    <row r="289" spans="17:20" s="54" customFormat="1">
      <c r="Q289" s="90"/>
      <c r="R289" s="90"/>
      <c r="S289" s="90"/>
      <c r="T289" s="90"/>
    </row>
    <row r="290" spans="17:20" s="54" customFormat="1">
      <c r="Q290" s="90"/>
      <c r="R290" s="90"/>
      <c r="S290" s="90"/>
      <c r="T290" s="90"/>
    </row>
    <row r="291" spans="17:20" s="54" customFormat="1">
      <c r="Q291" s="90"/>
      <c r="R291" s="90"/>
      <c r="S291" s="90"/>
      <c r="T291" s="90"/>
    </row>
    <row r="292" spans="17:20" s="54" customFormat="1">
      <c r="Q292" s="90"/>
      <c r="R292" s="90"/>
      <c r="S292" s="90"/>
      <c r="T292" s="90"/>
    </row>
    <row r="293" spans="17:20" s="54" customFormat="1">
      <c r="Q293" s="90"/>
      <c r="R293" s="90"/>
      <c r="S293" s="90"/>
      <c r="T293" s="90"/>
    </row>
    <row r="294" spans="17:20" s="54" customFormat="1">
      <c r="Q294" s="90"/>
      <c r="R294" s="90"/>
      <c r="S294" s="90"/>
      <c r="T294" s="90"/>
    </row>
    <row r="295" spans="17:20" s="54" customFormat="1">
      <c r="Q295" s="90"/>
      <c r="R295" s="90"/>
      <c r="S295" s="90"/>
      <c r="T295" s="90"/>
    </row>
    <row r="296" spans="17:20" s="54" customFormat="1">
      <c r="Q296" s="90"/>
      <c r="R296" s="90"/>
      <c r="S296" s="90"/>
      <c r="T296" s="90"/>
    </row>
    <row r="297" spans="17:20" s="54" customFormat="1">
      <c r="Q297" s="90"/>
      <c r="R297" s="90"/>
      <c r="S297" s="90"/>
      <c r="T297" s="90"/>
    </row>
    <row r="298" spans="17:20" s="54" customFormat="1">
      <c r="Q298" s="90"/>
      <c r="R298" s="90"/>
      <c r="S298" s="90"/>
      <c r="T298" s="90"/>
    </row>
    <row r="299" spans="17:20" s="54" customFormat="1">
      <c r="Q299" s="90"/>
      <c r="R299" s="90"/>
      <c r="S299" s="90"/>
      <c r="T299" s="90"/>
    </row>
    <row r="300" spans="17:20" s="54" customFormat="1">
      <c r="Q300" s="90"/>
      <c r="R300" s="90"/>
      <c r="S300" s="90"/>
      <c r="T300" s="90"/>
    </row>
    <row r="301" spans="17:20" s="54" customFormat="1">
      <c r="Q301" s="90"/>
      <c r="R301" s="90"/>
      <c r="S301" s="90"/>
      <c r="T301" s="90"/>
    </row>
    <row r="302" spans="17:20" s="54" customFormat="1">
      <c r="Q302" s="90"/>
      <c r="R302" s="90"/>
      <c r="S302" s="90"/>
      <c r="T302" s="90"/>
    </row>
    <row r="303" spans="17:20" s="54" customFormat="1">
      <c r="Q303" s="90"/>
      <c r="R303" s="90"/>
      <c r="S303" s="90"/>
      <c r="T303" s="90"/>
    </row>
    <row r="304" spans="17:20" s="54" customFormat="1">
      <c r="Q304" s="90"/>
      <c r="R304" s="90"/>
      <c r="S304" s="90"/>
      <c r="T304" s="90"/>
    </row>
    <row r="305" spans="17:20" s="54" customFormat="1">
      <c r="Q305" s="90"/>
      <c r="R305" s="90"/>
      <c r="S305" s="90"/>
      <c r="T305" s="90"/>
    </row>
    <row r="306" spans="17:20" s="54" customFormat="1">
      <c r="Q306" s="90"/>
      <c r="R306" s="90"/>
      <c r="S306" s="90"/>
      <c r="T306" s="90"/>
    </row>
    <row r="307" spans="17:20" s="54" customFormat="1">
      <c r="Q307" s="90"/>
      <c r="R307" s="90"/>
      <c r="S307" s="90"/>
      <c r="T307" s="90"/>
    </row>
    <row r="308" spans="17:20" s="54" customFormat="1">
      <c r="Q308" s="90"/>
      <c r="R308" s="90"/>
      <c r="S308" s="90"/>
      <c r="T308" s="90"/>
    </row>
    <row r="309" spans="17:20" s="54" customFormat="1">
      <c r="Q309" s="90"/>
      <c r="R309" s="90"/>
      <c r="S309" s="90"/>
      <c r="T309" s="90"/>
    </row>
    <row r="310" spans="17:20" s="54" customFormat="1">
      <c r="Q310" s="90"/>
      <c r="R310" s="90"/>
      <c r="S310" s="90"/>
      <c r="T310" s="90"/>
    </row>
    <row r="311" spans="17:20" s="54" customFormat="1">
      <c r="Q311" s="90"/>
      <c r="R311" s="90"/>
      <c r="S311" s="90"/>
      <c r="T311" s="90"/>
    </row>
    <row r="312" spans="17:20" s="54" customFormat="1">
      <c r="Q312" s="90"/>
      <c r="R312" s="90"/>
      <c r="S312" s="90"/>
      <c r="T312" s="90"/>
    </row>
    <row r="313" spans="17:20" s="54" customFormat="1">
      <c r="Q313" s="90"/>
      <c r="R313" s="90"/>
      <c r="S313" s="90"/>
      <c r="T313" s="90"/>
    </row>
    <row r="314" spans="17:20" s="54" customFormat="1">
      <c r="Q314" s="90"/>
      <c r="R314" s="90"/>
      <c r="S314" s="90"/>
      <c r="T314" s="90"/>
    </row>
    <row r="315" spans="17:20" s="54" customFormat="1">
      <c r="Q315" s="90"/>
      <c r="R315" s="90"/>
      <c r="S315" s="90"/>
      <c r="T315" s="90"/>
    </row>
    <row r="316" spans="17:20" s="54" customFormat="1">
      <c r="Q316" s="90"/>
      <c r="R316" s="90"/>
      <c r="S316" s="90"/>
      <c r="T316" s="90"/>
    </row>
    <row r="317" spans="17:20" s="54" customFormat="1">
      <c r="Q317" s="90"/>
      <c r="R317" s="90"/>
      <c r="S317" s="90"/>
      <c r="T317" s="90"/>
    </row>
    <row r="318" spans="17:20" s="54" customFormat="1">
      <c r="Q318" s="90"/>
      <c r="R318" s="90"/>
      <c r="S318" s="90"/>
      <c r="T318" s="90"/>
    </row>
    <row r="319" spans="17:20" s="54" customFormat="1">
      <c r="Q319" s="90"/>
      <c r="R319" s="90"/>
      <c r="S319" s="90"/>
      <c r="T319" s="90"/>
    </row>
    <row r="320" spans="17:20" s="54" customFormat="1">
      <c r="Q320" s="90"/>
      <c r="R320" s="90"/>
      <c r="S320" s="90"/>
      <c r="T320" s="90"/>
    </row>
    <row r="321" spans="17:20" s="54" customFormat="1">
      <c r="Q321" s="90"/>
      <c r="R321" s="90"/>
      <c r="S321" s="90"/>
      <c r="T321" s="90"/>
    </row>
    <row r="322" spans="17:20" s="54" customFormat="1">
      <c r="Q322" s="90"/>
      <c r="R322" s="90"/>
      <c r="S322" s="90"/>
      <c r="T322" s="90"/>
    </row>
    <row r="323" spans="17:20" s="54" customFormat="1">
      <c r="Q323" s="90"/>
      <c r="R323" s="90"/>
      <c r="S323" s="90"/>
      <c r="T323" s="90"/>
    </row>
    <row r="324" spans="17:20" s="54" customFormat="1">
      <c r="Q324" s="90"/>
      <c r="R324" s="90"/>
      <c r="S324" s="90"/>
      <c r="T324" s="90"/>
    </row>
    <row r="325" spans="17:20" s="54" customFormat="1">
      <c r="Q325" s="90"/>
      <c r="R325" s="90"/>
      <c r="S325" s="90"/>
      <c r="T325" s="90"/>
    </row>
    <row r="326" spans="17:20" s="54" customFormat="1">
      <c r="Q326" s="90"/>
      <c r="R326" s="90"/>
      <c r="S326" s="90"/>
      <c r="T326" s="90"/>
    </row>
    <row r="327" spans="17:20" s="54" customFormat="1">
      <c r="Q327" s="90"/>
      <c r="R327" s="90"/>
      <c r="S327" s="90"/>
      <c r="T327" s="90"/>
    </row>
    <row r="328" spans="17:20" s="54" customFormat="1">
      <c r="Q328" s="90"/>
      <c r="R328" s="90"/>
      <c r="S328" s="90"/>
      <c r="T328" s="90"/>
    </row>
    <row r="329" spans="17:20" s="54" customFormat="1">
      <c r="Q329" s="90"/>
      <c r="R329" s="90"/>
      <c r="S329" s="90"/>
      <c r="T329" s="90"/>
    </row>
    <row r="330" spans="17:20" s="54" customFormat="1">
      <c r="Q330" s="90"/>
      <c r="R330" s="90"/>
      <c r="S330" s="90"/>
      <c r="T330" s="90"/>
    </row>
    <row r="331" spans="17:20" s="54" customFormat="1">
      <c r="Q331" s="90"/>
      <c r="R331" s="90"/>
      <c r="S331" s="90"/>
      <c r="T331" s="90"/>
    </row>
    <row r="332" spans="17:20" s="54" customFormat="1">
      <c r="Q332" s="90"/>
      <c r="R332" s="90"/>
      <c r="S332" s="90"/>
      <c r="T332" s="90"/>
    </row>
    <row r="333" spans="17:20" s="54" customFormat="1">
      <c r="Q333" s="90"/>
      <c r="R333" s="90"/>
      <c r="S333" s="90"/>
      <c r="T333" s="90"/>
    </row>
    <row r="334" spans="17:20" s="54" customFormat="1">
      <c r="Q334" s="90"/>
      <c r="R334" s="90"/>
      <c r="S334" s="90"/>
      <c r="T334" s="90"/>
    </row>
    <row r="335" spans="17:20" s="54" customFormat="1">
      <c r="Q335" s="90"/>
      <c r="R335" s="90"/>
      <c r="S335" s="90"/>
      <c r="T335" s="90"/>
    </row>
    <row r="336" spans="17:20" s="54" customFormat="1">
      <c r="Q336" s="90"/>
      <c r="R336" s="90"/>
      <c r="S336" s="90"/>
      <c r="T336" s="90"/>
    </row>
    <row r="337" spans="17:20" s="54" customFormat="1">
      <c r="Q337" s="90"/>
      <c r="R337" s="90"/>
      <c r="S337" s="90"/>
      <c r="T337" s="90"/>
    </row>
    <row r="338" spans="17:20" s="54" customFormat="1">
      <c r="Q338" s="90"/>
      <c r="R338" s="90"/>
      <c r="S338" s="90"/>
      <c r="T338" s="90"/>
    </row>
    <row r="339" spans="17:20" s="54" customFormat="1">
      <c r="Q339" s="90"/>
      <c r="R339" s="90"/>
      <c r="S339" s="90"/>
      <c r="T339" s="90"/>
    </row>
    <row r="340" spans="17:20" s="54" customFormat="1">
      <c r="Q340" s="90"/>
      <c r="R340" s="90"/>
      <c r="S340" s="90"/>
      <c r="T340" s="90"/>
    </row>
    <row r="341" spans="17:20" s="54" customFormat="1">
      <c r="Q341" s="90"/>
      <c r="R341" s="90"/>
      <c r="S341" s="90"/>
      <c r="T341" s="90"/>
    </row>
    <row r="342" spans="17:20" s="54" customFormat="1">
      <c r="Q342" s="90"/>
      <c r="R342" s="90"/>
      <c r="S342" s="90"/>
      <c r="T342" s="90"/>
    </row>
    <row r="343" spans="17:20" s="54" customFormat="1">
      <c r="Q343" s="90"/>
      <c r="R343" s="90"/>
      <c r="S343" s="90"/>
      <c r="T343" s="90"/>
    </row>
    <row r="344" spans="17:20" s="54" customFormat="1">
      <c r="Q344" s="90"/>
      <c r="R344" s="90"/>
      <c r="S344" s="90"/>
      <c r="T344" s="90"/>
    </row>
    <row r="345" spans="17:20" s="54" customFormat="1">
      <c r="Q345" s="90"/>
      <c r="R345" s="90"/>
      <c r="S345" s="90"/>
      <c r="T345" s="90"/>
    </row>
    <row r="346" spans="17:20" s="54" customFormat="1">
      <c r="Q346" s="90"/>
      <c r="R346" s="90"/>
      <c r="S346" s="90"/>
      <c r="T346" s="90"/>
    </row>
    <row r="347" spans="17:20" s="54" customFormat="1">
      <c r="Q347" s="90"/>
      <c r="R347" s="90"/>
      <c r="S347" s="90"/>
      <c r="T347" s="90"/>
    </row>
    <row r="348" spans="17:20" s="54" customFormat="1">
      <c r="Q348" s="90"/>
      <c r="R348" s="90"/>
      <c r="S348" s="90"/>
      <c r="T348" s="90"/>
    </row>
    <row r="349" spans="17:20" s="54" customFormat="1">
      <c r="Q349" s="90"/>
      <c r="R349" s="90"/>
      <c r="S349" s="90"/>
      <c r="T349" s="90"/>
    </row>
    <row r="350" spans="17:20" s="54" customFormat="1">
      <c r="Q350" s="90"/>
      <c r="R350" s="90"/>
      <c r="S350" s="90"/>
      <c r="T350" s="90"/>
    </row>
    <row r="351" spans="17:20" s="54" customFormat="1">
      <c r="Q351" s="90"/>
      <c r="R351" s="90"/>
      <c r="S351" s="90"/>
      <c r="T351" s="90"/>
    </row>
    <row r="352" spans="17:20" s="54" customFormat="1">
      <c r="Q352" s="90"/>
      <c r="R352" s="90"/>
      <c r="S352" s="90"/>
      <c r="T352" s="90"/>
    </row>
    <row r="353" spans="17:20" s="54" customFormat="1">
      <c r="Q353" s="90"/>
      <c r="R353" s="90"/>
      <c r="S353" s="90"/>
      <c r="T353" s="90"/>
    </row>
    <row r="354" spans="17:20" s="54" customFormat="1">
      <c r="Q354" s="90"/>
      <c r="R354" s="90"/>
      <c r="S354" s="90"/>
      <c r="T354" s="90"/>
    </row>
    <row r="355" spans="17:20" s="54" customFormat="1">
      <c r="Q355" s="90"/>
      <c r="R355" s="90"/>
      <c r="S355" s="90"/>
      <c r="T355" s="90"/>
    </row>
    <row r="356" spans="17:20" s="54" customFormat="1">
      <c r="Q356" s="90"/>
      <c r="R356" s="90"/>
      <c r="S356" s="90"/>
      <c r="T356" s="90"/>
    </row>
    <row r="357" spans="17:20" s="54" customFormat="1">
      <c r="Q357" s="90"/>
      <c r="R357" s="90"/>
      <c r="S357" s="90"/>
      <c r="T357" s="90"/>
    </row>
    <row r="358" spans="17:20" s="54" customFormat="1">
      <c r="Q358" s="90"/>
      <c r="R358" s="90"/>
      <c r="S358" s="90"/>
      <c r="T358" s="90"/>
    </row>
    <row r="359" spans="17:20" s="54" customFormat="1">
      <c r="Q359" s="90"/>
      <c r="R359" s="90"/>
      <c r="S359" s="90"/>
      <c r="T359" s="90"/>
    </row>
    <row r="360" spans="17:20" s="54" customFormat="1">
      <c r="Q360" s="90"/>
      <c r="R360" s="90"/>
      <c r="S360" s="90"/>
      <c r="T360" s="90"/>
    </row>
    <row r="361" spans="17:20" s="54" customFormat="1">
      <c r="Q361" s="90"/>
      <c r="R361" s="90"/>
      <c r="S361" s="90"/>
      <c r="T361" s="90"/>
    </row>
    <row r="362" spans="17:20" s="54" customFormat="1">
      <c r="Q362" s="90"/>
      <c r="R362" s="90"/>
      <c r="S362" s="90"/>
      <c r="T362" s="90"/>
    </row>
    <row r="363" spans="17:20" s="54" customFormat="1">
      <c r="Q363" s="90"/>
      <c r="R363" s="90"/>
      <c r="S363" s="90"/>
      <c r="T363" s="90"/>
    </row>
    <row r="364" spans="17:20" s="54" customFormat="1">
      <c r="Q364" s="90"/>
      <c r="R364" s="90"/>
      <c r="S364" s="90"/>
      <c r="T364" s="90"/>
    </row>
    <row r="365" spans="17:20" s="54" customFormat="1">
      <c r="Q365" s="90"/>
      <c r="R365" s="90"/>
      <c r="S365" s="90"/>
      <c r="T365" s="90"/>
    </row>
    <row r="366" spans="17:20" s="54" customFormat="1">
      <c r="Q366" s="90"/>
      <c r="R366" s="90"/>
      <c r="S366" s="90"/>
      <c r="T366" s="90"/>
    </row>
    <row r="367" spans="17:20" s="54" customFormat="1">
      <c r="Q367" s="90"/>
      <c r="R367" s="90"/>
      <c r="S367" s="90"/>
      <c r="T367" s="90"/>
    </row>
    <row r="368" spans="17:20" s="54" customFormat="1">
      <c r="Q368" s="90"/>
      <c r="R368" s="90"/>
      <c r="S368" s="90"/>
      <c r="T368" s="90"/>
    </row>
    <row r="369" spans="17:20" s="54" customFormat="1">
      <c r="Q369" s="90"/>
      <c r="R369" s="90"/>
      <c r="S369" s="90"/>
      <c r="T369" s="90"/>
    </row>
    <row r="370" spans="17:20" s="54" customFormat="1">
      <c r="Q370" s="90"/>
      <c r="R370" s="90"/>
      <c r="S370" s="90"/>
      <c r="T370" s="90"/>
    </row>
    <row r="371" spans="17:20" s="54" customFormat="1">
      <c r="Q371" s="90"/>
      <c r="R371" s="90"/>
      <c r="S371" s="90"/>
      <c r="T371" s="90"/>
    </row>
    <row r="372" spans="17:20" s="54" customFormat="1">
      <c r="Q372" s="90"/>
      <c r="R372" s="90"/>
      <c r="S372" s="90"/>
      <c r="T372" s="90"/>
    </row>
    <row r="373" spans="17:20" s="54" customFormat="1">
      <c r="Q373" s="90"/>
      <c r="R373" s="90"/>
      <c r="S373" s="90"/>
      <c r="T373" s="90"/>
    </row>
    <row r="374" spans="17:20" s="54" customFormat="1">
      <c r="Q374" s="90"/>
      <c r="R374" s="90"/>
      <c r="S374" s="90"/>
      <c r="T374" s="90"/>
    </row>
    <row r="375" spans="17:20" s="54" customFormat="1">
      <c r="Q375" s="90"/>
      <c r="R375" s="90"/>
      <c r="S375" s="90"/>
      <c r="T375" s="90"/>
    </row>
    <row r="376" spans="17:20" s="54" customFormat="1">
      <c r="Q376" s="90"/>
      <c r="R376" s="90"/>
      <c r="S376" s="90"/>
      <c r="T376" s="90"/>
    </row>
    <row r="377" spans="17:20" s="54" customFormat="1">
      <c r="Q377" s="90"/>
      <c r="R377" s="90"/>
      <c r="S377" s="90"/>
      <c r="T377" s="90"/>
    </row>
    <row r="378" spans="17:20" s="54" customFormat="1">
      <c r="Q378" s="90"/>
      <c r="R378" s="90"/>
      <c r="S378" s="90"/>
      <c r="T378" s="90"/>
    </row>
    <row r="379" spans="17:20" s="54" customFormat="1">
      <c r="Q379" s="90"/>
      <c r="R379" s="90"/>
      <c r="S379" s="90"/>
      <c r="T379" s="90"/>
    </row>
    <row r="380" spans="17:20" s="54" customFormat="1">
      <c r="Q380" s="90"/>
      <c r="R380" s="90"/>
      <c r="S380" s="90"/>
      <c r="T380" s="90"/>
    </row>
    <row r="381" spans="17:20" s="54" customFormat="1">
      <c r="Q381" s="90"/>
      <c r="R381" s="90"/>
      <c r="S381" s="90"/>
      <c r="T381" s="90"/>
    </row>
    <row r="382" spans="17:20" s="54" customFormat="1">
      <c r="Q382" s="90"/>
      <c r="R382" s="90"/>
      <c r="S382" s="90"/>
      <c r="T382" s="90"/>
    </row>
    <row r="383" spans="17:20" s="54" customFormat="1">
      <c r="Q383" s="90"/>
      <c r="R383" s="90"/>
      <c r="S383" s="90"/>
      <c r="T383" s="90"/>
    </row>
    <row r="384" spans="17:20" s="54" customFormat="1">
      <c r="Q384" s="90"/>
      <c r="R384" s="90"/>
      <c r="S384" s="90"/>
      <c r="T384" s="90"/>
    </row>
    <row r="385" spans="17:20" s="54" customFormat="1">
      <c r="Q385" s="90"/>
      <c r="R385" s="90"/>
      <c r="S385" s="90"/>
      <c r="T385" s="90"/>
    </row>
    <row r="386" spans="17:20" s="54" customFormat="1">
      <c r="Q386" s="90"/>
      <c r="R386" s="90"/>
      <c r="S386" s="90"/>
      <c r="T386" s="90"/>
    </row>
    <row r="387" spans="17:20" s="54" customFormat="1">
      <c r="Q387" s="90"/>
      <c r="R387" s="90"/>
      <c r="S387" s="90"/>
      <c r="T387" s="90"/>
    </row>
    <row r="388" spans="17:20" s="54" customFormat="1">
      <c r="Q388" s="90"/>
      <c r="R388" s="90"/>
      <c r="S388" s="90"/>
      <c r="T388" s="90"/>
    </row>
    <row r="389" spans="17:20" s="54" customFormat="1">
      <c r="Q389" s="90"/>
      <c r="R389" s="90"/>
      <c r="S389" s="90"/>
      <c r="T389" s="90"/>
    </row>
    <row r="390" spans="17:20" s="54" customFormat="1">
      <c r="Q390" s="90"/>
      <c r="R390" s="90"/>
      <c r="S390" s="90"/>
      <c r="T390" s="90"/>
    </row>
    <row r="391" spans="17:20" s="54" customFormat="1">
      <c r="Q391" s="90"/>
      <c r="R391" s="90"/>
      <c r="S391" s="90"/>
      <c r="T391" s="90"/>
    </row>
    <row r="392" spans="17:20" s="54" customFormat="1">
      <c r="Q392" s="90"/>
      <c r="R392" s="90"/>
      <c r="S392" s="90"/>
      <c r="T392" s="90"/>
    </row>
    <row r="393" spans="17:20" s="54" customFormat="1">
      <c r="Q393" s="90"/>
      <c r="R393" s="90"/>
      <c r="S393" s="90"/>
      <c r="T393" s="90"/>
    </row>
    <row r="394" spans="17:20" s="54" customFormat="1">
      <c r="Q394" s="90"/>
      <c r="R394" s="90"/>
      <c r="S394" s="90"/>
      <c r="T394" s="90"/>
    </row>
    <row r="395" spans="17:20" s="54" customFormat="1">
      <c r="Q395" s="90"/>
      <c r="R395" s="90"/>
      <c r="S395" s="90"/>
      <c r="T395" s="90"/>
    </row>
    <row r="396" spans="17:20" s="54" customFormat="1">
      <c r="Q396" s="90"/>
      <c r="R396" s="90"/>
      <c r="S396" s="90"/>
      <c r="T396" s="90"/>
    </row>
    <row r="397" spans="17:20" s="54" customFormat="1">
      <c r="Q397" s="90"/>
      <c r="R397" s="90"/>
      <c r="S397" s="90"/>
      <c r="T397" s="90"/>
    </row>
    <row r="398" spans="17:20" s="54" customFormat="1">
      <c r="Q398" s="90"/>
      <c r="R398" s="90"/>
      <c r="S398" s="90"/>
      <c r="T398" s="90"/>
    </row>
    <row r="399" spans="17:20" s="54" customFormat="1">
      <c r="Q399" s="90"/>
      <c r="R399" s="90"/>
      <c r="S399" s="90"/>
      <c r="T399" s="90"/>
    </row>
    <row r="400" spans="17:20" s="54" customFormat="1">
      <c r="Q400" s="90"/>
      <c r="R400" s="90"/>
      <c r="S400" s="90"/>
      <c r="T400" s="90"/>
    </row>
    <row r="401" spans="17:20" s="54" customFormat="1">
      <c r="Q401" s="90"/>
      <c r="R401" s="90"/>
      <c r="S401" s="90"/>
      <c r="T401" s="90"/>
    </row>
    <row r="402" spans="17:20" s="54" customFormat="1">
      <c r="Q402" s="90"/>
      <c r="R402" s="90"/>
      <c r="S402" s="90"/>
      <c r="T402" s="90"/>
    </row>
    <row r="403" spans="17:20" s="54" customFormat="1">
      <c r="Q403" s="90"/>
      <c r="R403" s="90"/>
      <c r="S403" s="90"/>
      <c r="T403" s="90"/>
    </row>
    <row r="404" spans="17:20" s="54" customFormat="1">
      <c r="Q404" s="90"/>
      <c r="R404" s="90"/>
      <c r="S404" s="90"/>
      <c r="T404" s="90"/>
    </row>
    <row r="405" spans="17:20" s="54" customFormat="1">
      <c r="Q405" s="90"/>
      <c r="R405" s="90"/>
      <c r="S405" s="90"/>
      <c r="T405" s="90"/>
    </row>
    <row r="406" spans="17:20" s="54" customFormat="1">
      <c r="Q406" s="90"/>
      <c r="R406" s="90"/>
      <c r="S406" s="90"/>
      <c r="T406" s="90"/>
    </row>
    <row r="407" spans="17:20" s="54" customFormat="1">
      <c r="Q407" s="90"/>
      <c r="R407" s="90"/>
      <c r="S407" s="90"/>
      <c r="T407" s="90"/>
    </row>
    <row r="408" spans="17:20" s="54" customFormat="1">
      <c r="Q408" s="90"/>
      <c r="R408" s="90"/>
      <c r="S408" s="90"/>
      <c r="T408" s="90"/>
    </row>
    <row r="409" spans="17:20" s="54" customFormat="1">
      <c r="Q409" s="90"/>
      <c r="R409" s="90"/>
      <c r="S409" s="90"/>
      <c r="T409" s="90"/>
    </row>
    <row r="410" spans="17:20" s="54" customFormat="1">
      <c r="Q410" s="90"/>
      <c r="R410" s="90"/>
      <c r="S410" s="90"/>
      <c r="T410" s="90"/>
    </row>
    <row r="411" spans="17:20" s="54" customFormat="1">
      <c r="Q411" s="90"/>
      <c r="R411" s="90"/>
      <c r="S411" s="90"/>
      <c r="T411" s="90"/>
    </row>
    <row r="412" spans="17:20" s="54" customFormat="1">
      <c r="Q412" s="90"/>
      <c r="R412" s="90"/>
      <c r="S412" s="90"/>
      <c r="T412" s="90"/>
    </row>
    <row r="413" spans="17:20" s="54" customFormat="1">
      <c r="Q413" s="90"/>
      <c r="R413" s="90"/>
      <c r="S413" s="90"/>
      <c r="T413" s="90"/>
    </row>
    <row r="414" spans="17:20" s="54" customFormat="1">
      <c r="Q414" s="90"/>
      <c r="R414" s="90"/>
      <c r="S414" s="90"/>
      <c r="T414" s="90"/>
    </row>
    <row r="415" spans="17:20" s="54" customFormat="1">
      <c r="Q415" s="90"/>
      <c r="R415" s="90"/>
      <c r="S415" s="90"/>
      <c r="T415" s="90"/>
    </row>
    <row r="416" spans="17:20" s="54" customFormat="1">
      <c r="Q416" s="90"/>
      <c r="R416" s="90"/>
      <c r="S416" s="90"/>
      <c r="T416" s="90"/>
    </row>
    <row r="417" spans="17:20" s="54" customFormat="1">
      <c r="Q417" s="90"/>
      <c r="R417" s="90"/>
      <c r="S417" s="90"/>
      <c r="T417" s="90"/>
    </row>
    <row r="418" spans="17:20" s="54" customFormat="1">
      <c r="Q418" s="90"/>
      <c r="R418" s="90"/>
      <c r="S418" s="90"/>
      <c r="T418" s="90"/>
    </row>
    <row r="419" spans="17:20" s="54" customFormat="1">
      <c r="Q419" s="90"/>
      <c r="R419" s="90"/>
      <c r="S419" s="90"/>
      <c r="T419" s="90"/>
    </row>
    <row r="420" spans="17:20" s="54" customFormat="1">
      <c r="Q420" s="90"/>
      <c r="R420" s="90"/>
      <c r="S420" s="90"/>
      <c r="T420" s="90"/>
    </row>
    <row r="421" spans="17:20" s="54" customFormat="1">
      <c r="Q421" s="90"/>
      <c r="R421" s="90"/>
      <c r="S421" s="90"/>
      <c r="T421" s="90"/>
    </row>
    <row r="422" spans="17:20" s="54" customFormat="1">
      <c r="Q422" s="90"/>
      <c r="R422" s="90"/>
      <c r="S422" s="90"/>
      <c r="T422" s="90"/>
    </row>
    <row r="423" spans="17:20" s="54" customFormat="1">
      <c r="Q423" s="90"/>
      <c r="R423" s="90"/>
      <c r="S423" s="90"/>
      <c r="T423" s="90"/>
    </row>
    <row r="424" spans="17:20" s="54" customFormat="1">
      <c r="Q424" s="90"/>
      <c r="R424" s="90"/>
      <c r="S424" s="90"/>
      <c r="T424" s="90"/>
    </row>
    <row r="425" spans="17:20" s="54" customFormat="1">
      <c r="Q425" s="90"/>
      <c r="R425" s="90"/>
      <c r="S425" s="90"/>
      <c r="T425" s="90"/>
    </row>
    <row r="426" spans="17:20" s="54" customFormat="1">
      <c r="Q426" s="90"/>
      <c r="R426" s="90"/>
      <c r="S426" s="90"/>
      <c r="T426" s="90"/>
    </row>
    <row r="427" spans="17:20" s="54" customFormat="1">
      <c r="Q427" s="90"/>
      <c r="R427" s="90"/>
      <c r="S427" s="90"/>
      <c r="T427" s="90"/>
    </row>
    <row r="428" spans="17:20" s="54" customFormat="1">
      <c r="Q428" s="90"/>
      <c r="R428" s="90"/>
      <c r="S428" s="90"/>
      <c r="T428" s="90"/>
    </row>
    <row r="429" spans="17:20" s="54" customFormat="1">
      <c r="Q429" s="90"/>
      <c r="R429" s="90"/>
      <c r="S429" s="90"/>
      <c r="T429" s="90"/>
    </row>
    <row r="430" spans="17:20" s="54" customFormat="1">
      <c r="Q430" s="90"/>
      <c r="R430" s="90"/>
      <c r="S430" s="90"/>
      <c r="T430" s="90"/>
    </row>
    <row r="431" spans="17:20" s="54" customFormat="1">
      <c r="Q431" s="90"/>
      <c r="R431" s="90"/>
      <c r="S431" s="90"/>
      <c r="T431" s="90"/>
    </row>
    <row r="432" spans="17:20" s="54" customFormat="1">
      <c r="Q432" s="90"/>
      <c r="R432" s="90"/>
      <c r="S432" s="90"/>
      <c r="T432" s="90"/>
    </row>
    <row r="433" spans="17:20" s="54" customFormat="1">
      <c r="Q433" s="90"/>
      <c r="R433" s="90"/>
      <c r="S433" s="90"/>
      <c r="T433" s="90"/>
    </row>
    <row r="434" spans="17:20" s="54" customFormat="1">
      <c r="Q434" s="90"/>
      <c r="R434" s="90"/>
      <c r="S434" s="90"/>
      <c r="T434" s="90"/>
    </row>
    <row r="435" spans="17:20" s="54" customFormat="1">
      <c r="Q435" s="90"/>
      <c r="R435" s="90"/>
      <c r="S435" s="90"/>
      <c r="T435" s="90"/>
    </row>
    <row r="436" spans="17:20" s="54" customFormat="1">
      <c r="Q436" s="90"/>
      <c r="R436" s="90"/>
      <c r="S436" s="90"/>
      <c r="T436" s="90"/>
    </row>
    <row r="437" spans="17:20" s="54" customFormat="1">
      <c r="Q437" s="90"/>
      <c r="R437" s="90"/>
      <c r="S437" s="90"/>
      <c r="T437" s="90"/>
    </row>
    <row r="438" spans="17:20" s="54" customFormat="1">
      <c r="Q438" s="90"/>
      <c r="R438" s="90"/>
      <c r="S438" s="90"/>
      <c r="T438" s="90"/>
    </row>
    <row r="439" spans="17:20" s="54" customFormat="1">
      <c r="Q439" s="90"/>
      <c r="R439" s="90"/>
      <c r="S439" s="90"/>
      <c r="T439" s="90"/>
    </row>
    <row r="440" spans="17:20" s="54" customFormat="1">
      <c r="Q440" s="90"/>
      <c r="R440" s="90"/>
      <c r="S440" s="90"/>
      <c r="T440" s="90"/>
    </row>
    <row r="441" spans="17:20" s="54" customFormat="1">
      <c r="Q441" s="90"/>
      <c r="R441" s="90"/>
      <c r="S441" s="90"/>
      <c r="T441" s="90"/>
    </row>
    <row r="442" spans="17:20" s="54" customFormat="1">
      <c r="Q442" s="90"/>
      <c r="R442" s="90"/>
      <c r="S442" s="90"/>
      <c r="T442" s="90"/>
    </row>
    <row r="443" spans="17:20" s="54" customFormat="1">
      <c r="Q443" s="90"/>
      <c r="R443" s="90"/>
      <c r="S443" s="90"/>
      <c r="T443" s="90"/>
    </row>
    <row r="444" spans="17:20" s="54" customFormat="1">
      <c r="Q444" s="90"/>
      <c r="R444" s="90"/>
      <c r="S444" s="90"/>
      <c r="T444" s="90"/>
    </row>
    <row r="445" spans="17:20" s="54" customFormat="1">
      <c r="Q445" s="90"/>
      <c r="R445" s="90"/>
      <c r="S445" s="90"/>
      <c r="T445" s="90"/>
    </row>
    <row r="446" spans="17:20" s="54" customFormat="1">
      <c r="Q446" s="90"/>
      <c r="R446" s="90"/>
      <c r="S446" s="90"/>
      <c r="T446" s="90"/>
    </row>
    <row r="447" spans="17:20" s="54" customFormat="1">
      <c r="Q447" s="90"/>
      <c r="R447" s="90"/>
      <c r="S447" s="90"/>
      <c r="T447" s="90"/>
    </row>
    <row r="448" spans="17:20" s="54" customFormat="1">
      <c r="Q448" s="90"/>
      <c r="R448" s="90"/>
      <c r="S448" s="90"/>
      <c r="T448" s="90"/>
    </row>
    <row r="449" spans="17:20" s="54" customFormat="1">
      <c r="Q449" s="90"/>
      <c r="R449" s="90"/>
      <c r="S449" s="90"/>
      <c r="T449" s="90"/>
    </row>
    <row r="450" spans="17:20" s="54" customFormat="1">
      <c r="Q450" s="90"/>
      <c r="R450" s="90"/>
      <c r="S450" s="90"/>
      <c r="T450" s="90"/>
    </row>
    <row r="451" spans="17:20" s="54" customFormat="1">
      <c r="Q451" s="90"/>
      <c r="R451" s="90"/>
      <c r="S451" s="90"/>
      <c r="T451" s="90"/>
    </row>
  </sheetData>
  <autoFilter ref="A14:AO45" xr:uid="{00000000-0009-0000-0000-000007000000}"/>
  <mergeCells count="14">
    <mergeCell ref="L13:P13"/>
    <mergeCell ref="D48:H48"/>
    <mergeCell ref="L48:O48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</mergeCells>
  <conditionalFormatting sqref="C15:C44">
    <cfRule type="expression" priority="1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432"/>
  <sheetViews>
    <sheetView showZeros="0" topLeftCell="A7" zoomScale="85" zoomScaleNormal="85" workbookViewId="0">
      <selection activeCell="F32" sqref="F32"/>
    </sheetView>
  </sheetViews>
  <sheetFormatPr defaultColWidth="8.81640625" defaultRowHeight="14"/>
  <cols>
    <col min="1" max="2" width="5.81640625" style="4" customWidth="1"/>
    <col min="3" max="3" width="33.1796875" style="4" customWidth="1"/>
    <col min="4" max="7" width="8.1796875" style="4" customWidth="1"/>
    <col min="8" max="15" width="10.81640625" style="4" customWidth="1"/>
    <col min="16" max="16" width="13.1796875" style="4" customWidth="1"/>
    <col min="17" max="37" width="8.81640625" style="54"/>
    <col min="38" max="16384" width="8.81640625" style="4"/>
  </cols>
  <sheetData>
    <row r="1" spans="1:37" ht="15">
      <c r="A1" s="434" t="s">
        <v>232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37" ht="1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7" ht="15">
      <c r="A3" s="435" t="str">
        <f>Kopsavilkums!C21</f>
        <v>Sienas, starpsienas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37">
      <c r="A4" s="437" t="s">
        <v>19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37">
      <c r="A5" s="5"/>
      <c r="B5" s="5"/>
      <c r="C5" s="5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37">
      <c r="A6" s="1" t="s">
        <v>57</v>
      </c>
      <c r="B6" s="8"/>
      <c r="C6" s="9"/>
      <c r="D6" s="10"/>
      <c r="E6" s="5"/>
      <c r="F6" s="10"/>
      <c r="G6" s="10"/>
      <c r="H6" s="11"/>
      <c r="I6" s="11"/>
      <c r="J6" s="11"/>
      <c r="K6" s="13"/>
      <c r="L6" s="13"/>
      <c r="M6" s="11"/>
      <c r="N6" s="11"/>
      <c r="O6" s="11"/>
      <c r="P6" s="11"/>
    </row>
    <row r="7" spans="1:37">
      <c r="A7" s="1" t="s">
        <v>58</v>
      </c>
      <c r="B7" s="8"/>
      <c r="C7" s="12"/>
      <c r="D7" s="10"/>
      <c r="E7" s="5"/>
      <c r="F7" s="10"/>
      <c r="G7" s="10"/>
      <c r="H7" s="11"/>
      <c r="I7" s="13"/>
      <c r="J7" s="11"/>
      <c r="K7" s="11"/>
      <c r="L7" s="11"/>
      <c r="M7" s="11"/>
      <c r="N7" s="11"/>
      <c r="O7" s="11"/>
      <c r="P7" s="11"/>
    </row>
    <row r="8" spans="1:37">
      <c r="A8" s="2" t="s">
        <v>59</v>
      </c>
      <c r="B8" s="8"/>
      <c r="C8" s="12"/>
      <c r="D8" s="10"/>
      <c r="E8" s="5"/>
      <c r="F8" s="10"/>
      <c r="G8" s="10"/>
      <c r="H8" s="11"/>
      <c r="I8" s="13"/>
      <c r="J8" s="11"/>
      <c r="K8" s="13"/>
      <c r="L8" s="11"/>
      <c r="M8" s="11"/>
      <c r="N8" s="11"/>
      <c r="O8" s="11"/>
      <c r="P8" s="11"/>
    </row>
    <row r="9" spans="1:37">
      <c r="A9" s="1" t="s">
        <v>60</v>
      </c>
      <c r="B9" s="8"/>
      <c r="C9" s="8"/>
      <c r="D9" s="10"/>
      <c r="E9" s="14"/>
      <c r="F9" s="10"/>
      <c r="G9" s="10"/>
      <c r="H9" s="5"/>
      <c r="I9" s="15"/>
      <c r="J9" s="5"/>
      <c r="K9" s="16"/>
      <c r="L9" s="11"/>
      <c r="M9" s="11"/>
      <c r="N9" s="11"/>
      <c r="O9" s="17" t="s">
        <v>61</v>
      </c>
      <c r="P9" s="18">
        <f>P26</f>
        <v>0</v>
      </c>
    </row>
    <row r="10" spans="1:37" ht="5" customHeight="1">
      <c r="A10" s="8"/>
      <c r="B10" s="8"/>
      <c r="C10" s="8"/>
      <c r="D10" s="10"/>
      <c r="E10" s="10"/>
      <c r="F10" s="10"/>
      <c r="G10" s="10"/>
      <c r="H10" s="5"/>
      <c r="I10" s="15"/>
      <c r="J10" s="5"/>
      <c r="K10" s="19"/>
      <c r="L10" s="11"/>
      <c r="M10" s="11"/>
      <c r="N10" s="11"/>
      <c r="O10" s="11"/>
      <c r="P10" s="11"/>
    </row>
    <row r="11" spans="1:37">
      <c r="A11" s="105" t="s">
        <v>62</v>
      </c>
      <c r="B11" s="20"/>
      <c r="C11" s="21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22" t="str">
        <f>Kopsavilkums!H$9</f>
        <v>Tāme sastādīta: ______.gada__._____________</v>
      </c>
    </row>
    <row r="12" spans="1:37" ht="5" customHeight="1" thickBot="1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</row>
    <row r="13" spans="1:37" ht="15" customHeight="1" thickBot="1">
      <c r="A13" s="438" t="s">
        <v>5</v>
      </c>
      <c r="B13" s="440" t="s">
        <v>63</v>
      </c>
      <c r="C13" s="440" t="s">
        <v>64</v>
      </c>
      <c r="D13" s="442" t="s">
        <v>65</v>
      </c>
      <c r="E13" s="444" t="s">
        <v>66</v>
      </c>
      <c r="F13" s="438" t="s">
        <v>67</v>
      </c>
      <c r="G13" s="446" t="s">
        <v>68</v>
      </c>
      <c r="H13" s="448" t="s">
        <v>69</v>
      </c>
      <c r="I13" s="449"/>
      <c r="J13" s="449"/>
      <c r="K13" s="450"/>
      <c r="L13" s="449" t="s">
        <v>70</v>
      </c>
      <c r="M13" s="449"/>
      <c r="N13" s="449"/>
      <c r="O13" s="449"/>
      <c r="P13" s="450"/>
    </row>
    <row r="14" spans="1:37" ht="35" customHeight="1" thickBot="1">
      <c r="A14" s="439"/>
      <c r="B14" s="441"/>
      <c r="C14" s="441"/>
      <c r="D14" s="443"/>
      <c r="E14" s="445"/>
      <c r="F14" s="439"/>
      <c r="G14" s="447"/>
      <c r="H14" s="56" t="s">
        <v>28</v>
      </c>
      <c r="I14" s="60" t="s">
        <v>29</v>
      </c>
      <c r="J14" s="57" t="s">
        <v>30</v>
      </c>
      <c r="K14" s="58" t="s">
        <v>71</v>
      </c>
      <c r="L14" s="58" t="s">
        <v>27</v>
      </c>
      <c r="M14" s="56" t="s">
        <v>28</v>
      </c>
      <c r="N14" s="60" t="s">
        <v>29</v>
      </c>
      <c r="O14" s="57" t="s">
        <v>30</v>
      </c>
      <c r="P14" s="59" t="s">
        <v>72</v>
      </c>
    </row>
    <row r="15" spans="1:37">
      <c r="A15" s="268"/>
      <c r="B15" s="134"/>
      <c r="C15" s="173" t="str">
        <f>A3</f>
        <v>Sienas, starpsienas</v>
      </c>
      <c r="D15" s="135"/>
      <c r="E15" s="136"/>
      <c r="F15" s="117"/>
      <c r="G15" s="61"/>
      <c r="H15" s="26"/>
      <c r="I15" s="27"/>
      <c r="J15" s="27"/>
      <c r="K15" s="25"/>
      <c r="L15" s="25"/>
      <c r="M15" s="26"/>
      <c r="N15" s="27"/>
      <c r="O15" s="28"/>
      <c r="P15" s="29"/>
    </row>
    <row r="16" spans="1:37" s="180" customFormat="1" ht="25">
      <c r="A16" s="269"/>
      <c r="B16" s="182"/>
      <c r="C16" s="222" t="s">
        <v>233</v>
      </c>
      <c r="D16" s="184"/>
      <c r="E16" s="185"/>
      <c r="F16" s="26">
        <v>0</v>
      </c>
      <c r="G16" s="61">
        <v>0</v>
      </c>
      <c r="H16" s="26">
        <f>ROUND(F16*G16,2)</f>
        <v>0</v>
      </c>
      <c r="I16" s="27">
        <v>0</v>
      </c>
      <c r="J16" s="27">
        <v>0</v>
      </c>
      <c r="K16" s="25">
        <f>SUM(H16:J16)</f>
        <v>0</v>
      </c>
      <c r="L16" s="25">
        <f>ROUND(E16*F16,2)</f>
        <v>0</v>
      </c>
      <c r="M16" s="26">
        <f>ROUND(E16*H16,2)</f>
        <v>0</v>
      </c>
      <c r="N16" s="27">
        <f>ROUND(E16*I16,2)</f>
        <v>0</v>
      </c>
      <c r="O16" s="28">
        <f>ROUND(E16*J16,2)</f>
        <v>0</v>
      </c>
      <c r="P16" s="29">
        <f>SUM(M16:O16)</f>
        <v>0</v>
      </c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</row>
    <row r="17" spans="1:43" s="180" customFormat="1" ht="23">
      <c r="A17" s="269" t="s">
        <v>32</v>
      </c>
      <c r="B17" s="178"/>
      <c r="C17" s="198" t="s">
        <v>234</v>
      </c>
      <c r="D17" s="176" t="s">
        <v>121</v>
      </c>
      <c r="E17" s="203">
        <v>26.94</v>
      </c>
      <c r="F17" s="26"/>
      <c r="G17" s="61"/>
      <c r="H17" s="26">
        <f t="shared" ref="H17:H25" si="0">ROUND(F17*G17,2)</f>
        <v>0</v>
      </c>
      <c r="I17" s="27"/>
      <c r="J17" s="27"/>
      <c r="K17" s="25">
        <f t="shared" ref="K17:K25" si="1">SUM(H17:J17)</f>
        <v>0</v>
      </c>
      <c r="L17" s="25">
        <f t="shared" ref="L17:L25" si="2">ROUND(E17*F17,2)</f>
        <v>0</v>
      </c>
      <c r="M17" s="26">
        <f t="shared" ref="M17:M25" si="3">ROUND(E17*H17,2)</f>
        <v>0</v>
      </c>
      <c r="N17" s="27">
        <f t="shared" ref="N17:N25" si="4">ROUND(E17*I17,2)</f>
        <v>0</v>
      </c>
      <c r="O17" s="28">
        <f t="shared" ref="O17:O25" si="5">ROUND(E17*J17,2)</f>
        <v>0</v>
      </c>
      <c r="P17" s="29">
        <f t="shared" ref="P17:P25" si="6">SUM(M17:O17)</f>
        <v>0</v>
      </c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</row>
    <row r="18" spans="1:43" s="180" customFormat="1" ht="11.5">
      <c r="A18" s="269"/>
      <c r="B18" s="178"/>
      <c r="C18" s="181" t="s">
        <v>596</v>
      </c>
      <c r="D18" s="176" t="s">
        <v>121</v>
      </c>
      <c r="E18" s="203">
        <v>28.29</v>
      </c>
      <c r="F18" s="26"/>
      <c r="G18" s="61"/>
      <c r="H18" s="26">
        <f t="shared" si="0"/>
        <v>0</v>
      </c>
      <c r="I18" s="27"/>
      <c r="J18" s="27"/>
      <c r="K18" s="25">
        <f t="shared" si="1"/>
        <v>0</v>
      </c>
      <c r="L18" s="25">
        <f t="shared" si="2"/>
        <v>0</v>
      </c>
      <c r="M18" s="26">
        <f t="shared" si="3"/>
        <v>0</v>
      </c>
      <c r="N18" s="27">
        <f t="shared" si="4"/>
        <v>0</v>
      </c>
      <c r="O18" s="28">
        <f t="shared" si="5"/>
        <v>0</v>
      </c>
      <c r="P18" s="29">
        <f t="shared" si="6"/>
        <v>0</v>
      </c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</row>
    <row r="19" spans="1:43" s="180" customFormat="1" ht="11.5">
      <c r="A19" s="269"/>
      <c r="B19" s="172"/>
      <c r="C19" s="181" t="s">
        <v>235</v>
      </c>
      <c r="D19" s="176" t="s">
        <v>74</v>
      </c>
      <c r="E19" s="203">
        <v>323.27999999999997</v>
      </c>
      <c r="F19" s="26"/>
      <c r="G19" s="61"/>
      <c r="H19" s="26">
        <f t="shared" si="0"/>
        <v>0</v>
      </c>
      <c r="I19" s="27"/>
      <c r="J19" s="27"/>
      <c r="K19" s="25">
        <f t="shared" si="1"/>
        <v>0</v>
      </c>
      <c r="L19" s="25">
        <f t="shared" si="2"/>
        <v>0</v>
      </c>
      <c r="M19" s="26">
        <f t="shared" si="3"/>
        <v>0</v>
      </c>
      <c r="N19" s="27">
        <f t="shared" si="4"/>
        <v>0</v>
      </c>
      <c r="O19" s="28">
        <f t="shared" si="5"/>
        <v>0</v>
      </c>
      <c r="P19" s="29">
        <f t="shared" si="6"/>
        <v>0</v>
      </c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</row>
    <row r="20" spans="1:43" s="180" customFormat="1" ht="11.5">
      <c r="A20" s="269"/>
      <c r="B20" s="182"/>
      <c r="C20" s="181" t="s">
        <v>236</v>
      </c>
      <c r="D20" s="176" t="s">
        <v>237</v>
      </c>
      <c r="E20" s="203">
        <v>141</v>
      </c>
      <c r="F20" s="26"/>
      <c r="G20" s="61"/>
      <c r="H20" s="26">
        <f t="shared" si="0"/>
        <v>0</v>
      </c>
      <c r="I20" s="27"/>
      <c r="J20" s="27"/>
      <c r="K20" s="25">
        <f t="shared" si="1"/>
        <v>0</v>
      </c>
      <c r="L20" s="25">
        <f t="shared" si="2"/>
        <v>0</v>
      </c>
      <c r="M20" s="26">
        <f t="shared" si="3"/>
        <v>0</v>
      </c>
      <c r="N20" s="27">
        <f t="shared" si="4"/>
        <v>0</v>
      </c>
      <c r="O20" s="28">
        <f t="shared" si="5"/>
        <v>0</v>
      </c>
      <c r="P20" s="29">
        <f t="shared" si="6"/>
        <v>0</v>
      </c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</row>
    <row r="21" spans="1:43" s="180" customFormat="1" ht="11.5">
      <c r="A21" s="269"/>
      <c r="B21" s="182"/>
      <c r="C21" s="181" t="s">
        <v>595</v>
      </c>
      <c r="D21" s="176" t="s">
        <v>85</v>
      </c>
      <c r="E21" s="203">
        <v>1</v>
      </c>
      <c r="F21" s="26"/>
      <c r="G21" s="61"/>
      <c r="H21" s="26">
        <f t="shared" ref="H21" si="7">ROUND(F21*G21,2)</f>
        <v>0</v>
      </c>
      <c r="I21" s="27"/>
      <c r="J21" s="27"/>
      <c r="K21" s="25">
        <f t="shared" ref="K21" si="8">SUM(H21:J21)</f>
        <v>0</v>
      </c>
      <c r="L21" s="25">
        <f t="shared" ref="L21" si="9">ROUND(E21*F21,2)</f>
        <v>0</v>
      </c>
      <c r="M21" s="26">
        <f t="shared" ref="M21" si="10">ROUND(E21*H21,2)</f>
        <v>0</v>
      </c>
      <c r="N21" s="27">
        <f t="shared" ref="N21" si="11">ROUND(E21*I21,2)</f>
        <v>0</v>
      </c>
      <c r="O21" s="28">
        <f t="shared" ref="O21" si="12">ROUND(E21*J21,2)</f>
        <v>0</v>
      </c>
      <c r="P21" s="29">
        <f t="shared" ref="P21" si="13">SUM(M21:O21)</f>
        <v>0</v>
      </c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</row>
    <row r="22" spans="1:43" s="180" customFormat="1" ht="12.5">
      <c r="A22" s="269"/>
      <c r="B22" s="182"/>
      <c r="C22" s="222" t="s">
        <v>238</v>
      </c>
      <c r="D22" s="119"/>
      <c r="E22" s="391"/>
      <c r="F22" s="26"/>
      <c r="G22" s="61"/>
      <c r="H22" s="26">
        <f t="shared" si="0"/>
        <v>0</v>
      </c>
      <c r="I22" s="27"/>
      <c r="J22" s="27"/>
      <c r="K22" s="25">
        <f t="shared" si="1"/>
        <v>0</v>
      </c>
      <c r="L22" s="25">
        <f t="shared" si="2"/>
        <v>0</v>
      </c>
      <c r="M22" s="26">
        <f t="shared" si="3"/>
        <v>0</v>
      </c>
      <c r="N22" s="27">
        <f t="shared" si="4"/>
        <v>0</v>
      </c>
      <c r="O22" s="28">
        <f t="shared" si="5"/>
        <v>0</v>
      </c>
      <c r="P22" s="29">
        <f t="shared" si="6"/>
        <v>0</v>
      </c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</row>
    <row r="23" spans="1:43" s="180" customFormat="1" ht="11.5">
      <c r="A23" s="269" t="s">
        <v>34</v>
      </c>
      <c r="B23" s="182"/>
      <c r="C23" s="198" t="s">
        <v>239</v>
      </c>
      <c r="D23" s="176"/>
      <c r="E23" s="203"/>
      <c r="F23" s="26"/>
      <c r="G23" s="61"/>
      <c r="H23" s="26">
        <f t="shared" si="0"/>
        <v>0</v>
      </c>
      <c r="I23" s="27"/>
      <c r="J23" s="27"/>
      <c r="K23" s="25">
        <f t="shared" si="1"/>
        <v>0</v>
      </c>
      <c r="L23" s="25">
        <f t="shared" si="2"/>
        <v>0</v>
      </c>
      <c r="M23" s="26">
        <f t="shared" si="3"/>
        <v>0</v>
      </c>
      <c r="N23" s="27">
        <f t="shared" si="4"/>
        <v>0</v>
      </c>
      <c r="O23" s="28">
        <f t="shared" si="5"/>
        <v>0</v>
      </c>
      <c r="P23" s="29">
        <f t="shared" si="6"/>
        <v>0</v>
      </c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</row>
    <row r="24" spans="1:43" s="180" customFormat="1" ht="23">
      <c r="A24" s="269"/>
      <c r="B24" s="178"/>
      <c r="C24" s="181" t="s">
        <v>240</v>
      </c>
      <c r="D24" s="176" t="s">
        <v>80</v>
      </c>
      <c r="E24" s="203">
        <v>3</v>
      </c>
      <c r="F24" s="26"/>
      <c r="G24" s="61"/>
      <c r="H24" s="26">
        <f t="shared" ref="H24" si="14">ROUND(F24*G24,2)</f>
        <v>0</v>
      </c>
      <c r="I24" s="27"/>
      <c r="J24" s="27"/>
      <c r="K24" s="25">
        <f t="shared" ref="K24" si="15">SUM(H24:J24)</f>
        <v>0</v>
      </c>
      <c r="L24" s="25">
        <f t="shared" ref="L24" si="16">ROUND(E24*F24,2)</f>
        <v>0</v>
      </c>
      <c r="M24" s="26">
        <f t="shared" ref="M24" si="17">ROUND(E24*H24,2)</f>
        <v>0</v>
      </c>
      <c r="N24" s="27">
        <f t="shared" ref="N24" si="18">ROUND(E24*I24,2)</f>
        <v>0</v>
      </c>
      <c r="O24" s="28">
        <f t="shared" ref="O24" si="19">ROUND(E24*J24,2)</f>
        <v>0</v>
      </c>
      <c r="P24" s="29">
        <f t="shared" ref="P24" si="20">SUM(M24:O24)</f>
        <v>0</v>
      </c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</row>
    <row r="25" spans="1:43" s="180" customFormat="1" ht="12" thickBot="1">
      <c r="A25" s="269"/>
      <c r="B25" s="178"/>
      <c r="C25" s="181" t="s">
        <v>236</v>
      </c>
      <c r="D25" s="176" t="s">
        <v>85</v>
      </c>
      <c r="E25" s="203">
        <v>1</v>
      </c>
      <c r="F25" s="26"/>
      <c r="G25" s="61"/>
      <c r="H25" s="26">
        <f t="shared" si="0"/>
        <v>0</v>
      </c>
      <c r="I25" s="27"/>
      <c r="J25" s="27"/>
      <c r="K25" s="25">
        <f t="shared" si="1"/>
        <v>0</v>
      </c>
      <c r="L25" s="25">
        <f t="shared" si="2"/>
        <v>0</v>
      </c>
      <c r="M25" s="26">
        <f t="shared" si="3"/>
        <v>0</v>
      </c>
      <c r="N25" s="27">
        <f t="shared" si="4"/>
        <v>0</v>
      </c>
      <c r="O25" s="28">
        <f t="shared" si="5"/>
        <v>0</v>
      </c>
      <c r="P25" s="29">
        <f t="shared" si="6"/>
        <v>0</v>
      </c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</row>
    <row r="26" spans="1:43" ht="15" customHeight="1" thickBot="1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2" t="s">
        <v>112</v>
      </c>
      <c r="L26" s="36">
        <f>ROUND(SUM(L15:L25),2)</f>
        <v>0</v>
      </c>
      <c r="M26" s="36">
        <f>ROUND(SUM(M15:M25),2)</f>
        <v>0</v>
      </c>
      <c r="N26" s="36">
        <f>ROUND(SUM(N15:N25),2)</f>
        <v>0</v>
      </c>
      <c r="O26" s="36">
        <f>ROUND(SUM(O15:O25),2)</f>
        <v>0</v>
      </c>
      <c r="P26" s="36">
        <f>ROUND(SUM(P15:P25),2)</f>
        <v>0</v>
      </c>
    </row>
    <row r="27" spans="1:43" ht="35" customHeight="1">
      <c r="A27" s="37"/>
      <c r="B27" s="7"/>
      <c r="C27" s="38"/>
      <c r="D27" s="39"/>
      <c r="E27" s="5"/>
      <c r="F27" s="5"/>
      <c r="G27" s="5"/>
      <c r="H27" s="7"/>
      <c r="I27" s="7"/>
      <c r="J27" s="7"/>
      <c r="K27" s="7"/>
      <c r="L27" s="7"/>
      <c r="M27" s="7"/>
      <c r="N27" s="7"/>
      <c r="O27" s="7"/>
      <c r="P27" s="7"/>
    </row>
    <row r="28" spans="1:43">
      <c r="A28" s="40"/>
      <c r="B28" s="41"/>
      <c r="C28" s="41" t="s">
        <v>14</v>
      </c>
      <c r="D28" s="42"/>
      <c r="E28" s="43"/>
      <c r="F28" s="44"/>
      <c r="G28" s="42"/>
      <c r="H28" s="45">
        <f>Kopsavilkums!C$42</f>
        <v>0</v>
      </c>
      <c r="I28" s="46" t="str">
        <f>Koptāme!$C$28</f>
        <v>datums</v>
      </c>
      <c r="J28" s="46"/>
      <c r="K28" s="41" t="s">
        <v>17</v>
      </c>
      <c r="L28" s="47"/>
      <c r="M28" s="44"/>
      <c r="N28" s="44"/>
      <c r="O28" s="45">
        <f>Kopsavilkums!C$47</f>
        <v>0</v>
      </c>
      <c r="P28" s="46" t="str">
        <f>Kopsavilkums!D$47</f>
        <v>datums</v>
      </c>
      <c r="Q28" s="90"/>
      <c r="R28" s="90"/>
      <c r="S28" s="90"/>
      <c r="T28" s="90"/>
      <c r="U28" s="90"/>
      <c r="V28" s="90"/>
      <c r="AL28" s="54"/>
      <c r="AM28" s="54"/>
      <c r="AN28" s="54"/>
      <c r="AO28" s="54"/>
      <c r="AP28" s="54"/>
      <c r="AQ28" s="54"/>
    </row>
    <row r="29" spans="1:43">
      <c r="A29" s="48"/>
      <c r="B29" s="49"/>
      <c r="C29" s="50"/>
      <c r="D29" s="433" t="s">
        <v>15</v>
      </c>
      <c r="E29" s="433"/>
      <c r="F29" s="433"/>
      <c r="G29" s="433"/>
      <c r="H29" s="433"/>
      <c r="I29" s="7"/>
      <c r="J29" s="7"/>
      <c r="K29" s="7"/>
      <c r="L29" s="433" t="s">
        <v>15</v>
      </c>
      <c r="M29" s="433"/>
      <c r="N29" s="433"/>
      <c r="O29" s="433"/>
      <c r="P29" s="7"/>
      <c r="Q29" s="90"/>
      <c r="R29" s="90"/>
      <c r="S29" s="90"/>
      <c r="T29" s="90"/>
      <c r="U29" s="90"/>
      <c r="V29" s="90"/>
      <c r="AL29" s="54"/>
      <c r="AM29" s="54"/>
      <c r="AN29" s="54"/>
      <c r="AO29" s="54"/>
      <c r="AP29" s="54"/>
      <c r="AQ29" s="54"/>
    </row>
    <row r="30" spans="1:43">
      <c r="A30" s="37"/>
      <c r="B30" s="7"/>
      <c r="C30" s="38"/>
      <c r="D30" s="5"/>
      <c r="E30" s="5"/>
      <c r="F30" s="5"/>
      <c r="G30" s="5"/>
      <c r="H30" s="7"/>
      <c r="I30" s="7"/>
      <c r="J30" s="7"/>
      <c r="K30" s="7"/>
      <c r="L30" s="7"/>
      <c r="M30" s="7"/>
      <c r="N30" s="7"/>
      <c r="O30" s="7"/>
      <c r="P30" s="7"/>
      <c r="Q30" s="90"/>
      <c r="R30" s="90"/>
      <c r="S30" s="90"/>
      <c r="T30" s="90"/>
      <c r="U30" s="90"/>
      <c r="V30" s="90"/>
      <c r="AL30" s="54"/>
      <c r="AM30" s="54"/>
      <c r="AN30" s="54"/>
      <c r="AO30" s="54"/>
      <c r="AP30" s="54"/>
      <c r="AQ30" s="54"/>
    </row>
    <row r="31" spans="1:43">
      <c r="A31" s="51"/>
      <c r="B31" s="46"/>
      <c r="C31" s="52"/>
      <c r="D31" s="52">
        <f>Kopsavilkums!B$45</f>
        <v>0</v>
      </c>
      <c r="E31" s="5"/>
      <c r="F31" s="5"/>
      <c r="G31" s="5"/>
      <c r="H31" s="7"/>
      <c r="I31" s="7"/>
      <c r="J31" s="7"/>
      <c r="K31" s="7"/>
      <c r="L31" s="52" t="str">
        <f>Kopsavilkums!B$50</f>
        <v>Sert.Nr. ________</v>
      </c>
      <c r="M31" s="53"/>
      <c r="N31" s="7"/>
      <c r="O31" s="7"/>
      <c r="P31" s="7"/>
      <c r="Q31" s="90"/>
      <c r="R31" s="90"/>
      <c r="S31" s="90"/>
      <c r="T31" s="90"/>
      <c r="U31" s="90"/>
      <c r="V31" s="90"/>
      <c r="AL31" s="54"/>
      <c r="AM31" s="54"/>
      <c r="AN31" s="54"/>
      <c r="AO31" s="54"/>
      <c r="AP31" s="54"/>
      <c r="AQ31" s="54"/>
    </row>
    <row r="32" spans="1:43" s="54" customFormat="1"/>
    <row r="33" s="54" customFormat="1"/>
    <row r="34" s="54" customFormat="1"/>
    <row r="35" s="54" customFormat="1"/>
    <row r="36" s="54" customFormat="1"/>
    <row r="37" s="54" customFormat="1"/>
    <row r="38" s="54" customFormat="1"/>
    <row r="39" s="54" customFormat="1"/>
    <row r="40" s="54" customFormat="1"/>
    <row r="41" s="54" customFormat="1"/>
    <row r="42" s="54" customFormat="1"/>
    <row r="43" s="54" customFormat="1"/>
    <row r="44" s="54" customFormat="1"/>
    <row r="45" s="54" customFormat="1"/>
    <row r="46" s="54" customFormat="1"/>
    <row r="47" s="54" customFormat="1"/>
    <row r="48" s="54" customFormat="1"/>
    <row r="49" s="54" customFormat="1"/>
    <row r="50" s="54" customFormat="1"/>
    <row r="51" s="54" customFormat="1"/>
    <row r="52" s="54" customFormat="1"/>
    <row r="53" s="54" customFormat="1"/>
    <row r="54" s="54" customFormat="1"/>
    <row r="55" s="54" customFormat="1"/>
    <row r="56" s="54" customFormat="1"/>
    <row r="57" s="54" customFormat="1"/>
    <row r="58" s="54" customFormat="1"/>
    <row r="59" s="54" customFormat="1"/>
    <row r="60" s="54" customFormat="1"/>
    <row r="61" s="54" customFormat="1"/>
    <row r="62" s="54" customFormat="1"/>
    <row r="63" s="54" customFormat="1"/>
    <row r="64" s="54" customFormat="1"/>
    <row r="65" s="54" customFormat="1"/>
    <row r="66" s="54" customFormat="1"/>
    <row r="67" s="54" customFormat="1"/>
    <row r="68" s="54" customFormat="1"/>
    <row r="69" s="54" customFormat="1"/>
    <row r="70" s="54" customFormat="1"/>
    <row r="71" s="54" customFormat="1"/>
    <row r="72" s="54" customFormat="1"/>
    <row r="73" s="54" customFormat="1"/>
    <row r="74" s="54" customFormat="1"/>
    <row r="75" s="54" customFormat="1"/>
    <row r="76" s="54" customFormat="1"/>
    <row r="77" s="54" customFormat="1"/>
    <row r="78" s="54" customFormat="1"/>
    <row r="79" s="54" customFormat="1"/>
    <row r="80" s="54" customFormat="1"/>
    <row r="81" s="54" customFormat="1"/>
    <row r="82" s="54" customFormat="1"/>
    <row r="83" s="54" customFormat="1"/>
    <row r="84" s="54" customFormat="1"/>
    <row r="85" s="54" customFormat="1"/>
    <row r="86" s="54" customFormat="1"/>
    <row r="87" s="54" customFormat="1"/>
    <row r="88" s="54" customFormat="1"/>
    <row r="89" s="54" customFormat="1"/>
    <row r="90" s="54" customFormat="1"/>
    <row r="91" s="54" customFormat="1"/>
    <row r="92" s="54" customFormat="1"/>
    <row r="93" s="54" customFormat="1"/>
    <row r="94" s="54" customFormat="1"/>
    <row r="95" s="54" customFormat="1"/>
    <row r="96" s="54" customFormat="1"/>
    <row r="97" s="54" customFormat="1"/>
    <row r="98" s="54" customFormat="1"/>
    <row r="99" s="54" customFormat="1"/>
    <row r="100" s="54" customFormat="1"/>
    <row r="101" s="54" customFormat="1"/>
    <row r="102" s="54" customFormat="1"/>
    <row r="103" s="54" customFormat="1"/>
    <row r="104" s="54" customFormat="1"/>
    <row r="105" s="54" customFormat="1"/>
    <row r="106" s="54" customFormat="1"/>
    <row r="107" s="54" customFormat="1"/>
    <row r="108" s="54" customFormat="1"/>
    <row r="109" s="54" customFormat="1"/>
    <row r="110" s="54" customFormat="1"/>
    <row r="111" s="54" customFormat="1"/>
    <row r="112" s="54" customFormat="1"/>
    <row r="113" s="54" customFormat="1"/>
    <row r="114" s="54" customFormat="1"/>
    <row r="115" s="54" customFormat="1"/>
    <row r="116" s="54" customFormat="1"/>
    <row r="117" s="54" customFormat="1"/>
    <row r="118" s="54" customFormat="1"/>
    <row r="119" s="54" customFormat="1"/>
    <row r="120" s="54" customFormat="1"/>
    <row r="121" s="54" customFormat="1"/>
    <row r="122" s="54" customFormat="1"/>
    <row r="123" s="54" customFormat="1"/>
    <row r="124" s="54" customFormat="1"/>
    <row r="125" s="54" customFormat="1"/>
    <row r="126" s="54" customFormat="1"/>
    <row r="127" s="54" customFormat="1"/>
    <row r="128" s="54" customFormat="1"/>
    <row r="129" s="54" customFormat="1"/>
    <row r="130" s="54" customFormat="1"/>
    <row r="131" s="54" customFormat="1"/>
    <row r="132" s="54" customFormat="1"/>
    <row r="133" s="54" customFormat="1"/>
    <row r="134" s="54" customFormat="1"/>
    <row r="135" s="54" customFormat="1"/>
    <row r="136" s="54" customFormat="1"/>
    <row r="137" s="54" customFormat="1"/>
    <row r="138" s="54" customFormat="1"/>
    <row r="139" s="54" customFormat="1"/>
    <row r="140" s="54" customFormat="1"/>
    <row r="141" s="54" customFormat="1"/>
    <row r="142" s="54" customFormat="1"/>
    <row r="143" s="54" customFormat="1"/>
    <row r="144" s="54" customFormat="1"/>
    <row r="145" s="54" customFormat="1"/>
    <row r="146" s="54" customFormat="1"/>
    <row r="147" s="54" customFormat="1"/>
    <row r="148" s="54" customFormat="1"/>
    <row r="149" s="54" customFormat="1"/>
    <row r="150" s="54" customFormat="1"/>
    <row r="151" s="54" customFormat="1"/>
    <row r="152" s="54" customFormat="1"/>
    <row r="153" s="54" customFormat="1"/>
    <row r="154" s="54" customFormat="1"/>
    <row r="155" s="54" customFormat="1"/>
    <row r="156" s="54" customFormat="1"/>
    <row r="157" s="54" customFormat="1"/>
    <row r="158" s="54" customFormat="1"/>
    <row r="159" s="54" customFormat="1"/>
    <row r="160" s="54" customFormat="1"/>
    <row r="161" s="54" customFormat="1"/>
    <row r="162" s="54" customFormat="1"/>
    <row r="163" s="54" customFormat="1"/>
    <row r="164" s="54" customFormat="1"/>
    <row r="165" s="54" customFormat="1"/>
    <row r="166" s="54" customFormat="1"/>
    <row r="167" s="54" customFormat="1"/>
    <row r="168" s="54" customFormat="1"/>
    <row r="169" s="54" customFormat="1"/>
    <row r="170" s="54" customFormat="1"/>
    <row r="171" s="54" customFormat="1"/>
    <row r="172" s="54" customFormat="1"/>
    <row r="173" s="54" customFormat="1"/>
    <row r="174" s="54" customFormat="1"/>
    <row r="175" s="54" customFormat="1"/>
    <row r="176" s="54" customFormat="1"/>
    <row r="177" s="54" customFormat="1"/>
    <row r="178" s="54" customFormat="1"/>
    <row r="179" s="54" customFormat="1"/>
    <row r="180" s="54" customFormat="1"/>
    <row r="181" s="54" customFormat="1"/>
    <row r="182" s="54" customFormat="1"/>
    <row r="183" s="54" customFormat="1"/>
    <row r="184" s="54" customFormat="1"/>
    <row r="185" s="54" customFormat="1"/>
    <row r="186" s="54" customFormat="1"/>
    <row r="187" s="54" customFormat="1"/>
    <row r="188" s="54" customFormat="1"/>
    <row r="189" s="54" customFormat="1"/>
    <row r="190" s="54" customFormat="1"/>
    <row r="191" s="54" customFormat="1"/>
    <row r="192" s="54" customFormat="1"/>
    <row r="193" s="54" customFormat="1"/>
    <row r="194" s="54" customFormat="1"/>
    <row r="195" s="54" customFormat="1"/>
    <row r="196" s="54" customFormat="1"/>
    <row r="197" s="54" customFormat="1"/>
    <row r="198" s="54" customFormat="1"/>
    <row r="199" s="54" customFormat="1"/>
    <row r="200" s="54" customFormat="1"/>
    <row r="201" s="54" customFormat="1"/>
    <row r="202" s="54" customFormat="1"/>
    <row r="203" s="54" customFormat="1"/>
    <row r="204" s="54" customFormat="1"/>
    <row r="205" s="54" customFormat="1"/>
    <row r="206" s="54" customFormat="1"/>
    <row r="207" s="54" customFormat="1"/>
    <row r="208" s="54" customFormat="1"/>
    <row r="209" s="54" customFormat="1"/>
    <row r="210" s="54" customFormat="1"/>
    <row r="211" s="54" customFormat="1"/>
    <row r="212" s="54" customFormat="1"/>
    <row r="213" s="54" customFormat="1"/>
    <row r="214" s="54" customFormat="1"/>
    <row r="215" s="54" customFormat="1"/>
    <row r="216" s="54" customFormat="1"/>
    <row r="217" s="54" customFormat="1"/>
    <row r="218" s="54" customFormat="1"/>
    <row r="219" s="54" customFormat="1"/>
    <row r="220" s="54" customFormat="1"/>
    <row r="221" s="54" customFormat="1"/>
    <row r="222" s="54" customFormat="1"/>
    <row r="223" s="54" customFormat="1"/>
    <row r="224" s="54" customFormat="1"/>
    <row r="225" s="54" customFormat="1"/>
    <row r="226" s="54" customFormat="1"/>
    <row r="227" s="54" customFormat="1"/>
    <row r="228" s="54" customFormat="1"/>
    <row r="229" s="54" customFormat="1"/>
    <row r="230" s="54" customFormat="1"/>
    <row r="231" s="54" customFormat="1"/>
    <row r="232" s="54" customFormat="1"/>
    <row r="233" s="54" customFormat="1"/>
    <row r="234" s="54" customFormat="1"/>
    <row r="235" s="54" customFormat="1"/>
    <row r="236" s="54" customFormat="1"/>
    <row r="237" s="54" customFormat="1"/>
    <row r="238" s="54" customFormat="1"/>
    <row r="239" s="54" customFormat="1"/>
    <row r="240" s="54" customFormat="1"/>
    <row r="241" s="54" customFormat="1"/>
    <row r="242" s="54" customFormat="1"/>
    <row r="243" s="54" customFormat="1"/>
    <row r="244" s="54" customFormat="1"/>
    <row r="245" s="54" customFormat="1"/>
    <row r="246" s="54" customFormat="1"/>
    <row r="247" s="54" customFormat="1"/>
    <row r="248" s="54" customFormat="1"/>
    <row r="249" s="54" customFormat="1"/>
    <row r="250" s="54" customFormat="1"/>
    <row r="251" s="54" customFormat="1"/>
    <row r="252" s="54" customFormat="1"/>
    <row r="253" s="54" customFormat="1"/>
    <row r="254" s="54" customFormat="1"/>
    <row r="255" s="54" customFormat="1"/>
    <row r="256" s="54" customFormat="1"/>
    <row r="257" s="54" customFormat="1"/>
    <row r="258" s="54" customFormat="1"/>
    <row r="259" s="54" customFormat="1"/>
    <row r="260" s="54" customFormat="1"/>
    <row r="261" s="54" customFormat="1"/>
    <row r="262" s="54" customFormat="1"/>
    <row r="263" s="54" customFormat="1"/>
    <row r="264" s="54" customFormat="1"/>
    <row r="265" s="54" customFormat="1"/>
    <row r="266" s="54" customFormat="1"/>
    <row r="267" s="54" customFormat="1"/>
    <row r="268" s="54" customFormat="1"/>
    <row r="269" s="54" customFormat="1"/>
    <row r="270" s="54" customFormat="1"/>
    <row r="271" s="54" customFormat="1"/>
    <row r="272" s="54" customFormat="1"/>
    <row r="273" s="54" customFormat="1"/>
    <row r="274" s="54" customFormat="1"/>
    <row r="275" s="54" customFormat="1"/>
    <row r="276" s="54" customFormat="1"/>
    <row r="277" s="54" customFormat="1"/>
    <row r="278" s="54" customFormat="1"/>
    <row r="279" s="54" customFormat="1"/>
    <row r="280" s="54" customFormat="1"/>
    <row r="281" s="54" customFormat="1"/>
    <row r="282" s="54" customFormat="1"/>
    <row r="283" s="54" customFormat="1"/>
    <row r="284" s="54" customFormat="1"/>
    <row r="285" s="54" customFormat="1"/>
    <row r="286" s="54" customFormat="1"/>
    <row r="287" s="54" customFormat="1"/>
    <row r="288" s="54" customFormat="1"/>
    <row r="289" s="54" customFormat="1"/>
    <row r="290" s="54" customFormat="1"/>
    <row r="291" s="54" customFormat="1"/>
    <row r="292" s="54" customFormat="1"/>
    <row r="293" s="54" customFormat="1"/>
    <row r="294" s="54" customFormat="1"/>
    <row r="295" s="54" customFormat="1"/>
    <row r="296" s="54" customFormat="1"/>
    <row r="297" s="54" customFormat="1"/>
    <row r="298" s="54" customFormat="1"/>
    <row r="299" s="54" customFormat="1"/>
    <row r="300" s="54" customFormat="1"/>
    <row r="301" s="54" customFormat="1"/>
    <row r="302" s="54" customFormat="1"/>
    <row r="303" s="54" customFormat="1"/>
    <row r="304" s="54" customFormat="1"/>
    <row r="305" s="54" customFormat="1"/>
    <row r="306" s="54" customFormat="1"/>
    <row r="307" s="54" customFormat="1"/>
    <row r="308" s="54" customFormat="1"/>
    <row r="309" s="54" customFormat="1"/>
    <row r="310" s="54" customFormat="1"/>
    <row r="311" s="54" customFormat="1"/>
    <row r="312" s="54" customFormat="1"/>
    <row r="313" s="54" customFormat="1"/>
    <row r="314" s="54" customFormat="1"/>
    <row r="315" s="54" customFormat="1"/>
    <row r="316" s="54" customFormat="1"/>
    <row r="317" s="54" customFormat="1"/>
    <row r="318" s="54" customFormat="1"/>
    <row r="319" s="54" customFormat="1"/>
    <row r="320" s="54" customFormat="1"/>
    <row r="321" s="54" customFormat="1"/>
    <row r="322" s="54" customFormat="1"/>
    <row r="323" s="54" customFormat="1"/>
    <row r="324" s="54" customFormat="1"/>
    <row r="325" s="54" customFormat="1"/>
    <row r="326" s="54" customFormat="1"/>
    <row r="327" s="54" customFormat="1"/>
    <row r="328" s="54" customFormat="1"/>
    <row r="329" s="54" customFormat="1"/>
    <row r="330" s="54" customFormat="1"/>
    <row r="331" s="54" customFormat="1"/>
    <row r="332" s="54" customFormat="1"/>
    <row r="333" s="54" customFormat="1"/>
    <row r="334" s="54" customFormat="1"/>
    <row r="335" s="54" customFormat="1"/>
    <row r="336" s="54" customFormat="1"/>
    <row r="337" s="54" customFormat="1"/>
    <row r="338" s="54" customFormat="1"/>
    <row r="339" s="54" customFormat="1"/>
    <row r="340" s="54" customFormat="1"/>
    <row r="341" s="54" customFormat="1"/>
    <row r="342" s="54" customFormat="1"/>
    <row r="343" s="54" customFormat="1"/>
    <row r="344" s="54" customFormat="1"/>
    <row r="345" s="54" customFormat="1"/>
    <row r="346" s="54" customFormat="1"/>
    <row r="347" s="54" customFormat="1"/>
    <row r="348" s="54" customFormat="1"/>
    <row r="349" s="54" customFormat="1"/>
    <row r="350" s="54" customFormat="1"/>
    <row r="351" s="54" customFormat="1"/>
    <row r="352" s="54" customFormat="1"/>
    <row r="353" s="54" customFormat="1"/>
    <row r="354" s="54" customFormat="1"/>
    <row r="355" s="54" customFormat="1"/>
    <row r="356" s="54" customFormat="1"/>
    <row r="357" s="54" customFormat="1"/>
    <row r="358" s="54" customFormat="1"/>
    <row r="359" s="54" customFormat="1"/>
    <row r="360" s="54" customFormat="1"/>
    <row r="361" s="54" customFormat="1"/>
    <row r="362" s="54" customFormat="1"/>
    <row r="363" s="54" customFormat="1"/>
    <row r="364" s="54" customFormat="1"/>
    <row r="365" s="54" customFormat="1"/>
    <row r="366" s="54" customFormat="1"/>
    <row r="367" s="54" customFormat="1"/>
    <row r="368" s="54" customFormat="1"/>
    <row r="369" s="54" customFormat="1"/>
    <row r="370" s="54" customFormat="1"/>
    <row r="371" s="54" customFormat="1"/>
    <row r="372" s="54" customFormat="1"/>
    <row r="373" s="54" customFormat="1"/>
    <row r="374" s="54" customFormat="1"/>
    <row r="375" s="54" customFormat="1"/>
    <row r="376" s="54" customFormat="1"/>
    <row r="377" s="54" customFormat="1"/>
    <row r="378" s="54" customFormat="1"/>
    <row r="379" s="54" customFormat="1"/>
    <row r="380" s="54" customFormat="1"/>
    <row r="381" s="54" customFormat="1"/>
    <row r="382" s="54" customFormat="1"/>
    <row r="383" s="54" customFormat="1"/>
    <row r="384" s="54" customFormat="1"/>
    <row r="385" s="54" customFormat="1"/>
    <row r="386" s="54" customFormat="1"/>
    <row r="387" s="54" customFormat="1"/>
    <row r="388" s="54" customFormat="1"/>
    <row r="389" s="54" customFormat="1"/>
    <row r="390" s="54" customFormat="1"/>
    <row r="391" s="54" customFormat="1"/>
    <row r="392" s="54" customFormat="1"/>
    <row r="393" s="54" customFormat="1"/>
    <row r="394" s="54" customFormat="1"/>
    <row r="395" s="54" customFormat="1"/>
    <row r="396" s="54" customFormat="1"/>
    <row r="397" s="54" customFormat="1"/>
    <row r="398" s="54" customFormat="1"/>
    <row r="399" s="54" customFormat="1"/>
    <row r="400" s="54" customFormat="1"/>
    <row r="401" s="54" customFormat="1"/>
    <row r="402" s="54" customFormat="1"/>
    <row r="403" s="54" customFormat="1"/>
    <row r="404" s="54" customFormat="1"/>
    <row r="405" s="54" customFormat="1"/>
    <row r="406" s="54" customFormat="1"/>
    <row r="407" s="54" customFormat="1"/>
    <row r="408" s="54" customFormat="1"/>
    <row r="409" s="54" customFormat="1"/>
    <row r="410" s="54" customFormat="1"/>
    <row r="411" s="54" customFormat="1"/>
    <row r="412" s="54" customFormat="1"/>
    <row r="413" s="54" customFormat="1"/>
    <row r="414" s="54" customFormat="1"/>
    <row r="415" s="54" customFormat="1"/>
    <row r="416" s="54" customFormat="1"/>
    <row r="417" s="54" customFormat="1"/>
    <row r="418" s="54" customFormat="1"/>
    <row r="419" s="54" customFormat="1"/>
    <row r="420" s="54" customFormat="1"/>
    <row r="421" s="54" customFormat="1"/>
    <row r="422" s="54" customFormat="1"/>
    <row r="423" s="54" customFormat="1"/>
    <row r="424" s="54" customFormat="1"/>
    <row r="425" s="54" customFormat="1"/>
    <row r="426" s="54" customFormat="1"/>
    <row r="427" s="54" customFormat="1"/>
    <row r="428" s="54" customFormat="1"/>
    <row r="429" s="54" customFormat="1"/>
    <row r="430" s="54" customFormat="1"/>
    <row r="431" s="54" customFormat="1"/>
    <row r="432" s="54" customFormat="1"/>
  </sheetData>
  <autoFilter ref="A14:AK26" xr:uid="{00000000-0009-0000-0000-000008000000}"/>
  <mergeCells count="14">
    <mergeCell ref="L13:P13"/>
    <mergeCell ref="D29:H29"/>
    <mergeCell ref="L29:O29"/>
    <mergeCell ref="A1:P1"/>
    <mergeCell ref="A3:P3"/>
    <mergeCell ref="A4:P4"/>
    <mergeCell ref="A13:A14"/>
    <mergeCell ref="B13:B14"/>
    <mergeCell ref="C13:C14"/>
    <mergeCell ref="D13:D14"/>
    <mergeCell ref="E13:E14"/>
    <mergeCell ref="F13:F14"/>
    <mergeCell ref="G13:G14"/>
    <mergeCell ref="H13:K13"/>
  </mergeCells>
  <conditionalFormatting sqref="C15:C25">
    <cfRule type="expression" priority="1" stopIfTrue="1">
      <formula>#REF!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e37d72-894a-4788-a603-be951c021c8b">
      <Terms xmlns="http://schemas.microsoft.com/office/infopath/2007/PartnerControls"/>
    </lcf76f155ced4ddcb4097134ff3c332f>
    <TaxCatchAll xmlns="80777669-100e-47b5-b6f3-0aef106e3e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4F0691E39241B9F7911727B72FCD" ma:contentTypeVersion="10" ma:contentTypeDescription="Create a new document." ma:contentTypeScope="" ma:versionID="f9ea8c28ed4a6b7941f4330ead450841">
  <xsd:schema xmlns:xsd="http://www.w3.org/2001/XMLSchema" xmlns:xs="http://www.w3.org/2001/XMLSchema" xmlns:p="http://schemas.microsoft.com/office/2006/metadata/properties" xmlns:ns2="efe37d72-894a-4788-a603-be951c021c8b" xmlns:ns3="80777669-100e-47b5-b6f3-0aef106e3e89" targetNamespace="http://schemas.microsoft.com/office/2006/metadata/properties" ma:root="true" ma:fieldsID="9c3a3e26e0f40a636121c3b6e7f17254" ns2:_="" ns3:_="">
    <xsd:import namespace="efe37d72-894a-4788-a603-be951c021c8b"/>
    <xsd:import namespace="80777669-100e-47b5-b6f3-0aef106e3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37d72-894a-4788-a603-be951c021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1dcd309-37ab-4821-9be6-015268860d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77669-100e-47b5-b6f3-0aef106e3e8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ed0ab9-93f2-4db0-b8a4-ee8aaa89dfcb}" ma:internalName="TaxCatchAll" ma:showField="CatchAllData" ma:web="80777669-100e-47b5-b6f3-0aef106e3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5C268D-E52E-471D-8480-34FF89F5EDC2}">
  <ds:schemaRefs>
    <ds:schemaRef ds:uri="http://schemas.microsoft.com/office/2006/metadata/properties"/>
    <ds:schemaRef ds:uri="http://schemas.microsoft.com/office/infopath/2007/PartnerControls"/>
    <ds:schemaRef ds:uri="efe37d72-894a-4788-a603-be951c021c8b"/>
    <ds:schemaRef ds:uri="80777669-100e-47b5-b6f3-0aef106e3e89"/>
  </ds:schemaRefs>
</ds:datastoreItem>
</file>

<file path=customXml/itemProps2.xml><?xml version="1.0" encoding="utf-8"?>
<ds:datastoreItem xmlns:ds="http://schemas.openxmlformats.org/officeDocument/2006/customXml" ds:itemID="{03195963-2FE6-41A8-AF2B-DF04CE493F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37d72-894a-4788-a603-be951c021c8b"/>
    <ds:schemaRef ds:uri="80777669-100e-47b5-b6f3-0aef106e3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0F81F5-62B3-40FE-B6E7-70A4B7345A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20</vt:i4>
      </vt:variant>
      <vt:variant>
        <vt:lpstr>Diapazoni ar nosaukumiem</vt:lpstr>
      </vt:variant>
      <vt:variant>
        <vt:i4>38</vt:i4>
      </vt:variant>
    </vt:vector>
  </HeadingPairs>
  <TitlesOfParts>
    <vt:vector size="58" baseType="lpstr">
      <vt:lpstr>Koptāme</vt:lpstr>
      <vt:lpstr>Kopsavilkums</vt:lpstr>
      <vt:lpstr>DOP</vt:lpstr>
      <vt:lpstr>ZD</vt:lpstr>
      <vt:lpstr>PAM</vt:lpstr>
      <vt:lpstr>ŠĶ.K</vt:lpstr>
      <vt:lpstr>MET.K</vt:lpstr>
      <vt:lpstr>Jumts</vt:lpstr>
      <vt:lpstr>Sienas</vt:lpstr>
      <vt:lpstr>GR</vt:lpstr>
      <vt:lpstr>Ailu aizpl.</vt:lpstr>
      <vt:lpstr>FAS</vt:lpstr>
      <vt:lpstr>APD</vt:lpstr>
      <vt:lpstr>ŠĶ. KR</vt:lpstr>
      <vt:lpstr>EL</vt:lpstr>
      <vt:lpstr>UK</vt:lpstr>
      <vt:lpstr>ELT</vt:lpstr>
      <vt:lpstr>UKT</vt:lpstr>
      <vt:lpstr>LKT</vt:lpstr>
      <vt:lpstr>T. LAB</vt:lpstr>
      <vt:lpstr>'Ailu aizpl.'!Drukas_apgabals</vt:lpstr>
      <vt:lpstr>APD!Drukas_apgabals</vt:lpstr>
      <vt:lpstr>DOP!Drukas_apgabals</vt:lpstr>
      <vt:lpstr>EL!Drukas_apgabals</vt:lpstr>
      <vt:lpstr>ELT!Drukas_apgabals</vt:lpstr>
      <vt:lpstr>FAS!Drukas_apgabals</vt:lpstr>
      <vt:lpstr>GR!Drukas_apgabals</vt:lpstr>
      <vt:lpstr>Jumts!Drukas_apgabals</vt:lpstr>
      <vt:lpstr>Kopsavilkums!Drukas_apgabals</vt:lpstr>
      <vt:lpstr>Koptāme!Drukas_apgabals</vt:lpstr>
      <vt:lpstr>LKT!Drukas_apgabals</vt:lpstr>
      <vt:lpstr>MET.K!Drukas_apgabals</vt:lpstr>
      <vt:lpstr>PAM!Drukas_apgabals</vt:lpstr>
      <vt:lpstr>Sienas!Drukas_apgabals</vt:lpstr>
      <vt:lpstr>'ŠĶ. KR'!Drukas_apgabals</vt:lpstr>
      <vt:lpstr>ŠĶ.K!Drukas_apgabals</vt:lpstr>
      <vt:lpstr>'T. LAB'!Drukas_apgabals</vt:lpstr>
      <vt:lpstr>UK!Drukas_apgabals</vt:lpstr>
      <vt:lpstr>UKT!Drukas_apgabals</vt:lpstr>
      <vt:lpstr>ZD!Drukas_apgabals</vt:lpstr>
      <vt:lpstr>'Ailu aizpl.'!Drukāt_virsrakstus</vt:lpstr>
      <vt:lpstr>APD!Drukāt_virsrakstus</vt:lpstr>
      <vt:lpstr>DOP!Drukāt_virsrakstus</vt:lpstr>
      <vt:lpstr>EL!Drukāt_virsrakstus</vt:lpstr>
      <vt:lpstr>ELT!Drukāt_virsrakstus</vt:lpstr>
      <vt:lpstr>FAS!Drukāt_virsrakstus</vt:lpstr>
      <vt:lpstr>GR!Drukāt_virsrakstus</vt:lpstr>
      <vt:lpstr>Jumts!Drukāt_virsrakstus</vt:lpstr>
      <vt:lpstr>LKT!Drukāt_virsrakstus</vt:lpstr>
      <vt:lpstr>MET.K!Drukāt_virsrakstus</vt:lpstr>
      <vt:lpstr>PAM!Drukāt_virsrakstus</vt:lpstr>
      <vt:lpstr>Sienas!Drukāt_virsrakstus</vt:lpstr>
      <vt:lpstr>'ŠĶ. KR'!Drukāt_virsrakstus</vt:lpstr>
      <vt:lpstr>ŠĶ.K!Drukāt_virsrakstus</vt:lpstr>
      <vt:lpstr>'T. LAB'!Drukāt_virsrakstus</vt:lpstr>
      <vt:lpstr>UK!Drukāt_virsrakstus</vt:lpstr>
      <vt:lpstr>UKT!Drukāt_virsrakstus</vt:lpstr>
      <vt:lpstr>ZD!Drukāt_virsrakstus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Māris Butkevičs</cp:lastModifiedBy>
  <cp:revision/>
  <cp:lastPrinted>2025-11-14T07:17:36Z</cp:lastPrinted>
  <dcterms:created xsi:type="dcterms:W3CDTF">2018-08-27T07:37:09Z</dcterms:created>
  <dcterms:modified xsi:type="dcterms:W3CDTF">2026-02-26T14:24:47Z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0x01010006734F0691E39241B9F7911727B72FCD</vt:lpwstr>
  </property>
  <property fmtid="{D5CDD505-2E9C-101B-9397-08002B2CF9AE}" pid="3" name="MediaServiceImageTags">
    <vt:lpwstr/>
  </property>
</Properties>
</file>