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KatrinaJaunslavietee\Downloads\"/>
    </mc:Choice>
  </mc:AlternateContent>
  <xr:revisionPtr revIDLastSave="0" documentId="8_{3F583575-EFEE-4ED6-9535-A2668D6406D9}" xr6:coauthVersionLast="47" xr6:coauthVersionMax="47" xr10:uidLastSave="{00000000-0000-0000-0000-000000000000}"/>
  <bookViews>
    <workbookView xWindow="-108" yWindow="-108" windowWidth="23256" windowHeight="13896" tabRatio="944" xr2:uid="{57D5BE21-7297-48A5-B471-6C266F73FC49}"/>
  </bookViews>
  <sheets>
    <sheet name="Buvn.kopt." sheetId="119" r:id="rId1"/>
    <sheet name="Kops.1" sheetId="74" r:id="rId2"/>
    <sheet name="1.1 Pamati" sheetId="110" r:id="rId3"/>
    <sheet name="1.2 Sienas" sheetId="104" r:id="rId4"/>
    <sheet name="1.3 Jumts" sheetId="120" r:id="rId5"/>
    <sheet name="1.4 Pārseg." sheetId="122" r:id="rId6"/>
    <sheet name="1.5 Ailes" sheetId="134" r:id="rId7"/>
    <sheet name="1.6 Grīda" sheetId="135" r:id="rId8"/>
    <sheet name="1.7 Lieveņi" sheetId="136" r:id="rId9"/>
    <sheet name="1.8 Apdare" sheetId="137" r:id="rId10"/>
    <sheet name="Kops.2" sheetId="127" r:id="rId11"/>
    <sheet name="2.1 Apkure" sheetId="106" r:id="rId12"/>
    <sheet name="2.2 SM" sheetId="91" r:id="rId13"/>
    <sheet name="2.3 Vent." sheetId="90" r:id="rId14"/>
    <sheet name="2.4 ŪK" sheetId="129" r:id="rId15"/>
    <sheet name="2.5 EL" sheetId="138" r:id="rId16"/>
    <sheet name="Kops.3" sheetId="146" r:id="rId17"/>
    <sheet name="3.1 ŪKT" sheetId="147" r:id="rId18"/>
    <sheet name="3.2 ELT" sheetId="148" r:id="rId19"/>
    <sheet name="Kops.4" sheetId="153" r:id="rId20"/>
    <sheet name="4.1 TS-L" sheetId="154" r:id="rId21"/>
  </sheets>
  <definedNames>
    <definedName name="_xlnm._FilterDatabase" localSheetId="2" hidden="1">'1.1 Pamati'!$A$14:$S$31</definedName>
    <definedName name="_xlnm._FilterDatabase" localSheetId="3" hidden="1">'1.2 Sienas'!$A$14:$S$49</definedName>
    <definedName name="_xlnm._FilterDatabase" localSheetId="4" hidden="1">'1.3 Jumts'!$A$14:$S$29</definedName>
    <definedName name="_xlnm._FilterDatabase" localSheetId="5" hidden="1">'1.4 Pārseg.'!$A$14:$S$20</definedName>
    <definedName name="_xlnm._FilterDatabase" localSheetId="6" hidden="1">'1.5 Ailes'!$A$14:$S$37</definedName>
    <definedName name="_xlnm._FilterDatabase" localSheetId="7" hidden="1">'1.6 Grīda'!$A$14:$S$19</definedName>
    <definedName name="_xlnm._FilterDatabase" localSheetId="8" hidden="1">'1.7 Lieveņi'!$A$14:$S$18</definedName>
    <definedName name="_xlnm._FilterDatabase" localSheetId="9" hidden="1">'1.8 Apdare'!$A$14:$S$42</definedName>
    <definedName name="_xlnm._FilterDatabase" localSheetId="11" hidden="1">'2.1 Apkure'!$A$14:$U$74</definedName>
    <definedName name="_xlnm._FilterDatabase" localSheetId="12" hidden="1">'2.2 SM'!$A$14:$U$58</definedName>
    <definedName name="_xlnm._FilterDatabase" localSheetId="13" hidden="1">'2.3 Vent.'!$A$14:$U$55</definedName>
    <definedName name="_xlnm._FilterDatabase" localSheetId="14" hidden="1">'2.4 ŪK'!$A$14:$U$114</definedName>
    <definedName name="_xlnm._FilterDatabase" localSheetId="15" hidden="1">'2.5 EL'!$A$14:$S$20</definedName>
    <definedName name="_xlnm._FilterDatabase" localSheetId="17" hidden="1">'3.1 ŪKT'!$A$14:$S$51</definedName>
    <definedName name="_xlnm._FilterDatabase" localSheetId="18" hidden="1">'3.2 ELT'!$A$14:$S$17</definedName>
    <definedName name="_xlnm._FilterDatabase" localSheetId="20" hidden="1">'4.1 TS-L'!$A$14:$S$28</definedName>
    <definedName name="_xlnm.Print_Area" localSheetId="2">'1.1 Pamati'!$A$1:$P$38</definedName>
    <definedName name="_xlnm.Print_Area" localSheetId="3">'1.2 Sienas'!$A$1:$P$56</definedName>
    <definedName name="_xlnm.Print_Area" localSheetId="4">'1.3 Jumts'!$A$1:$P$36</definedName>
    <definedName name="_xlnm.Print_Area" localSheetId="5">'1.4 Pārseg.'!$A$1:$P$28</definedName>
    <definedName name="_xlnm.Print_Area" localSheetId="6">'1.5 Ailes'!$A$1:$P$44</definedName>
    <definedName name="_xlnm.Print_Area" localSheetId="7">'1.6 Grīda'!$A$1:$P$26</definedName>
    <definedName name="_xlnm.Print_Area" localSheetId="8">'1.7 Lieveņi'!$A$1:$P$26</definedName>
    <definedName name="_xlnm.Print_Area" localSheetId="9">'1.8 Apdare'!$A$1:$P$50</definedName>
    <definedName name="_xlnm.Print_Area" localSheetId="11">'2.1 Apkure'!$A$1:$R$81</definedName>
    <definedName name="_xlnm.Print_Area" localSheetId="12">'2.2 SM'!$A$1:$R$65</definedName>
    <definedName name="_xlnm.Print_Area" localSheetId="13">'2.3 Vent.'!$A$1:$R$62</definedName>
    <definedName name="_xlnm.Print_Area" localSheetId="14">'2.4 ŪK'!$A$1:$P$121</definedName>
    <definedName name="_xlnm.Print_Area" localSheetId="15">'2.5 EL'!$A$1:$P$27</definedName>
    <definedName name="_xlnm.Print_Area" localSheetId="17">'3.1 ŪKT'!$A$1:$P$58</definedName>
    <definedName name="_xlnm.Print_Area" localSheetId="18">'3.2 ELT'!$A$1:$P$24</definedName>
    <definedName name="_xlnm.Print_Area" localSheetId="20">'4.1 TS-L'!$A$1:$P$35</definedName>
    <definedName name="_xlnm.Print_Area" localSheetId="0">'Buvn.kopt.'!$A$1:$C$35</definedName>
    <definedName name="_xlnm.Print_Area" localSheetId="1">Kops.1!$A$1:$I$39</definedName>
    <definedName name="_xlnm.Print_Area" localSheetId="10">Kops.2!$A$1:$I$36</definedName>
    <definedName name="_xlnm.Print_Area" localSheetId="16">Kops.3!$A$1:$I$33</definedName>
    <definedName name="_xlnm.Print_Area" localSheetId="19">Kops.4!$A$1:$I$32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29" l="1"/>
  <c r="L52" i="129"/>
  <c r="M52" i="129"/>
  <c r="P52" i="129"/>
  <c r="N52" i="129"/>
  <c r="O52" i="129"/>
  <c r="K53" i="129"/>
  <c r="L53" i="129"/>
  <c r="M53" i="129"/>
  <c r="P53" i="129"/>
  <c r="N53" i="129"/>
  <c r="O53" i="129"/>
  <c r="K54" i="129"/>
  <c r="L54" i="129"/>
  <c r="M54" i="129"/>
  <c r="N54" i="129"/>
  <c r="O54" i="129"/>
  <c r="K55" i="129"/>
  <c r="L55" i="129"/>
  <c r="M55" i="129"/>
  <c r="P55" i="129"/>
  <c r="N55" i="129"/>
  <c r="O55" i="129"/>
  <c r="K56" i="129"/>
  <c r="L56" i="129"/>
  <c r="M56" i="129"/>
  <c r="N56" i="129"/>
  <c r="O56" i="129"/>
  <c r="P56" i="129"/>
  <c r="K57" i="129"/>
  <c r="L57" i="129"/>
  <c r="M57" i="129"/>
  <c r="N57" i="129"/>
  <c r="P57" i="129"/>
  <c r="O57" i="129"/>
  <c r="K58" i="129"/>
  <c r="L58" i="129"/>
  <c r="M58" i="129"/>
  <c r="N58" i="129"/>
  <c r="O58" i="129"/>
  <c r="P58" i="129"/>
  <c r="K59" i="129"/>
  <c r="L59" i="129"/>
  <c r="M59" i="129"/>
  <c r="P59" i="129"/>
  <c r="N59" i="129"/>
  <c r="O59" i="129"/>
  <c r="K60" i="129"/>
  <c r="L60" i="129"/>
  <c r="M60" i="129"/>
  <c r="P60" i="129"/>
  <c r="N60" i="129"/>
  <c r="O60" i="129"/>
  <c r="K61" i="129"/>
  <c r="L61" i="129"/>
  <c r="M61" i="129"/>
  <c r="P61" i="129"/>
  <c r="N61" i="129"/>
  <c r="O61" i="129"/>
  <c r="K16" i="136"/>
  <c r="L16" i="136"/>
  <c r="M16" i="136"/>
  <c r="P16" i="136"/>
  <c r="N16" i="136"/>
  <c r="O16" i="136"/>
  <c r="E35" i="137"/>
  <c r="E40" i="137"/>
  <c r="E39" i="137"/>
  <c r="E36" i="137"/>
  <c r="E37" i="137"/>
  <c r="E34" i="137"/>
  <c r="E33" i="137"/>
  <c r="E32" i="137"/>
  <c r="E27" i="137"/>
  <c r="E30" i="137"/>
  <c r="E24" i="137"/>
  <c r="E22" i="137"/>
  <c r="E21" i="137"/>
  <c r="E20" i="137"/>
  <c r="E16" i="137"/>
  <c r="E16" i="135"/>
  <c r="E17" i="135"/>
  <c r="E16" i="122"/>
  <c r="E17" i="122"/>
  <c r="E22" i="120"/>
  <c r="E23" i="120"/>
  <c r="E16" i="120"/>
  <c r="E17" i="120"/>
  <c r="K17" i="104"/>
  <c r="K18" i="104"/>
  <c r="L18" i="104"/>
  <c r="M18" i="104"/>
  <c r="P18" i="104"/>
  <c r="N18" i="104"/>
  <c r="O18" i="104"/>
  <c r="K19" i="104"/>
  <c r="L19" i="104"/>
  <c r="M19" i="104"/>
  <c r="N19" i="104"/>
  <c r="O19" i="104"/>
  <c r="E16" i="104"/>
  <c r="E17" i="104"/>
  <c r="L17" i="104"/>
  <c r="K15" i="104"/>
  <c r="L15" i="104"/>
  <c r="M15" i="104"/>
  <c r="N15" i="104"/>
  <c r="O15" i="104"/>
  <c r="K16" i="104"/>
  <c r="L16" i="104"/>
  <c r="M16" i="104"/>
  <c r="O16" i="104"/>
  <c r="K20" i="104"/>
  <c r="L20" i="104"/>
  <c r="M20" i="104"/>
  <c r="N20" i="104"/>
  <c r="O20" i="104"/>
  <c r="E43" i="104"/>
  <c r="E44" i="104"/>
  <c r="E37" i="104"/>
  <c r="E38" i="104"/>
  <c r="E36" i="104"/>
  <c r="M36" i="104"/>
  <c r="E22" i="104"/>
  <c r="E23" i="104"/>
  <c r="K25" i="104"/>
  <c r="K26" i="104"/>
  <c r="K27" i="104"/>
  <c r="K28" i="104"/>
  <c r="K29" i="104"/>
  <c r="K30" i="104"/>
  <c r="K31" i="104"/>
  <c r="K32" i="104"/>
  <c r="K33" i="104"/>
  <c r="K34" i="104"/>
  <c r="L34" i="104"/>
  <c r="M34" i="104"/>
  <c r="N34" i="104"/>
  <c r="O34" i="104"/>
  <c r="P34" i="104"/>
  <c r="K35" i="104"/>
  <c r="L35" i="104"/>
  <c r="M35" i="104"/>
  <c r="N35" i="104"/>
  <c r="O35" i="104"/>
  <c r="K36" i="104"/>
  <c r="L36" i="104"/>
  <c r="N36" i="104"/>
  <c r="K37" i="104"/>
  <c r="K38" i="104"/>
  <c r="K39" i="104"/>
  <c r="K40" i="104"/>
  <c r="K41" i="104"/>
  <c r="L41" i="104"/>
  <c r="M41" i="104"/>
  <c r="N41" i="104"/>
  <c r="O41" i="104"/>
  <c r="K42" i="104"/>
  <c r="L42" i="104"/>
  <c r="M42" i="104"/>
  <c r="N42" i="104"/>
  <c r="O42" i="104"/>
  <c r="K43" i="104"/>
  <c r="K44" i="104"/>
  <c r="K45" i="104"/>
  <c r="K46" i="104"/>
  <c r="K47" i="104"/>
  <c r="K28" i="110"/>
  <c r="L28" i="110"/>
  <c r="M28" i="110"/>
  <c r="N28" i="110"/>
  <c r="P28" i="110"/>
  <c r="O28" i="110"/>
  <c r="K29" i="110"/>
  <c r="L29" i="110"/>
  <c r="M29" i="110"/>
  <c r="N29" i="110"/>
  <c r="O29" i="110"/>
  <c r="K17" i="110"/>
  <c r="K18" i="110"/>
  <c r="L18" i="110"/>
  <c r="M18" i="110"/>
  <c r="N18" i="110"/>
  <c r="O18" i="110"/>
  <c r="K19" i="110"/>
  <c r="L19" i="110"/>
  <c r="M19" i="110"/>
  <c r="N19" i="110"/>
  <c r="O19" i="110"/>
  <c r="K20" i="110"/>
  <c r="L20" i="110"/>
  <c r="M20" i="110"/>
  <c r="N20" i="110"/>
  <c r="O20" i="110"/>
  <c r="K21" i="110"/>
  <c r="K22" i="110"/>
  <c r="K26" i="110"/>
  <c r="L26" i="110"/>
  <c r="M26" i="110"/>
  <c r="N26" i="110"/>
  <c r="O26" i="110"/>
  <c r="K27" i="110"/>
  <c r="L27" i="110"/>
  <c r="M27" i="110"/>
  <c r="N27" i="110"/>
  <c r="O27" i="110"/>
  <c r="E24" i="110"/>
  <c r="E23" i="110"/>
  <c r="O23" i="110"/>
  <c r="E22" i="110"/>
  <c r="L22" i="110"/>
  <c r="E21" i="110"/>
  <c r="L21" i="110"/>
  <c r="E17" i="110"/>
  <c r="L17" i="110"/>
  <c r="L17" i="154"/>
  <c r="K16" i="154"/>
  <c r="L16" i="154"/>
  <c r="M16" i="154"/>
  <c r="P16" i="154"/>
  <c r="N16" i="154"/>
  <c r="O16" i="154"/>
  <c r="K17" i="154"/>
  <c r="M17" i="154"/>
  <c r="N17" i="154"/>
  <c r="O17" i="154"/>
  <c r="K18" i="154"/>
  <c r="L18" i="154"/>
  <c r="M18" i="154"/>
  <c r="N18" i="154"/>
  <c r="O18" i="154"/>
  <c r="E15" i="154"/>
  <c r="E20" i="154"/>
  <c r="E21" i="154"/>
  <c r="K20" i="147"/>
  <c r="L20" i="147"/>
  <c r="M20" i="147"/>
  <c r="N20" i="147"/>
  <c r="O20" i="147"/>
  <c r="P20" i="147"/>
  <c r="K21" i="147"/>
  <c r="L21" i="147"/>
  <c r="M21" i="147"/>
  <c r="N21" i="147"/>
  <c r="O21" i="147"/>
  <c r="P21" i="147"/>
  <c r="K22" i="147"/>
  <c r="L22" i="147"/>
  <c r="M22" i="147"/>
  <c r="P22" i="147"/>
  <c r="N22" i="147"/>
  <c r="O22" i="147"/>
  <c r="K18" i="147"/>
  <c r="L18" i="147"/>
  <c r="M18" i="147"/>
  <c r="N18" i="147"/>
  <c r="O18" i="147"/>
  <c r="K19" i="147"/>
  <c r="L19" i="147"/>
  <c r="M19" i="147"/>
  <c r="N19" i="147"/>
  <c r="P19" i="147"/>
  <c r="O19" i="147"/>
  <c r="K23" i="147"/>
  <c r="L23" i="147"/>
  <c r="M23" i="147"/>
  <c r="N23" i="147"/>
  <c r="O23" i="147"/>
  <c r="P23" i="147"/>
  <c r="K24" i="147"/>
  <c r="L24" i="147"/>
  <c r="M24" i="147"/>
  <c r="N24" i="147"/>
  <c r="P24" i="147"/>
  <c r="O24" i="147"/>
  <c r="K25" i="147"/>
  <c r="L25" i="147"/>
  <c r="M25" i="147"/>
  <c r="N25" i="147"/>
  <c r="O25" i="147"/>
  <c r="K26" i="147"/>
  <c r="L26" i="147"/>
  <c r="M26" i="147"/>
  <c r="N26" i="147"/>
  <c r="O26" i="147"/>
  <c r="K27" i="147"/>
  <c r="L27" i="147"/>
  <c r="M27" i="147"/>
  <c r="N27" i="147"/>
  <c r="P27" i="147"/>
  <c r="O27" i="147"/>
  <c r="K28" i="147"/>
  <c r="L28" i="147"/>
  <c r="M28" i="147"/>
  <c r="N28" i="147"/>
  <c r="O28" i="147"/>
  <c r="K29" i="147"/>
  <c r="L29" i="147"/>
  <c r="M29" i="147"/>
  <c r="N29" i="147"/>
  <c r="O29" i="147"/>
  <c r="P29" i="147"/>
  <c r="K30" i="147"/>
  <c r="L30" i="147"/>
  <c r="M30" i="147"/>
  <c r="N30" i="147"/>
  <c r="O30" i="147"/>
  <c r="K31" i="147"/>
  <c r="L31" i="147"/>
  <c r="M31" i="147"/>
  <c r="N31" i="147"/>
  <c r="O31" i="147"/>
  <c r="P31" i="147"/>
  <c r="K32" i="147"/>
  <c r="L32" i="147"/>
  <c r="M32" i="147"/>
  <c r="N32" i="147"/>
  <c r="O32" i="147"/>
  <c r="P32" i="147"/>
  <c r="K33" i="147"/>
  <c r="L33" i="147"/>
  <c r="M33" i="147"/>
  <c r="N33" i="147"/>
  <c r="O33" i="147"/>
  <c r="K34" i="147"/>
  <c r="L34" i="147"/>
  <c r="M34" i="147"/>
  <c r="N34" i="147"/>
  <c r="O34" i="147"/>
  <c r="K35" i="147"/>
  <c r="L35" i="147"/>
  <c r="M35" i="147"/>
  <c r="N35" i="147"/>
  <c r="O35" i="147"/>
  <c r="P35" i="147"/>
  <c r="K36" i="147"/>
  <c r="L36" i="147"/>
  <c r="M36" i="147"/>
  <c r="N36" i="147"/>
  <c r="O36" i="147"/>
  <c r="K37" i="147"/>
  <c r="L37" i="147"/>
  <c r="M37" i="147"/>
  <c r="P37" i="147"/>
  <c r="N37" i="147"/>
  <c r="O37" i="147"/>
  <c r="K38" i="147"/>
  <c r="L38" i="147"/>
  <c r="M38" i="147"/>
  <c r="N38" i="147"/>
  <c r="O38" i="147"/>
  <c r="K39" i="147"/>
  <c r="L39" i="147"/>
  <c r="M39" i="147"/>
  <c r="N39" i="147"/>
  <c r="O39" i="147"/>
  <c r="K40" i="147"/>
  <c r="L40" i="147"/>
  <c r="M40" i="147"/>
  <c r="P40" i="147"/>
  <c r="N40" i="147"/>
  <c r="O40" i="147"/>
  <c r="K41" i="147"/>
  <c r="L41" i="147"/>
  <c r="M41" i="147"/>
  <c r="N41" i="147"/>
  <c r="O41" i="147"/>
  <c r="K42" i="147"/>
  <c r="L42" i="147"/>
  <c r="M42" i="147"/>
  <c r="N42" i="147"/>
  <c r="O42" i="147"/>
  <c r="K43" i="147"/>
  <c r="L43" i="147"/>
  <c r="M43" i="147"/>
  <c r="P43" i="147"/>
  <c r="N43" i="147"/>
  <c r="O43" i="147"/>
  <c r="K44" i="147"/>
  <c r="L44" i="147"/>
  <c r="M44" i="147"/>
  <c r="N44" i="147"/>
  <c r="O44" i="147"/>
  <c r="K45" i="147"/>
  <c r="L45" i="147"/>
  <c r="M45" i="147"/>
  <c r="N45" i="147"/>
  <c r="O45" i="147"/>
  <c r="P45" i="147"/>
  <c r="K46" i="147"/>
  <c r="L46" i="147"/>
  <c r="M46" i="147"/>
  <c r="N46" i="147"/>
  <c r="O46" i="147"/>
  <c r="K47" i="147"/>
  <c r="L47" i="147"/>
  <c r="M47" i="147"/>
  <c r="N47" i="147"/>
  <c r="O47" i="147"/>
  <c r="P47" i="147"/>
  <c r="K48" i="147"/>
  <c r="L48" i="147"/>
  <c r="M48" i="147"/>
  <c r="N48" i="147"/>
  <c r="O48" i="147"/>
  <c r="P48" i="147"/>
  <c r="K49" i="147"/>
  <c r="L49" i="147"/>
  <c r="M49" i="147"/>
  <c r="N49" i="147"/>
  <c r="O49" i="147"/>
  <c r="A39" i="110"/>
  <c r="A35" i="110"/>
  <c r="C114" i="129"/>
  <c r="C20" i="138"/>
  <c r="C28" i="154"/>
  <c r="C17" i="148"/>
  <c r="C51" i="147"/>
  <c r="C55" i="90"/>
  <c r="C58" i="91"/>
  <c r="C42" i="137"/>
  <c r="C18" i="136"/>
  <c r="C19" i="135"/>
  <c r="C37" i="134"/>
  <c r="C20" i="122"/>
  <c r="C29" i="120"/>
  <c r="C49" i="104"/>
  <c r="A9" i="138"/>
  <c r="B19" i="119"/>
  <c r="B18" i="119"/>
  <c r="B17" i="119"/>
  <c r="B16" i="119"/>
  <c r="A2" i="154"/>
  <c r="A28" i="138"/>
  <c r="A24" i="138"/>
  <c r="A7" i="138"/>
  <c r="A6" i="138"/>
  <c r="A5" i="138"/>
  <c r="A4" i="138"/>
  <c r="K17" i="129"/>
  <c r="L17" i="129"/>
  <c r="M17" i="129"/>
  <c r="N17" i="129"/>
  <c r="O17" i="129"/>
  <c r="K18" i="129"/>
  <c r="L18" i="129"/>
  <c r="M18" i="129"/>
  <c r="N18" i="129"/>
  <c r="O18" i="129"/>
  <c r="K19" i="129"/>
  <c r="L19" i="129"/>
  <c r="M19" i="129"/>
  <c r="N19" i="129"/>
  <c r="O19" i="129"/>
  <c r="K20" i="129"/>
  <c r="L20" i="129"/>
  <c r="M20" i="129"/>
  <c r="N20" i="129"/>
  <c r="O20" i="129"/>
  <c r="K21" i="129"/>
  <c r="L21" i="129"/>
  <c r="M21" i="129"/>
  <c r="N21" i="129"/>
  <c r="O21" i="129"/>
  <c r="K22" i="129"/>
  <c r="L22" i="129"/>
  <c r="M22" i="129"/>
  <c r="N22" i="129"/>
  <c r="O22" i="129"/>
  <c r="K23" i="129"/>
  <c r="L23" i="129"/>
  <c r="M23" i="129"/>
  <c r="N23" i="129"/>
  <c r="O23" i="129"/>
  <c r="K24" i="129"/>
  <c r="L24" i="129"/>
  <c r="M24" i="129"/>
  <c r="N24" i="129"/>
  <c r="O24" i="129"/>
  <c r="K25" i="129"/>
  <c r="L25" i="129"/>
  <c r="M25" i="129"/>
  <c r="N25" i="129"/>
  <c r="O25" i="129"/>
  <c r="K26" i="129"/>
  <c r="L26" i="129"/>
  <c r="M26" i="129"/>
  <c r="N26" i="129"/>
  <c r="O26" i="129"/>
  <c r="K27" i="129"/>
  <c r="L27" i="129"/>
  <c r="M27" i="129"/>
  <c r="N27" i="129"/>
  <c r="O27" i="129"/>
  <c r="K28" i="129"/>
  <c r="L28" i="129"/>
  <c r="M28" i="129"/>
  <c r="N28" i="129"/>
  <c r="O28" i="129"/>
  <c r="K29" i="129"/>
  <c r="L29" i="129"/>
  <c r="M29" i="129"/>
  <c r="N29" i="129"/>
  <c r="O29" i="129"/>
  <c r="K30" i="129"/>
  <c r="L30" i="129"/>
  <c r="M30" i="129"/>
  <c r="N30" i="129"/>
  <c r="O30" i="129"/>
  <c r="K31" i="129"/>
  <c r="L31" i="129"/>
  <c r="M31" i="129"/>
  <c r="N31" i="129"/>
  <c r="O31" i="129"/>
  <c r="K32" i="129"/>
  <c r="L32" i="129"/>
  <c r="M32" i="129"/>
  <c r="N32" i="129"/>
  <c r="O32" i="129"/>
  <c r="K33" i="129"/>
  <c r="L33" i="129"/>
  <c r="M33" i="129"/>
  <c r="P33" i="129"/>
  <c r="N33" i="129"/>
  <c r="O33" i="129"/>
  <c r="K34" i="129"/>
  <c r="L34" i="129"/>
  <c r="M34" i="129"/>
  <c r="N34" i="129"/>
  <c r="O34" i="129"/>
  <c r="K35" i="129"/>
  <c r="L35" i="129"/>
  <c r="M35" i="129"/>
  <c r="N35" i="129"/>
  <c r="O35" i="129"/>
  <c r="K36" i="129"/>
  <c r="L36" i="129"/>
  <c r="M36" i="129"/>
  <c r="N36" i="129"/>
  <c r="O36" i="129"/>
  <c r="K37" i="129"/>
  <c r="L37" i="129"/>
  <c r="M37" i="129"/>
  <c r="N37" i="129"/>
  <c r="O37" i="129"/>
  <c r="K38" i="129"/>
  <c r="L38" i="129"/>
  <c r="M38" i="129"/>
  <c r="N38" i="129"/>
  <c r="O38" i="129"/>
  <c r="K39" i="129"/>
  <c r="L39" i="129"/>
  <c r="M39" i="129"/>
  <c r="N39" i="129"/>
  <c r="O39" i="129"/>
  <c r="K40" i="129"/>
  <c r="L40" i="129"/>
  <c r="M40" i="129"/>
  <c r="N40" i="129"/>
  <c r="O40" i="129"/>
  <c r="K41" i="129"/>
  <c r="L41" i="129"/>
  <c r="M41" i="129"/>
  <c r="N41" i="129"/>
  <c r="O41" i="129"/>
  <c r="K42" i="129"/>
  <c r="L42" i="129"/>
  <c r="M42" i="129"/>
  <c r="N42" i="129"/>
  <c r="O42" i="129"/>
  <c r="K43" i="129"/>
  <c r="L43" i="129"/>
  <c r="M43" i="129"/>
  <c r="N43" i="129"/>
  <c r="O43" i="129"/>
  <c r="K44" i="129"/>
  <c r="L44" i="129"/>
  <c r="M44" i="129"/>
  <c r="N44" i="129"/>
  <c r="O44" i="129"/>
  <c r="K45" i="129"/>
  <c r="L45" i="129"/>
  <c r="M45" i="129"/>
  <c r="N45" i="129"/>
  <c r="O45" i="129"/>
  <c r="P45" i="129"/>
  <c r="K46" i="129"/>
  <c r="L46" i="129"/>
  <c r="M46" i="129"/>
  <c r="N46" i="129"/>
  <c r="O46" i="129"/>
  <c r="K47" i="129"/>
  <c r="L47" i="129"/>
  <c r="M47" i="129"/>
  <c r="N47" i="129"/>
  <c r="O47" i="129"/>
  <c r="K48" i="129"/>
  <c r="L48" i="129"/>
  <c r="M48" i="129"/>
  <c r="N48" i="129"/>
  <c r="O48" i="129"/>
  <c r="K49" i="129"/>
  <c r="L49" i="129"/>
  <c r="M49" i="129"/>
  <c r="P49" i="129"/>
  <c r="N49" i="129"/>
  <c r="O49" i="129"/>
  <c r="K50" i="129"/>
  <c r="L50" i="129"/>
  <c r="M50" i="129"/>
  <c r="N50" i="129"/>
  <c r="O50" i="129"/>
  <c r="K51" i="129"/>
  <c r="L51" i="129"/>
  <c r="M51" i="129"/>
  <c r="N51" i="129"/>
  <c r="O51" i="129"/>
  <c r="K62" i="129"/>
  <c r="L62" i="129"/>
  <c r="M62" i="129"/>
  <c r="N62" i="129"/>
  <c r="O62" i="129"/>
  <c r="P62" i="129"/>
  <c r="K63" i="129"/>
  <c r="L63" i="129"/>
  <c r="M63" i="129"/>
  <c r="N63" i="129"/>
  <c r="O63" i="129"/>
  <c r="K64" i="129"/>
  <c r="L64" i="129"/>
  <c r="M64" i="129"/>
  <c r="N64" i="129"/>
  <c r="O64" i="129"/>
  <c r="K65" i="129"/>
  <c r="L65" i="129"/>
  <c r="M65" i="129"/>
  <c r="N65" i="129"/>
  <c r="O65" i="129"/>
  <c r="K66" i="129"/>
  <c r="L66" i="129"/>
  <c r="M66" i="129"/>
  <c r="P66" i="129"/>
  <c r="N66" i="129"/>
  <c r="O66" i="129"/>
  <c r="K67" i="129"/>
  <c r="L67" i="129"/>
  <c r="M67" i="129"/>
  <c r="N67" i="129"/>
  <c r="O67" i="129"/>
  <c r="K68" i="129"/>
  <c r="L68" i="129"/>
  <c r="M68" i="129"/>
  <c r="N68" i="129"/>
  <c r="O68" i="129"/>
  <c r="K69" i="129"/>
  <c r="L69" i="129"/>
  <c r="M69" i="129"/>
  <c r="N69" i="129"/>
  <c r="P69" i="129"/>
  <c r="O69" i="129"/>
  <c r="K70" i="129"/>
  <c r="L70" i="129"/>
  <c r="M70" i="129"/>
  <c r="N70" i="129"/>
  <c r="O70" i="129"/>
  <c r="K71" i="129"/>
  <c r="L71" i="129"/>
  <c r="M71" i="129"/>
  <c r="N71" i="129"/>
  <c r="O71" i="129"/>
  <c r="K72" i="129"/>
  <c r="L72" i="129"/>
  <c r="M72" i="129"/>
  <c r="N72" i="129"/>
  <c r="O72" i="129"/>
  <c r="K73" i="129"/>
  <c r="L73" i="129"/>
  <c r="M73" i="129"/>
  <c r="N73" i="129"/>
  <c r="O73" i="129"/>
  <c r="K74" i="129"/>
  <c r="L74" i="129"/>
  <c r="M74" i="129"/>
  <c r="N74" i="129"/>
  <c r="O74" i="129"/>
  <c r="K75" i="129"/>
  <c r="L75" i="129"/>
  <c r="M75" i="129"/>
  <c r="N75" i="129"/>
  <c r="P75" i="129"/>
  <c r="O75" i="129"/>
  <c r="K76" i="129"/>
  <c r="L76" i="129"/>
  <c r="M76" i="129"/>
  <c r="N76" i="129"/>
  <c r="O76" i="129"/>
  <c r="K77" i="129"/>
  <c r="L77" i="129"/>
  <c r="M77" i="129"/>
  <c r="N77" i="129"/>
  <c r="O77" i="129"/>
  <c r="K78" i="129"/>
  <c r="L78" i="129"/>
  <c r="M78" i="129"/>
  <c r="N78" i="129"/>
  <c r="O78" i="129"/>
  <c r="P78" i="129"/>
  <c r="K79" i="129"/>
  <c r="L79" i="129"/>
  <c r="M79" i="129"/>
  <c r="N79" i="129"/>
  <c r="O79" i="129"/>
  <c r="K80" i="129"/>
  <c r="L80" i="129"/>
  <c r="M80" i="129"/>
  <c r="N80" i="129"/>
  <c r="O80" i="129"/>
  <c r="K81" i="129"/>
  <c r="L81" i="129"/>
  <c r="M81" i="129"/>
  <c r="N81" i="129"/>
  <c r="O81" i="129"/>
  <c r="K82" i="129"/>
  <c r="L82" i="129"/>
  <c r="M82" i="129"/>
  <c r="N82" i="129"/>
  <c r="O82" i="129"/>
  <c r="K83" i="129"/>
  <c r="L83" i="129"/>
  <c r="M83" i="129"/>
  <c r="N83" i="129"/>
  <c r="O83" i="129"/>
  <c r="K84" i="129"/>
  <c r="L84" i="129"/>
  <c r="M84" i="129"/>
  <c r="N84" i="129"/>
  <c r="O84" i="129"/>
  <c r="K85" i="129"/>
  <c r="L85" i="129"/>
  <c r="M85" i="129"/>
  <c r="N85" i="129"/>
  <c r="O85" i="129"/>
  <c r="K86" i="129"/>
  <c r="L86" i="129"/>
  <c r="M86" i="129"/>
  <c r="N86" i="129"/>
  <c r="O86" i="129"/>
  <c r="K87" i="129"/>
  <c r="L87" i="129"/>
  <c r="M87" i="129"/>
  <c r="N87" i="129"/>
  <c r="O87" i="129"/>
  <c r="K88" i="129"/>
  <c r="L88" i="129"/>
  <c r="M88" i="129"/>
  <c r="N88" i="129"/>
  <c r="O88" i="129"/>
  <c r="K89" i="129"/>
  <c r="L89" i="129"/>
  <c r="M89" i="129"/>
  <c r="N89" i="129"/>
  <c r="O89" i="129"/>
  <c r="K90" i="129"/>
  <c r="L90" i="129"/>
  <c r="M90" i="129"/>
  <c r="N90" i="129"/>
  <c r="O90" i="129"/>
  <c r="K91" i="129"/>
  <c r="L91" i="129"/>
  <c r="M91" i="129"/>
  <c r="N91" i="129"/>
  <c r="O91" i="129"/>
  <c r="K92" i="129"/>
  <c r="L92" i="129"/>
  <c r="M92" i="129"/>
  <c r="N92" i="129"/>
  <c r="O92" i="129"/>
  <c r="K93" i="129"/>
  <c r="L93" i="129"/>
  <c r="M93" i="129"/>
  <c r="N93" i="129"/>
  <c r="O93" i="129"/>
  <c r="K94" i="129"/>
  <c r="L94" i="129"/>
  <c r="M94" i="129"/>
  <c r="N94" i="129"/>
  <c r="O94" i="129"/>
  <c r="P94" i="129"/>
  <c r="K95" i="129"/>
  <c r="L95" i="129"/>
  <c r="M95" i="129"/>
  <c r="N95" i="129"/>
  <c r="O95" i="129"/>
  <c r="K96" i="129"/>
  <c r="L96" i="129"/>
  <c r="M96" i="129"/>
  <c r="N96" i="129"/>
  <c r="O96" i="129"/>
  <c r="K97" i="129"/>
  <c r="L97" i="129"/>
  <c r="M97" i="129"/>
  <c r="N97" i="129"/>
  <c r="O97" i="129"/>
  <c r="K98" i="129"/>
  <c r="L98" i="129"/>
  <c r="M98" i="129"/>
  <c r="P98" i="129"/>
  <c r="N98" i="129"/>
  <c r="O98" i="129"/>
  <c r="K99" i="129"/>
  <c r="L99" i="129"/>
  <c r="M99" i="129"/>
  <c r="N99" i="129"/>
  <c r="O99" i="129"/>
  <c r="K100" i="129"/>
  <c r="L100" i="129"/>
  <c r="M100" i="129"/>
  <c r="N100" i="129"/>
  <c r="O100" i="129"/>
  <c r="K101" i="129"/>
  <c r="L101" i="129"/>
  <c r="M101" i="129"/>
  <c r="N101" i="129"/>
  <c r="P101" i="129"/>
  <c r="O101" i="129"/>
  <c r="K102" i="129"/>
  <c r="L102" i="129"/>
  <c r="M102" i="129"/>
  <c r="N102" i="129"/>
  <c r="O102" i="129"/>
  <c r="K103" i="129"/>
  <c r="L103" i="129"/>
  <c r="M103" i="129"/>
  <c r="N103" i="129"/>
  <c r="O103" i="129"/>
  <c r="K104" i="129"/>
  <c r="L104" i="129"/>
  <c r="M104" i="129"/>
  <c r="N104" i="129"/>
  <c r="O104" i="129"/>
  <c r="K105" i="129"/>
  <c r="L105" i="129"/>
  <c r="M105" i="129"/>
  <c r="P105" i="129"/>
  <c r="N105" i="129"/>
  <c r="O105" i="129"/>
  <c r="K106" i="129"/>
  <c r="L106" i="129"/>
  <c r="M106" i="129"/>
  <c r="N106" i="129"/>
  <c r="O106" i="129"/>
  <c r="K107" i="129"/>
  <c r="L107" i="129"/>
  <c r="M107" i="129"/>
  <c r="N107" i="129"/>
  <c r="P107" i="129"/>
  <c r="O107" i="129"/>
  <c r="K108" i="129"/>
  <c r="L108" i="129"/>
  <c r="M108" i="129"/>
  <c r="N108" i="129"/>
  <c r="O108" i="129"/>
  <c r="K109" i="129"/>
  <c r="L109" i="129"/>
  <c r="M109" i="129"/>
  <c r="N109" i="129"/>
  <c r="O109" i="129"/>
  <c r="K110" i="129"/>
  <c r="L110" i="129"/>
  <c r="M110" i="129"/>
  <c r="N110" i="129"/>
  <c r="O110" i="129"/>
  <c r="P110" i="129"/>
  <c r="K111" i="129"/>
  <c r="L111" i="129"/>
  <c r="M111" i="129"/>
  <c r="N111" i="129"/>
  <c r="O111" i="129"/>
  <c r="K112" i="129"/>
  <c r="L112" i="129"/>
  <c r="M112" i="129"/>
  <c r="N112" i="129"/>
  <c r="O112" i="129"/>
  <c r="Q53" i="90"/>
  <c r="M19" i="90"/>
  <c r="Q23" i="90"/>
  <c r="M27" i="90"/>
  <c r="Q31" i="90"/>
  <c r="Q35" i="90"/>
  <c r="Q39" i="90"/>
  <c r="Q43" i="90"/>
  <c r="Q47" i="90"/>
  <c r="Q51" i="90"/>
  <c r="K16" i="110"/>
  <c r="L16" i="110"/>
  <c r="M16" i="110"/>
  <c r="N16" i="110"/>
  <c r="O16" i="110"/>
  <c r="K23" i="110"/>
  <c r="L23" i="110"/>
  <c r="K24" i="110"/>
  <c r="L24" i="110"/>
  <c r="M24" i="110"/>
  <c r="N24" i="110"/>
  <c r="O24" i="110"/>
  <c r="K25" i="110"/>
  <c r="L25" i="110"/>
  <c r="M25" i="110"/>
  <c r="N25" i="110"/>
  <c r="O25" i="110"/>
  <c r="L15" i="110"/>
  <c r="K15" i="110"/>
  <c r="M15" i="110"/>
  <c r="N15" i="110"/>
  <c r="O15" i="110"/>
  <c r="K16" i="120"/>
  <c r="L16" i="120"/>
  <c r="M16" i="120"/>
  <c r="N16" i="120"/>
  <c r="O16" i="120"/>
  <c r="K17" i="120"/>
  <c r="K18" i="120"/>
  <c r="K19" i="120"/>
  <c r="L19" i="120"/>
  <c r="M19" i="120"/>
  <c r="P19" i="120"/>
  <c r="N19" i="120"/>
  <c r="O19" i="120"/>
  <c r="K20" i="120"/>
  <c r="L20" i="120"/>
  <c r="M20" i="120"/>
  <c r="N20" i="120"/>
  <c r="O20" i="120"/>
  <c r="K21" i="120"/>
  <c r="L21" i="120"/>
  <c r="M21" i="120"/>
  <c r="P21" i="120"/>
  <c r="N21" i="120"/>
  <c r="O21" i="120"/>
  <c r="K22" i="120"/>
  <c r="L22" i="120"/>
  <c r="M22" i="120"/>
  <c r="N22" i="120"/>
  <c r="O22" i="120"/>
  <c r="K23" i="120"/>
  <c r="K24" i="120"/>
  <c r="L24" i="120"/>
  <c r="M24" i="120"/>
  <c r="P24" i="120"/>
  <c r="N24" i="120"/>
  <c r="O24" i="120"/>
  <c r="K25" i="120"/>
  <c r="L25" i="120"/>
  <c r="M25" i="120"/>
  <c r="N25" i="120"/>
  <c r="O25" i="120"/>
  <c r="K26" i="120"/>
  <c r="L26" i="120"/>
  <c r="M26" i="120"/>
  <c r="N26" i="120"/>
  <c r="O26" i="120"/>
  <c r="K27" i="120"/>
  <c r="L27" i="120"/>
  <c r="M27" i="120"/>
  <c r="P27" i="120"/>
  <c r="N27" i="120"/>
  <c r="O27" i="120"/>
  <c r="K16" i="137"/>
  <c r="L16" i="137"/>
  <c r="M16" i="137"/>
  <c r="N16" i="137"/>
  <c r="O16" i="137"/>
  <c r="K17" i="137"/>
  <c r="L17" i="137"/>
  <c r="M17" i="137"/>
  <c r="P17" i="137"/>
  <c r="N17" i="137"/>
  <c r="O17" i="137"/>
  <c r="K18" i="137"/>
  <c r="L18" i="137"/>
  <c r="M18" i="137"/>
  <c r="N18" i="137"/>
  <c r="O18" i="137"/>
  <c r="K19" i="137"/>
  <c r="L19" i="137"/>
  <c r="M19" i="137"/>
  <c r="N19" i="137"/>
  <c r="O19" i="137"/>
  <c r="K20" i="137"/>
  <c r="L20" i="137"/>
  <c r="M20" i="137"/>
  <c r="N20" i="137"/>
  <c r="O20" i="137"/>
  <c r="K21" i="137"/>
  <c r="L21" i="137"/>
  <c r="M21" i="137"/>
  <c r="N21" i="137"/>
  <c r="O21" i="137"/>
  <c r="K22" i="137"/>
  <c r="L22" i="137"/>
  <c r="M22" i="137"/>
  <c r="N22" i="137"/>
  <c r="O22" i="137"/>
  <c r="K23" i="137"/>
  <c r="L23" i="137"/>
  <c r="M23" i="137"/>
  <c r="N23" i="137"/>
  <c r="O23" i="137"/>
  <c r="K24" i="137"/>
  <c r="K25" i="137"/>
  <c r="L25" i="137"/>
  <c r="M25" i="137"/>
  <c r="N25" i="137"/>
  <c r="P25" i="137"/>
  <c r="O25" i="137"/>
  <c r="K26" i="137"/>
  <c r="L26" i="137"/>
  <c r="M26" i="137"/>
  <c r="N26" i="137"/>
  <c r="O26" i="137"/>
  <c r="K27" i="137"/>
  <c r="L27" i="137"/>
  <c r="M27" i="137"/>
  <c r="N27" i="137"/>
  <c r="O27" i="137"/>
  <c r="K28" i="137"/>
  <c r="K29" i="137"/>
  <c r="K30" i="137"/>
  <c r="K31" i="137"/>
  <c r="L31" i="137"/>
  <c r="M31" i="137"/>
  <c r="N31" i="137"/>
  <c r="O31" i="137"/>
  <c r="K32" i="137"/>
  <c r="L32" i="137"/>
  <c r="M32" i="137"/>
  <c r="N32" i="137"/>
  <c r="O32" i="137"/>
  <c r="K33" i="137"/>
  <c r="L33" i="137"/>
  <c r="M33" i="137"/>
  <c r="N33" i="137"/>
  <c r="O33" i="137"/>
  <c r="K34" i="137"/>
  <c r="L34" i="137"/>
  <c r="M34" i="137"/>
  <c r="N34" i="137"/>
  <c r="O34" i="137"/>
  <c r="K35" i="137"/>
  <c r="L35" i="137"/>
  <c r="M35" i="137"/>
  <c r="N35" i="137"/>
  <c r="O35" i="137"/>
  <c r="K36" i="137"/>
  <c r="L36" i="137"/>
  <c r="M36" i="137"/>
  <c r="N36" i="137"/>
  <c r="O36" i="137"/>
  <c r="K37" i="137"/>
  <c r="K38" i="137"/>
  <c r="L38" i="137"/>
  <c r="M38" i="137"/>
  <c r="N38" i="137"/>
  <c r="O38" i="137"/>
  <c r="K39" i="137"/>
  <c r="L39" i="137"/>
  <c r="M39" i="137"/>
  <c r="N39" i="137"/>
  <c r="O39" i="137"/>
  <c r="K40" i="137"/>
  <c r="L40" i="137"/>
  <c r="M40" i="137"/>
  <c r="N40" i="137"/>
  <c r="O40" i="137"/>
  <c r="K16" i="122"/>
  <c r="L16" i="122"/>
  <c r="M16" i="122"/>
  <c r="N16" i="122"/>
  <c r="O16" i="122"/>
  <c r="K17" i="122"/>
  <c r="K18" i="122"/>
  <c r="L18" i="122"/>
  <c r="M18" i="122"/>
  <c r="P18" i="122"/>
  <c r="N18" i="122"/>
  <c r="O18" i="122"/>
  <c r="L28" i="134"/>
  <c r="L19" i="134"/>
  <c r="O24" i="134"/>
  <c r="K19" i="134"/>
  <c r="M19" i="134"/>
  <c r="N19" i="134"/>
  <c r="O19" i="134"/>
  <c r="K20" i="134"/>
  <c r="L20" i="134"/>
  <c r="M20" i="134"/>
  <c r="N20" i="134"/>
  <c r="O20" i="134"/>
  <c r="K21" i="134"/>
  <c r="L21" i="134"/>
  <c r="M21" i="134"/>
  <c r="P21" i="134"/>
  <c r="N21" i="134"/>
  <c r="O21" i="134"/>
  <c r="K22" i="134"/>
  <c r="L22" i="134"/>
  <c r="M22" i="134"/>
  <c r="N22" i="134"/>
  <c r="O22" i="134"/>
  <c r="K23" i="134"/>
  <c r="L23" i="134"/>
  <c r="M23" i="134"/>
  <c r="N23" i="134"/>
  <c r="O23" i="134"/>
  <c r="P23" i="134"/>
  <c r="K24" i="134"/>
  <c r="K25" i="134"/>
  <c r="L25" i="134"/>
  <c r="M25" i="134"/>
  <c r="N25" i="134"/>
  <c r="O25" i="134"/>
  <c r="K26" i="134"/>
  <c r="L26" i="134"/>
  <c r="M26" i="134"/>
  <c r="N26" i="134"/>
  <c r="O26" i="134"/>
  <c r="K27" i="134"/>
  <c r="L27" i="134"/>
  <c r="M27" i="134"/>
  <c r="N27" i="134"/>
  <c r="O27" i="134"/>
  <c r="K28" i="134"/>
  <c r="M28" i="134"/>
  <c r="N28" i="134"/>
  <c r="O28" i="134"/>
  <c r="K29" i="134"/>
  <c r="L29" i="134"/>
  <c r="M29" i="134"/>
  <c r="N29" i="134"/>
  <c r="O29" i="134"/>
  <c r="K30" i="134"/>
  <c r="L30" i="134"/>
  <c r="M30" i="134"/>
  <c r="N30" i="134"/>
  <c r="O30" i="134"/>
  <c r="K31" i="134"/>
  <c r="L31" i="134"/>
  <c r="M31" i="134"/>
  <c r="N31" i="134"/>
  <c r="P31" i="134"/>
  <c r="O31" i="134"/>
  <c r="K32" i="134"/>
  <c r="L32" i="134"/>
  <c r="M32" i="134"/>
  <c r="N32" i="134"/>
  <c r="P32" i="134"/>
  <c r="O32" i="134"/>
  <c r="K33" i="134"/>
  <c r="L33" i="134"/>
  <c r="M33" i="134"/>
  <c r="N33" i="134"/>
  <c r="O33" i="134"/>
  <c r="P33" i="134"/>
  <c r="K34" i="134"/>
  <c r="L34" i="134"/>
  <c r="M34" i="134"/>
  <c r="P34" i="134"/>
  <c r="N34" i="134"/>
  <c r="O34" i="134"/>
  <c r="K35" i="134"/>
  <c r="L35" i="134"/>
  <c r="M35" i="134"/>
  <c r="N35" i="134"/>
  <c r="O35" i="134"/>
  <c r="P35" i="134"/>
  <c r="L15" i="122"/>
  <c r="L15" i="135"/>
  <c r="N22" i="104"/>
  <c r="K22" i="104"/>
  <c r="K23" i="104"/>
  <c r="K24" i="104"/>
  <c r="L22" i="104"/>
  <c r="M22" i="104"/>
  <c r="O22" i="104"/>
  <c r="K15" i="120"/>
  <c r="L15" i="120"/>
  <c r="M15" i="120"/>
  <c r="N15" i="120"/>
  <c r="O15" i="120"/>
  <c r="K20" i="154"/>
  <c r="K21" i="154"/>
  <c r="K22" i="154"/>
  <c r="K23" i="154"/>
  <c r="L23" i="154"/>
  <c r="M23" i="154"/>
  <c r="P23" i="154"/>
  <c r="N23" i="154"/>
  <c r="O23" i="154"/>
  <c r="K24" i="154"/>
  <c r="L24" i="154"/>
  <c r="M24" i="154"/>
  <c r="N24" i="154"/>
  <c r="O24" i="154"/>
  <c r="K25" i="154"/>
  <c r="L25" i="154"/>
  <c r="M25" i="154"/>
  <c r="N25" i="154"/>
  <c r="O25" i="154"/>
  <c r="P25" i="154"/>
  <c r="K26" i="154"/>
  <c r="L26" i="154"/>
  <c r="M26" i="154"/>
  <c r="N26" i="154"/>
  <c r="O26" i="154"/>
  <c r="K27" i="154"/>
  <c r="L27" i="154"/>
  <c r="M27" i="154"/>
  <c r="N27" i="154"/>
  <c r="O27" i="154"/>
  <c r="P27" i="154"/>
  <c r="A36" i="154"/>
  <c r="A32" i="154"/>
  <c r="O19" i="154"/>
  <c r="N19" i="154"/>
  <c r="M19" i="154"/>
  <c r="L19" i="154"/>
  <c r="K19" i="154"/>
  <c r="O15" i="154"/>
  <c r="N15" i="154"/>
  <c r="M15" i="154"/>
  <c r="K15" i="154"/>
  <c r="L15" i="154"/>
  <c r="O14" i="154"/>
  <c r="N14" i="154"/>
  <c r="P14" i="154"/>
  <c r="M14" i="154"/>
  <c r="L14" i="154"/>
  <c r="K14" i="154"/>
  <c r="A9" i="154"/>
  <c r="A7" i="154"/>
  <c r="A6" i="154"/>
  <c r="A5" i="154"/>
  <c r="A4" i="154"/>
  <c r="A33" i="153"/>
  <c r="A29" i="153"/>
  <c r="E20" i="153"/>
  <c r="A10" i="153"/>
  <c r="A9" i="153"/>
  <c r="A8" i="153"/>
  <c r="A7" i="153"/>
  <c r="O19" i="138"/>
  <c r="N19" i="138"/>
  <c r="M19" i="138"/>
  <c r="L19" i="138"/>
  <c r="K19" i="138"/>
  <c r="O18" i="138"/>
  <c r="N18" i="138"/>
  <c r="M18" i="138"/>
  <c r="P18" i="138"/>
  <c r="L18" i="138"/>
  <c r="K18" i="138"/>
  <c r="O17" i="138"/>
  <c r="N17" i="138"/>
  <c r="M17" i="138"/>
  <c r="L17" i="138"/>
  <c r="K17" i="138"/>
  <c r="O16" i="138"/>
  <c r="N16" i="138"/>
  <c r="M16" i="138"/>
  <c r="K16" i="138"/>
  <c r="L16" i="138"/>
  <c r="O15" i="138"/>
  <c r="N15" i="138"/>
  <c r="M15" i="138"/>
  <c r="K15" i="138"/>
  <c r="L15" i="138"/>
  <c r="O14" i="138"/>
  <c r="N14" i="138"/>
  <c r="N20" i="138"/>
  <c r="G23" i="127"/>
  <c r="M14" i="138"/>
  <c r="M20" i="138"/>
  <c r="F23" i="127"/>
  <c r="L14" i="138"/>
  <c r="L20" i="138"/>
  <c r="I23" i="127"/>
  <c r="K14" i="138"/>
  <c r="K113" i="129"/>
  <c r="L113" i="129"/>
  <c r="M113" i="129"/>
  <c r="N113" i="129"/>
  <c r="O113" i="129"/>
  <c r="N53" i="90"/>
  <c r="N52" i="90"/>
  <c r="N51" i="90"/>
  <c r="N50" i="90"/>
  <c r="N49" i="90"/>
  <c r="N47" i="90"/>
  <c r="N46" i="90"/>
  <c r="N45" i="90"/>
  <c r="N43" i="90"/>
  <c r="N42" i="90"/>
  <c r="N41" i="90"/>
  <c r="N40" i="90"/>
  <c r="N39" i="90"/>
  <c r="N38" i="90"/>
  <c r="N37" i="90"/>
  <c r="N36" i="90"/>
  <c r="N35" i="90"/>
  <c r="N34" i="90"/>
  <c r="N33" i="90"/>
  <c r="N32" i="90"/>
  <c r="N31" i="90"/>
  <c r="N30" i="90"/>
  <c r="N28" i="90"/>
  <c r="N27" i="90"/>
  <c r="N26" i="90"/>
  <c r="N25" i="90"/>
  <c r="N24" i="90"/>
  <c r="N23" i="90"/>
  <c r="N22" i="90"/>
  <c r="N21" i="90"/>
  <c r="N20" i="90"/>
  <c r="N19" i="90"/>
  <c r="N18" i="90"/>
  <c r="N17" i="90"/>
  <c r="N15" i="90"/>
  <c r="M17" i="90"/>
  <c r="O17" i="90"/>
  <c r="P17" i="90"/>
  <c r="Q17" i="90"/>
  <c r="M18" i="90"/>
  <c r="O18" i="90"/>
  <c r="P18" i="90"/>
  <c r="Q18" i="90"/>
  <c r="O19" i="90"/>
  <c r="P19" i="90"/>
  <c r="M20" i="90"/>
  <c r="O20" i="90"/>
  <c r="P20" i="90"/>
  <c r="Q20" i="90"/>
  <c r="M21" i="90"/>
  <c r="O21" i="90"/>
  <c r="P21" i="90"/>
  <c r="R21" i="90"/>
  <c r="Q21" i="90"/>
  <c r="M22" i="90"/>
  <c r="O22" i="90"/>
  <c r="P22" i="90"/>
  <c r="Q22" i="90"/>
  <c r="O23" i="90"/>
  <c r="R23" i="90"/>
  <c r="P23" i="90"/>
  <c r="M24" i="90"/>
  <c r="O24" i="90"/>
  <c r="P24" i="90"/>
  <c r="Q24" i="90"/>
  <c r="M25" i="90"/>
  <c r="O25" i="90"/>
  <c r="P25" i="90"/>
  <c r="Q25" i="90"/>
  <c r="M26" i="90"/>
  <c r="O26" i="90"/>
  <c r="P26" i="90"/>
  <c r="Q26" i="90"/>
  <c r="O27" i="90"/>
  <c r="P27" i="90"/>
  <c r="M28" i="90"/>
  <c r="O28" i="90"/>
  <c r="P28" i="90"/>
  <c r="Q28" i="90"/>
  <c r="M29" i="90"/>
  <c r="N29" i="90"/>
  <c r="O29" i="90"/>
  <c r="P29" i="90"/>
  <c r="Q29" i="90"/>
  <c r="M30" i="90"/>
  <c r="O30" i="90"/>
  <c r="P30" i="90"/>
  <c r="Q30" i="90"/>
  <c r="O31" i="90"/>
  <c r="P31" i="90"/>
  <c r="R31" i="90"/>
  <c r="M32" i="90"/>
  <c r="O32" i="90"/>
  <c r="P32" i="90"/>
  <c r="Q32" i="90"/>
  <c r="M33" i="90"/>
  <c r="O33" i="90"/>
  <c r="P33" i="90"/>
  <c r="Q33" i="90"/>
  <c r="M34" i="90"/>
  <c r="O34" i="90"/>
  <c r="P34" i="90"/>
  <c r="Q34" i="90"/>
  <c r="O35" i="90"/>
  <c r="P35" i="90"/>
  <c r="M36" i="90"/>
  <c r="O36" i="90"/>
  <c r="P36" i="90"/>
  <c r="Q36" i="90"/>
  <c r="M37" i="90"/>
  <c r="O37" i="90"/>
  <c r="P37" i="90"/>
  <c r="Q37" i="90"/>
  <c r="M38" i="90"/>
  <c r="O38" i="90"/>
  <c r="P38" i="90"/>
  <c r="Q38" i="90"/>
  <c r="O39" i="90"/>
  <c r="P39" i="90"/>
  <c r="R39" i="90"/>
  <c r="M40" i="90"/>
  <c r="O40" i="90"/>
  <c r="P40" i="90"/>
  <c r="Q40" i="90"/>
  <c r="M41" i="90"/>
  <c r="O41" i="90"/>
  <c r="R41" i="90"/>
  <c r="P41" i="90"/>
  <c r="Q41" i="90"/>
  <c r="M42" i="90"/>
  <c r="O42" i="90"/>
  <c r="P42" i="90"/>
  <c r="Q42" i="90"/>
  <c r="O43" i="90"/>
  <c r="P43" i="90"/>
  <c r="M44" i="90"/>
  <c r="N44" i="90"/>
  <c r="O44" i="90"/>
  <c r="P44" i="90"/>
  <c r="Q44" i="90"/>
  <c r="M45" i="90"/>
  <c r="O45" i="90"/>
  <c r="P45" i="90"/>
  <c r="Q45" i="90"/>
  <c r="M46" i="90"/>
  <c r="O46" i="90"/>
  <c r="R46" i="90"/>
  <c r="P46" i="90"/>
  <c r="Q46" i="90"/>
  <c r="O47" i="90"/>
  <c r="P47" i="90"/>
  <c r="M48" i="90"/>
  <c r="N48" i="90"/>
  <c r="O48" i="90"/>
  <c r="P48" i="90"/>
  <c r="Q48" i="90"/>
  <c r="M49" i="90"/>
  <c r="O49" i="90"/>
  <c r="P49" i="90"/>
  <c r="Q49" i="90"/>
  <c r="M50" i="90"/>
  <c r="O50" i="90"/>
  <c r="P50" i="90"/>
  <c r="Q50" i="90"/>
  <c r="O51" i="90"/>
  <c r="P51" i="90"/>
  <c r="M52" i="90"/>
  <c r="O52" i="90"/>
  <c r="P52" i="90"/>
  <c r="Q52" i="90"/>
  <c r="O53" i="90"/>
  <c r="P53" i="90"/>
  <c r="N55" i="91"/>
  <c r="N53" i="91"/>
  <c r="N52" i="91"/>
  <c r="N51" i="91"/>
  <c r="N48" i="91"/>
  <c r="N46" i="91"/>
  <c r="N45" i="91"/>
  <c r="N42" i="91"/>
  <c r="N41" i="91"/>
  <c r="N40" i="91"/>
  <c r="N38" i="91"/>
  <c r="N37" i="91"/>
  <c r="N36" i="91"/>
  <c r="N35" i="91"/>
  <c r="N33" i="91"/>
  <c r="N32" i="91"/>
  <c r="N30" i="91"/>
  <c r="N29" i="91"/>
  <c r="N28" i="91"/>
  <c r="N27" i="91"/>
  <c r="N26" i="91"/>
  <c r="N24" i="91"/>
  <c r="N21" i="91"/>
  <c r="N18" i="91"/>
  <c r="N17" i="91"/>
  <c r="M17" i="91"/>
  <c r="O17" i="91"/>
  <c r="P17" i="91"/>
  <c r="Q17" i="91"/>
  <c r="M18" i="91"/>
  <c r="O18" i="91"/>
  <c r="P18" i="91"/>
  <c r="Q18" i="91"/>
  <c r="M19" i="91"/>
  <c r="N19" i="91"/>
  <c r="O19" i="91"/>
  <c r="P19" i="91"/>
  <c r="R19" i="91"/>
  <c r="Q19" i="91"/>
  <c r="M20" i="91"/>
  <c r="N20" i="91"/>
  <c r="O20" i="91"/>
  <c r="P20" i="91"/>
  <c r="Q20" i="91"/>
  <c r="M21" i="91"/>
  <c r="O21" i="91"/>
  <c r="P21" i="91"/>
  <c r="Q21" i="91"/>
  <c r="M22" i="91"/>
  <c r="N22" i="91"/>
  <c r="O22" i="91"/>
  <c r="P22" i="91"/>
  <c r="Q22" i="91"/>
  <c r="M23" i="91"/>
  <c r="N23" i="91"/>
  <c r="O23" i="91"/>
  <c r="P23" i="91"/>
  <c r="Q23" i="91"/>
  <c r="M24" i="91"/>
  <c r="O24" i="91"/>
  <c r="P24" i="91"/>
  <c r="Q24" i="91"/>
  <c r="M25" i="91"/>
  <c r="N25" i="91"/>
  <c r="O25" i="91"/>
  <c r="P25" i="91"/>
  <c r="Q25" i="91"/>
  <c r="M26" i="91"/>
  <c r="O26" i="91"/>
  <c r="P26" i="91"/>
  <c r="Q26" i="91"/>
  <c r="M27" i="91"/>
  <c r="O27" i="91"/>
  <c r="P27" i="91"/>
  <c r="Q27" i="91"/>
  <c r="M28" i="91"/>
  <c r="O28" i="91"/>
  <c r="P28" i="91"/>
  <c r="Q28" i="91"/>
  <c r="M29" i="91"/>
  <c r="O29" i="91"/>
  <c r="P29" i="91"/>
  <c r="Q29" i="91"/>
  <c r="M30" i="91"/>
  <c r="O30" i="91"/>
  <c r="P30" i="91"/>
  <c r="R30" i="91"/>
  <c r="Q30" i="91"/>
  <c r="M31" i="91"/>
  <c r="N31" i="91"/>
  <c r="O31" i="91"/>
  <c r="P31" i="91"/>
  <c r="Q31" i="91"/>
  <c r="M32" i="91"/>
  <c r="O32" i="91"/>
  <c r="P32" i="91"/>
  <c r="Q32" i="91"/>
  <c r="M33" i="91"/>
  <c r="O33" i="91"/>
  <c r="P33" i="91"/>
  <c r="Q33" i="91"/>
  <c r="M34" i="91"/>
  <c r="N34" i="91"/>
  <c r="O34" i="91"/>
  <c r="P34" i="91"/>
  <c r="Q34" i="91"/>
  <c r="M35" i="91"/>
  <c r="O35" i="91"/>
  <c r="P35" i="91"/>
  <c r="Q35" i="91"/>
  <c r="M36" i="91"/>
  <c r="O36" i="91"/>
  <c r="P36" i="91"/>
  <c r="Q36" i="91"/>
  <c r="M37" i="91"/>
  <c r="O37" i="91"/>
  <c r="P37" i="91"/>
  <c r="Q37" i="91"/>
  <c r="M38" i="91"/>
  <c r="O38" i="91"/>
  <c r="P38" i="91"/>
  <c r="Q38" i="91"/>
  <c r="M39" i="91"/>
  <c r="N39" i="91"/>
  <c r="O39" i="91"/>
  <c r="P39" i="91"/>
  <c r="Q39" i="91"/>
  <c r="M40" i="91"/>
  <c r="O40" i="91"/>
  <c r="P40" i="91"/>
  <c r="Q40" i="91"/>
  <c r="M41" i="91"/>
  <c r="O41" i="91"/>
  <c r="P41" i="91"/>
  <c r="Q41" i="91"/>
  <c r="R41" i="91"/>
  <c r="M42" i="91"/>
  <c r="O42" i="91"/>
  <c r="P42" i="91"/>
  <c r="Q42" i="91"/>
  <c r="M43" i="91"/>
  <c r="N43" i="91"/>
  <c r="O43" i="91"/>
  <c r="P43" i="91"/>
  <c r="Q43" i="91"/>
  <c r="M44" i="91"/>
  <c r="N44" i="91"/>
  <c r="O44" i="91"/>
  <c r="P44" i="91"/>
  <c r="Q44" i="91"/>
  <c r="M45" i="91"/>
  <c r="O45" i="91"/>
  <c r="R45" i="91"/>
  <c r="P45" i="91"/>
  <c r="Q45" i="91"/>
  <c r="M46" i="91"/>
  <c r="O46" i="91"/>
  <c r="P46" i="91"/>
  <c r="Q46" i="91"/>
  <c r="M47" i="91"/>
  <c r="N47" i="91"/>
  <c r="O47" i="91"/>
  <c r="P47" i="91"/>
  <c r="Q47" i="91"/>
  <c r="M48" i="91"/>
  <c r="O48" i="91"/>
  <c r="P48" i="91"/>
  <c r="Q48" i="91"/>
  <c r="M49" i="91"/>
  <c r="N49" i="91"/>
  <c r="O49" i="91"/>
  <c r="P49" i="91"/>
  <c r="Q49" i="91"/>
  <c r="M50" i="91"/>
  <c r="N50" i="91"/>
  <c r="O50" i="91"/>
  <c r="P50" i="91"/>
  <c r="Q50" i="91"/>
  <c r="M51" i="91"/>
  <c r="O51" i="91"/>
  <c r="P51" i="91"/>
  <c r="Q51" i="91"/>
  <c r="M52" i="91"/>
  <c r="O52" i="91"/>
  <c r="P52" i="91"/>
  <c r="Q52" i="91"/>
  <c r="M53" i="91"/>
  <c r="O53" i="91"/>
  <c r="P53" i="91"/>
  <c r="Q53" i="91"/>
  <c r="M54" i="91"/>
  <c r="N54" i="91"/>
  <c r="O54" i="91"/>
  <c r="P54" i="91"/>
  <c r="Q54" i="91"/>
  <c r="M55" i="91"/>
  <c r="O55" i="91"/>
  <c r="P55" i="91"/>
  <c r="Q55" i="91"/>
  <c r="M56" i="91"/>
  <c r="N56" i="91"/>
  <c r="O56" i="91"/>
  <c r="P56" i="91"/>
  <c r="Q56" i="91"/>
  <c r="N72" i="106"/>
  <c r="N71" i="106"/>
  <c r="N70" i="106"/>
  <c r="N69" i="106"/>
  <c r="N67" i="106"/>
  <c r="N66" i="106"/>
  <c r="N65" i="106"/>
  <c r="N63" i="106"/>
  <c r="N62" i="106"/>
  <c r="N61" i="106"/>
  <c r="N60" i="106"/>
  <c r="N59" i="106"/>
  <c r="N58" i="106"/>
  <c r="N57" i="106"/>
  <c r="N56" i="106"/>
  <c r="N55" i="106"/>
  <c r="N54" i="106"/>
  <c r="N53" i="106"/>
  <c r="N52" i="106"/>
  <c r="N51" i="106"/>
  <c r="N50" i="106"/>
  <c r="N49" i="106"/>
  <c r="N48" i="106"/>
  <c r="N47" i="106"/>
  <c r="N46" i="106"/>
  <c r="N45" i="106"/>
  <c r="N44" i="106"/>
  <c r="N43" i="106"/>
  <c r="N42" i="106"/>
  <c r="N41" i="106"/>
  <c r="N40" i="106"/>
  <c r="N39" i="106"/>
  <c r="N38" i="106"/>
  <c r="N36" i="106"/>
  <c r="N35" i="106"/>
  <c r="N34" i="106"/>
  <c r="N33" i="106"/>
  <c r="N32" i="106"/>
  <c r="N31" i="106"/>
  <c r="N30" i="106"/>
  <c r="N29" i="106"/>
  <c r="N28" i="106"/>
  <c r="N27" i="106"/>
  <c r="N26" i="106"/>
  <c r="N25" i="106"/>
  <c r="N24" i="106"/>
  <c r="N23" i="106"/>
  <c r="N22" i="106"/>
  <c r="N21" i="106"/>
  <c r="N20" i="106"/>
  <c r="N19" i="106"/>
  <c r="N18" i="106"/>
  <c r="N17" i="106"/>
  <c r="N16" i="106"/>
  <c r="N15" i="106"/>
  <c r="M17" i="106"/>
  <c r="O17" i="106"/>
  <c r="P17" i="106"/>
  <c r="Q17" i="106"/>
  <c r="M18" i="106"/>
  <c r="O18" i="106"/>
  <c r="P18" i="106"/>
  <c r="Q18" i="106"/>
  <c r="M19" i="106"/>
  <c r="O19" i="106"/>
  <c r="P19" i="106"/>
  <c r="Q19" i="106"/>
  <c r="M20" i="106"/>
  <c r="O20" i="106"/>
  <c r="P20" i="106"/>
  <c r="Q20" i="106"/>
  <c r="M21" i="106"/>
  <c r="O21" i="106"/>
  <c r="P21" i="106"/>
  <c r="Q21" i="106"/>
  <c r="M22" i="106"/>
  <c r="O22" i="106"/>
  <c r="P22" i="106"/>
  <c r="Q22" i="106"/>
  <c r="M23" i="106"/>
  <c r="O23" i="106"/>
  <c r="P23" i="106"/>
  <c r="Q23" i="106"/>
  <c r="M24" i="106"/>
  <c r="O24" i="106"/>
  <c r="P24" i="106"/>
  <c r="Q24" i="106"/>
  <c r="M25" i="106"/>
  <c r="O25" i="106"/>
  <c r="P25" i="106"/>
  <c r="Q25" i="106"/>
  <c r="M26" i="106"/>
  <c r="O26" i="106"/>
  <c r="P26" i="106"/>
  <c r="Q26" i="106"/>
  <c r="M27" i="106"/>
  <c r="O27" i="106"/>
  <c r="P27" i="106"/>
  <c r="Q27" i="106"/>
  <c r="M28" i="106"/>
  <c r="O28" i="106"/>
  <c r="P28" i="106"/>
  <c r="Q28" i="106"/>
  <c r="M29" i="106"/>
  <c r="O29" i="106"/>
  <c r="P29" i="106"/>
  <c r="Q29" i="106"/>
  <c r="M30" i="106"/>
  <c r="O30" i="106"/>
  <c r="P30" i="106"/>
  <c r="Q30" i="106"/>
  <c r="M31" i="106"/>
  <c r="O31" i="106"/>
  <c r="P31" i="106"/>
  <c r="Q31" i="106"/>
  <c r="M32" i="106"/>
  <c r="O32" i="106"/>
  <c r="P32" i="106"/>
  <c r="Q32" i="106"/>
  <c r="M33" i="106"/>
  <c r="O33" i="106"/>
  <c r="P33" i="106"/>
  <c r="Q33" i="106"/>
  <c r="M34" i="106"/>
  <c r="O34" i="106"/>
  <c r="P34" i="106"/>
  <c r="Q34" i="106"/>
  <c r="M35" i="106"/>
  <c r="O35" i="106"/>
  <c r="P35" i="106"/>
  <c r="Q35" i="106"/>
  <c r="M36" i="106"/>
  <c r="O36" i="106"/>
  <c r="P36" i="106"/>
  <c r="Q36" i="106"/>
  <c r="M37" i="106"/>
  <c r="N37" i="106"/>
  <c r="O37" i="106"/>
  <c r="P37" i="106"/>
  <c r="Q37" i="106"/>
  <c r="M38" i="106"/>
  <c r="O38" i="106"/>
  <c r="P38" i="106"/>
  <c r="Q38" i="106"/>
  <c r="M39" i="106"/>
  <c r="O39" i="106"/>
  <c r="P39" i="106"/>
  <c r="Q39" i="106"/>
  <c r="M40" i="106"/>
  <c r="O40" i="106"/>
  <c r="P40" i="106"/>
  <c r="Q40" i="106"/>
  <c r="M41" i="106"/>
  <c r="O41" i="106"/>
  <c r="P41" i="106"/>
  <c r="Q41" i="106"/>
  <c r="M42" i="106"/>
  <c r="O42" i="106"/>
  <c r="P42" i="106"/>
  <c r="Q42" i="106"/>
  <c r="M43" i="106"/>
  <c r="O43" i="106"/>
  <c r="P43" i="106"/>
  <c r="Q43" i="106"/>
  <c r="M44" i="106"/>
  <c r="O44" i="106"/>
  <c r="P44" i="106"/>
  <c r="Q44" i="106"/>
  <c r="M45" i="106"/>
  <c r="O45" i="106"/>
  <c r="P45" i="106"/>
  <c r="Q45" i="106"/>
  <c r="M46" i="106"/>
  <c r="O46" i="106"/>
  <c r="P46" i="106"/>
  <c r="Q46" i="106"/>
  <c r="M47" i="106"/>
  <c r="O47" i="106"/>
  <c r="P47" i="106"/>
  <c r="Q47" i="106"/>
  <c r="M48" i="106"/>
  <c r="O48" i="106"/>
  <c r="P48" i="106"/>
  <c r="Q48" i="106"/>
  <c r="R48" i="106"/>
  <c r="M49" i="106"/>
  <c r="O49" i="106"/>
  <c r="P49" i="106"/>
  <c r="Q49" i="106"/>
  <c r="M50" i="106"/>
  <c r="O50" i="106"/>
  <c r="P50" i="106"/>
  <c r="Q50" i="106"/>
  <c r="M51" i="106"/>
  <c r="O51" i="106"/>
  <c r="P51" i="106"/>
  <c r="Q51" i="106"/>
  <c r="M52" i="106"/>
  <c r="O52" i="106"/>
  <c r="P52" i="106"/>
  <c r="Q52" i="106"/>
  <c r="R52" i="106"/>
  <c r="M53" i="106"/>
  <c r="O53" i="106"/>
  <c r="P53" i="106"/>
  <c r="Q53" i="106"/>
  <c r="M54" i="106"/>
  <c r="O54" i="106"/>
  <c r="P54" i="106"/>
  <c r="Q54" i="106"/>
  <c r="M55" i="106"/>
  <c r="O55" i="106"/>
  <c r="P55" i="106"/>
  <c r="Q55" i="106"/>
  <c r="M56" i="106"/>
  <c r="O56" i="106"/>
  <c r="P56" i="106"/>
  <c r="Q56" i="106"/>
  <c r="M57" i="106"/>
  <c r="O57" i="106"/>
  <c r="P57" i="106"/>
  <c r="Q57" i="106"/>
  <c r="M58" i="106"/>
  <c r="O58" i="106"/>
  <c r="P58" i="106"/>
  <c r="Q58" i="106"/>
  <c r="M59" i="106"/>
  <c r="O59" i="106"/>
  <c r="P59" i="106"/>
  <c r="Q59" i="106"/>
  <c r="M60" i="106"/>
  <c r="O60" i="106"/>
  <c r="P60" i="106"/>
  <c r="Q60" i="106"/>
  <c r="R60" i="106"/>
  <c r="M61" i="106"/>
  <c r="O61" i="106"/>
  <c r="P61" i="106"/>
  <c r="Q61" i="106"/>
  <c r="M62" i="106"/>
  <c r="O62" i="106"/>
  <c r="P62" i="106"/>
  <c r="Q62" i="106"/>
  <c r="M63" i="106"/>
  <c r="O63" i="106"/>
  <c r="P63" i="106"/>
  <c r="Q63" i="106"/>
  <c r="R63" i="106"/>
  <c r="M64" i="106"/>
  <c r="N64" i="106"/>
  <c r="O64" i="106"/>
  <c r="P64" i="106"/>
  <c r="Q64" i="106"/>
  <c r="R64" i="106"/>
  <c r="M65" i="106"/>
  <c r="O65" i="106"/>
  <c r="P65" i="106"/>
  <c r="Q65" i="106"/>
  <c r="M66" i="106"/>
  <c r="O66" i="106"/>
  <c r="P66" i="106"/>
  <c r="Q66" i="106"/>
  <c r="M67" i="106"/>
  <c r="O67" i="106"/>
  <c r="P67" i="106"/>
  <c r="Q67" i="106"/>
  <c r="M68" i="106"/>
  <c r="N68" i="106"/>
  <c r="O68" i="106"/>
  <c r="P68" i="106"/>
  <c r="Q68" i="106"/>
  <c r="M69" i="106"/>
  <c r="O69" i="106"/>
  <c r="P69" i="106"/>
  <c r="Q69" i="106"/>
  <c r="M70" i="106"/>
  <c r="O70" i="106"/>
  <c r="P70" i="106"/>
  <c r="Q70" i="106"/>
  <c r="M71" i="106"/>
  <c r="O71" i="106"/>
  <c r="P71" i="106"/>
  <c r="Q71" i="106"/>
  <c r="M72" i="106"/>
  <c r="O72" i="106"/>
  <c r="P72" i="106"/>
  <c r="Q72" i="106"/>
  <c r="L17" i="147"/>
  <c r="L16" i="147"/>
  <c r="L15" i="147"/>
  <c r="A25" i="148"/>
  <c r="A21" i="148"/>
  <c r="O16" i="148"/>
  <c r="N16" i="148"/>
  <c r="M16" i="148"/>
  <c r="P16" i="148"/>
  <c r="L16" i="148"/>
  <c r="K16" i="148"/>
  <c r="O15" i="148"/>
  <c r="N15" i="148"/>
  <c r="N17" i="148"/>
  <c r="G20" i="146"/>
  <c r="M15" i="148"/>
  <c r="M17" i="148"/>
  <c r="F20" i="146"/>
  <c r="L15" i="148"/>
  <c r="K15" i="148"/>
  <c r="O14" i="148"/>
  <c r="N14" i="148"/>
  <c r="M14" i="148"/>
  <c r="P14" i="148"/>
  <c r="L14" i="148"/>
  <c r="K14" i="148"/>
  <c r="A9" i="148"/>
  <c r="A7" i="148"/>
  <c r="A6" i="148"/>
  <c r="A5" i="148"/>
  <c r="A4" i="148"/>
  <c r="A59" i="147"/>
  <c r="A55" i="147"/>
  <c r="O50" i="147"/>
  <c r="N50" i="147"/>
  <c r="M50" i="147"/>
  <c r="L50" i="147"/>
  <c r="K50" i="147"/>
  <c r="O17" i="147"/>
  <c r="N17" i="147"/>
  <c r="M17" i="147"/>
  <c r="K17" i="147"/>
  <c r="O16" i="147"/>
  <c r="N16" i="147"/>
  <c r="M16" i="147"/>
  <c r="K16" i="147"/>
  <c r="O15" i="147"/>
  <c r="N15" i="147"/>
  <c r="M15" i="147"/>
  <c r="K15" i="147"/>
  <c r="O14" i="147"/>
  <c r="N14" i="147"/>
  <c r="M14" i="147"/>
  <c r="L14" i="147"/>
  <c r="K14" i="147"/>
  <c r="A9" i="147"/>
  <c r="A7" i="147"/>
  <c r="A6" i="147"/>
  <c r="A5" i="147"/>
  <c r="A4" i="147"/>
  <c r="A34" i="146"/>
  <c r="A30" i="146"/>
  <c r="E21" i="146"/>
  <c r="A10" i="146"/>
  <c r="A9" i="146"/>
  <c r="A8" i="146"/>
  <c r="A7" i="146"/>
  <c r="A122" i="129"/>
  <c r="A118" i="129"/>
  <c r="A63" i="90"/>
  <c r="A59" i="90"/>
  <c r="A66" i="91"/>
  <c r="A62" i="91"/>
  <c r="A82" i="106"/>
  <c r="A78" i="106"/>
  <c r="A37" i="127"/>
  <c r="A33" i="127"/>
  <c r="A51" i="137"/>
  <c r="A47" i="137"/>
  <c r="A27" i="136"/>
  <c r="A23" i="136"/>
  <c r="A27" i="135"/>
  <c r="A23" i="135"/>
  <c r="A45" i="134"/>
  <c r="A41" i="134"/>
  <c r="A29" i="122"/>
  <c r="A25" i="122"/>
  <c r="A37" i="120"/>
  <c r="A33" i="120"/>
  <c r="A57" i="104"/>
  <c r="A53" i="104"/>
  <c r="A40" i="74"/>
  <c r="A36" i="74"/>
  <c r="A9" i="129"/>
  <c r="A7" i="129"/>
  <c r="A6" i="129"/>
  <c r="A5" i="129"/>
  <c r="A4" i="129"/>
  <c r="A9" i="90"/>
  <c r="A7" i="90"/>
  <c r="A6" i="90"/>
  <c r="A5" i="90"/>
  <c r="A4" i="90"/>
  <c r="A9" i="91"/>
  <c r="A7" i="91"/>
  <c r="A6" i="91"/>
  <c r="A5" i="91"/>
  <c r="A4" i="91"/>
  <c r="A9" i="106"/>
  <c r="A7" i="106"/>
  <c r="A6" i="106"/>
  <c r="A5" i="106"/>
  <c r="A4" i="106"/>
  <c r="A9" i="137"/>
  <c r="A7" i="137"/>
  <c r="A6" i="137"/>
  <c r="A5" i="137"/>
  <c r="A4" i="137"/>
  <c r="A9" i="136"/>
  <c r="A7" i="136"/>
  <c r="A6" i="136"/>
  <c r="A5" i="136"/>
  <c r="A4" i="136"/>
  <c r="A9" i="135"/>
  <c r="A7" i="135"/>
  <c r="A6" i="135"/>
  <c r="A5" i="135"/>
  <c r="A4" i="135"/>
  <c r="A9" i="134"/>
  <c r="A7" i="134"/>
  <c r="A6" i="134"/>
  <c r="A5" i="134"/>
  <c r="A4" i="134"/>
  <c r="A9" i="122"/>
  <c r="A7" i="122"/>
  <c r="A6" i="122"/>
  <c r="A5" i="122"/>
  <c r="A4" i="122"/>
  <c r="A9" i="120"/>
  <c r="A7" i="120"/>
  <c r="A6" i="120"/>
  <c r="A5" i="120"/>
  <c r="A4" i="120"/>
  <c r="A9" i="104"/>
  <c r="A7" i="104"/>
  <c r="A6" i="104"/>
  <c r="A5" i="104"/>
  <c r="A4" i="104"/>
  <c r="A10" i="127"/>
  <c r="A9" i="127"/>
  <c r="A8" i="127"/>
  <c r="A7" i="127"/>
  <c r="A12" i="119"/>
  <c r="A11" i="119"/>
  <c r="A10" i="119"/>
  <c r="A9" i="119"/>
  <c r="A10" i="74"/>
  <c r="A9" i="74"/>
  <c r="A8" i="74"/>
  <c r="A7" i="74"/>
  <c r="O41" i="137"/>
  <c r="N41" i="137"/>
  <c r="M41" i="137"/>
  <c r="L41" i="137"/>
  <c r="K41" i="137"/>
  <c r="O15" i="137"/>
  <c r="N15" i="137"/>
  <c r="M15" i="137"/>
  <c r="P15" i="137"/>
  <c r="L15" i="137"/>
  <c r="K15" i="137"/>
  <c r="O14" i="137"/>
  <c r="N14" i="137"/>
  <c r="M14" i="137"/>
  <c r="L14" i="137"/>
  <c r="K14" i="137"/>
  <c r="O17" i="136"/>
  <c r="N17" i="136"/>
  <c r="P17" i="136"/>
  <c r="M17" i="136"/>
  <c r="L17" i="136"/>
  <c r="K17" i="136"/>
  <c r="O15" i="136"/>
  <c r="N15" i="136"/>
  <c r="M15" i="136"/>
  <c r="L15" i="136"/>
  <c r="K15" i="136"/>
  <c r="O14" i="136"/>
  <c r="P14" i="136"/>
  <c r="N14" i="136"/>
  <c r="M14" i="136"/>
  <c r="L14" i="136"/>
  <c r="K14" i="136"/>
  <c r="O18" i="135"/>
  <c r="N18" i="135"/>
  <c r="P18" i="135"/>
  <c r="M18" i="135"/>
  <c r="L18" i="135"/>
  <c r="K18" i="135"/>
  <c r="K17" i="135"/>
  <c r="K16" i="135"/>
  <c r="O15" i="135"/>
  <c r="N15" i="135"/>
  <c r="M15" i="135"/>
  <c r="P15" i="135"/>
  <c r="K15" i="135"/>
  <c r="O14" i="135"/>
  <c r="N14" i="135"/>
  <c r="M14" i="135"/>
  <c r="P14" i="135"/>
  <c r="L14" i="135"/>
  <c r="K14" i="135"/>
  <c r="O36" i="134"/>
  <c r="N36" i="134"/>
  <c r="M36" i="134"/>
  <c r="L36" i="134"/>
  <c r="K36" i="134"/>
  <c r="O18" i="134"/>
  <c r="N18" i="134"/>
  <c r="M18" i="134"/>
  <c r="L18" i="134"/>
  <c r="K18" i="134"/>
  <c r="O17" i="134"/>
  <c r="N17" i="134"/>
  <c r="M17" i="134"/>
  <c r="P17" i="134"/>
  <c r="L17" i="134"/>
  <c r="K17" i="134"/>
  <c r="O16" i="134"/>
  <c r="N16" i="134"/>
  <c r="M16" i="134"/>
  <c r="L16" i="134"/>
  <c r="K16" i="134"/>
  <c r="O15" i="134"/>
  <c r="N15" i="134"/>
  <c r="M15" i="134"/>
  <c r="P15" i="134"/>
  <c r="L15" i="134"/>
  <c r="K15" i="134"/>
  <c r="O14" i="134"/>
  <c r="N14" i="134"/>
  <c r="M14" i="134"/>
  <c r="L14" i="134"/>
  <c r="K14" i="134"/>
  <c r="M16" i="129"/>
  <c r="K15" i="129"/>
  <c r="O16" i="129"/>
  <c r="N16" i="129"/>
  <c r="L16" i="129"/>
  <c r="O15" i="129"/>
  <c r="N15" i="129"/>
  <c r="L15" i="129"/>
  <c r="O14" i="129"/>
  <c r="N14" i="129"/>
  <c r="M14" i="129"/>
  <c r="L14" i="129"/>
  <c r="K14" i="129"/>
  <c r="M16" i="90"/>
  <c r="M16" i="91"/>
  <c r="O15" i="91"/>
  <c r="O16" i="106"/>
  <c r="M15" i="122"/>
  <c r="N16" i="90"/>
  <c r="P16" i="90"/>
  <c r="Q16" i="90"/>
  <c r="N16" i="91"/>
  <c r="N15" i="91"/>
  <c r="L14" i="120"/>
  <c r="O16" i="91"/>
  <c r="P16" i="91"/>
  <c r="Q16" i="91"/>
  <c r="P16" i="106"/>
  <c r="Q16" i="106"/>
  <c r="L21" i="104"/>
  <c r="M14" i="120"/>
  <c r="K14" i="120"/>
  <c r="O15" i="122"/>
  <c r="N15" i="122"/>
  <c r="K15" i="122"/>
  <c r="O14" i="122"/>
  <c r="N14" i="122"/>
  <c r="M14" i="122"/>
  <c r="L14" i="122"/>
  <c r="K14" i="122"/>
  <c r="Q54" i="90"/>
  <c r="M54" i="90"/>
  <c r="Q15" i="90"/>
  <c r="R15" i="90"/>
  <c r="M15" i="90"/>
  <c r="Q14" i="90"/>
  <c r="R14" i="90"/>
  <c r="M14" i="90"/>
  <c r="E24" i="127"/>
  <c r="K48" i="104"/>
  <c r="L48" i="104"/>
  <c r="M48" i="104"/>
  <c r="N48" i="104"/>
  <c r="O48" i="104"/>
  <c r="M73" i="106"/>
  <c r="N73" i="106"/>
  <c r="O73" i="106"/>
  <c r="R73" i="106"/>
  <c r="P73" i="106"/>
  <c r="Q73" i="106"/>
  <c r="K19" i="122"/>
  <c r="L19" i="122"/>
  <c r="M19" i="122"/>
  <c r="N19" i="122"/>
  <c r="O19" i="122"/>
  <c r="K21" i="104"/>
  <c r="M21" i="104"/>
  <c r="N21" i="104"/>
  <c r="O21" i="104"/>
  <c r="O28" i="120"/>
  <c r="N28" i="120"/>
  <c r="M28" i="120"/>
  <c r="P28" i="120"/>
  <c r="L28" i="120"/>
  <c r="K28" i="120"/>
  <c r="O30" i="110"/>
  <c r="P30" i="110"/>
  <c r="N30" i="110"/>
  <c r="M30" i="110"/>
  <c r="L30" i="110"/>
  <c r="K30" i="110"/>
  <c r="O14" i="110"/>
  <c r="N14" i="110"/>
  <c r="M14" i="110"/>
  <c r="L14" i="110"/>
  <c r="K14" i="110"/>
  <c r="N14" i="90"/>
  <c r="O14" i="90"/>
  <c r="P14" i="90"/>
  <c r="O15" i="90"/>
  <c r="P15" i="90"/>
  <c r="Q15" i="106"/>
  <c r="P15" i="106"/>
  <c r="O15" i="106"/>
  <c r="M15" i="106"/>
  <c r="Q14" i="106"/>
  <c r="P14" i="106"/>
  <c r="O14" i="106"/>
  <c r="N14" i="106"/>
  <c r="M14" i="106"/>
  <c r="O14" i="104"/>
  <c r="N14" i="104"/>
  <c r="M14" i="104"/>
  <c r="P14" i="104"/>
  <c r="L14" i="104"/>
  <c r="K14" i="104"/>
  <c r="Q57" i="91"/>
  <c r="P57" i="91"/>
  <c r="O57" i="91"/>
  <c r="N57" i="91"/>
  <c r="M57" i="91"/>
  <c r="Q15" i="91"/>
  <c r="P15" i="91"/>
  <c r="Q14" i="91"/>
  <c r="P14" i="91"/>
  <c r="O14" i="91"/>
  <c r="N14" i="91"/>
  <c r="M14" i="91"/>
  <c r="P54" i="90"/>
  <c r="O54" i="90"/>
  <c r="R54" i="90"/>
  <c r="N54" i="90"/>
  <c r="E27" i="74"/>
  <c r="O14" i="120"/>
  <c r="N14" i="120"/>
  <c r="P14" i="120"/>
  <c r="O16" i="90"/>
  <c r="M15" i="129"/>
  <c r="M15" i="91"/>
  <c r="K16" i="129"/>
  <c r="M16" i="106"/>
  <c r="R50" i="106"/>
  <c r="R58" i="106"/>
  <c r="R23" i="106"/>
  <c r="R19" i="106"/>
  <c r="R40" i="91"/>
  <c r="R32" i="91"/>
  <c r="R22" i="91"/>
  <c r="R18" i="91"/>
  <c r="P14" i="137"/>
  <c r="L16" i="135"/>
  <c r="P19" i="122"/>
  <c r="M24" i="134"/>
  <c r="P24" i="134"/>
  <c r="L24" i="134"/>
  <c r="N24" i="134"/>
  <c r="P27" i="134"/>
  <c r="O16" i="135"/>
  <c r="N16" i="135"/>
  <c r="M16" i="135"/>
  <c r="P113" i="129"/>
  <c r="P74" i="129"/>
  <c r="P21" i="129"/>
  <c r="P44" i="129"/>
  <c r="P25" i="129"/>
  <c r="P41" i="129"/>
  <c r="P90" i="129"/>
  <c r="P26" i="154"/>
  <c r="P15" i="154"/>
  <c r="P102" i="129"/>
  <c r="P97" i="129"/>
  <c r="P106" i="129"/>
  <c r="M35" i="90"/>
  <c r="M53" i="90"/>
  <c r="M43" i="90"/>
  <c r="Q19" i="90"/>
  <c r="R53" i="90"/>
  <c r="M47" i="90"/>
  <c r="M23" i="90"/>
  <c r="M51" i="90"/>
  <c r="M39" i="90"/>
  <c r="M31" i="90"/>
  <c r="Q27" i="90"/>
  <c r="O17" i="148"/>
  <c r="H20" i="146"/>
  <c r="P15" i="138"/>
  <c r="P14" i="147"/>
  <c r="P41" i="137"/>
  <c r="R62" i="106"/>
  <c r="P14" i="122"/>
  <c r="P36" i="134"/>
  <c r="R20" i="106"/>
  <c r="P39" i="137"/>
  <c r="P16" i="137"/>
  <c r="P99" i="129"/>
  <c r="P112" i="129"/>
  <c r="P27" i="129"/>
  <c r="P22" i="129"/>
  <c r="P30" i="129"/>
  <c r="P24" i="129"/>
  <c r="P18" i="129"/>
  <c r="I15" i="127"/>
  <c r="I15" i="153"/>
  <c r="I15" i="74"/>
  <c r="I15" i="146"/>
  <c r="P14" i="134"/>
  <c r="R34" i="106"/>
  <c r="R66" i="106"/>
  <c r="P50" i="129"/>
  <c r="R54" i="106"/>
  <c r="R46" i="106"/>
  <c r="R17" i="90"/>
  <c r="R51" i="91"/>
  <c r="R25" i="90"/>
  <c r="P29" i="110"/>
  <c r="P54" i="129"/>
  <c r="P104" i="129"/>
  <c r="P72" i="129"/>
  <c r="P17" i="129"/>
  <c r="N18" i="136"/>
  <c r="G25" i="74"/>
  <c r="O18" i="136"/>
  <c r="H25" i="74"/>
  <c r="P31" i="137"/>
  <c r="P18" i="137"/>
  <c r="P36" i="137"/>
  <c r="P27" i="137"/>
  <c r="P32" i="137"/>
  <c r="P34" i="137"/>
  <c r="P40" i="137"/>
  <c r="P38" i="137"/>
  <c r="P35" i="137"/>
  <c r="P33" i="137"/>
  <c r="P26" i="137"/>
  <c r="L30" i="137"/>
  <c r="M30" i="137"/>
  <c r="N30" i="137"/>
  <c r="O30" i="137"/>
  <c r="L37" i="137"/>
  <c r="M37" i="137"/>
  <c r="N37" i="137"/>
  <c r="O37" i="137"/>
  <c r="E28" i="137"/>
  <c r="E29" i="137"/>
  <c r="P19" i="137"/>
  <c r="P22" i="137"/>
  <c r="P20" i="137"/>
  <c r="P23" i="137"/>
  <c r="P21" i="137"/>
  <c r="L24" i="137"/>
  <c r="M24" i="137"/>
  <c r="N24" i="137"/>
  <c r="O24" i="137"/>
  <c r="P15" i="136"/>
  <c r="L18" i="136"/>
  <c r="I25" i="74"/>
  <c r="P18" i="136"/>
  <c r="O9" i="136"/>
  <c r="M18" i="136"/>
  <c r="F25" i="74"/>
  <c r="E25" i="74"/>
  <c r="N17" i="135"/>
  <c r="O17" i="135"/>
  <c r="O19" i="135"/>
  <c r="H24" i="74"/>
  <c r="M17" i="135"/>
  <c r="L17" i="135"/>
  <c r="M19" i="135"/>
  <c r="F24" i="74"/>
  <c r="L19" i="135"/>
  <c r="I24" i="74"/>
  <c r="P16" i="135"/>
  <c r="P16" i="122"/>
  <c r="L17" i="122"/>
  <c r="L20" i="122"/>
  <c r="I22" i="74"/>
  <c r="M17" i="122"/>
  <c r="N17" i="122"/>
  <c r="N20" i="122"/>
  <c r="G22" i="74"/>
  <c r="O17" i="122"/>
  <c r="O20" i="122"/>
  <c r="H22" i="74"/>
  <c r="P15" i="122"/>
  <c r="E18" i="120"/>
  <c r="N17" i="120"/>
  <c r="O17" i="120"/>
  <c r="L17" i="120"/>
  <c r="M17" i="120"/>
  <c r="O23" i="120"/>
  <c r="L23" i="120"/>
  <c r="N23" i="120"/>
  <c r="M23" i="120"/>
  <c r="P23" i="120"/>
  <c r="P26" i="120"/>
  <c r="P20" i="120"/>
  <c r="P22" i="120"/>
  <c r="P16" i="120"/>
  <c r="P25" i="120"/>
  <c r="P15" i="120"/>
  <c r="P19" i="104"/>
  <c r="P20" i="104"/>
  <c r="P15" i="104"/>
  <c r="O17" i="104"/>
  <c r="N17" i="104"/>
  <c r="L43" i="104"/>
  <c r="M17" i="104"/>
  <c r="N16" i="104"/>
  <c r="P16" i="104"/>
  <c r="P41" i="104"/>
  <c r="P48" i="104"/>
  <c r="O37" i="104"/>
  <c r="O43" i="104"/>
  <c r="N43" i="104"/>
  <c r="M43" i="104"/>
  <c r="P42" i="104"/>
  <c r="N44" i="104"/>
  <c r="O44" i="104"/>
  <c r="E45" i="104"/>
  <c r="L44" i="104"/>
  <c r="M44" i="104"/>
  <c r="N37" i="104"/>
  <c r="M37" i="104"/>
  <c r="L37" i="104"/>
  <c r="O36" i="104"/>
  <c r="P36" i="104"/>
  <c r="O38" i="104"/>
  <c r="E39" i="104"/>
  <c r="N38" i="104"/>
  <c r="L38" i="104"/>
  <c r="M38" i="104"/>
  <c r="P35" i="104"/>
  <c r="E24" i="104"/>
  <c r="E25" i="104"/>
  <c r="M23" i="104"/>
  <c r="N23" i="104"/>
  <c r="O23" i="104"/>
  <c r="L23" i="104"/>
  <c r="P21" i="104"/>
  <c r="P22" i="104"/>
  <c r="P28" i="134"/>
  <c r="P20" i="134"/>
  <c r="P18" i="134"/>
  <c r="P30" i="134"/>
  <c r="P19" i="134"/>
  <c r="P26" i="134"/>
  <c r="P22" i="134"/>
  <c r="P16" i="134"/>
  <c r="P29" i="134"/>
  <c r="P25" i="134"/>
  <c r="L37" i="134"/>
  <c r="I23" i="74"/>
  <c r="P37" i="134"/>
  <c r="O9" i="134"/>
  <c r="N37" i="134"/>
  <c r="G23" i="74"/>
  <c r="O37" i="134"/>
  <c r="H23" i="74"/>
  <c r="M37" i="134"/>
  <c r="F23" i="74"/>
  <c r="P20" i="110"/>
  <c r="P25" i="110"/>
  <c r="O22" i="110"/>
  <c r="P19" i="110"/>
  <c r="N22" i="110"/>
  <c r="M22" i="110"/>
  <c r="O21" i="110"/>
  <c r="N21" i="110"/>
  <c r="N23" i="110"/>
  <c r="M21" i="110"/>
  <c r="M23" i="110"/>
  <c r="O17" i="110"/>
  <c r="O31" i="110"/>
  <c r="H19" i="74"/>
  <c r="N17" i="110"/>
  <c r="M17" i="110"/>
  <c r="P18" i="110"/>
  <c r="P27" i="110"/>
  <c r="L31" i="110"/>
  <c r="I19" i="74"/>
  <c r="P26" i="110"/>
  <c r="P14" i="110"/>
  <c r="P16" i="110"/>
  <c r="P15" i="110"/>
  <c r="P24" i="110"/>
  <c r="R11" i="106"/>
  <c r="P11" i="148"/>
  <c r="P11" i="120"/>
  <c r="E20" i="146"/>
  <c r="L17" i="148"/>
  <c r="I20" i="146"/>
  <c r="P15" i="148"/>
  <c r="P17" i="148"/>
  <c r="O9" i="148"/>
  <c r="P18" i="154"/>
  <c r="P19" i="154"/>
  <c r="P24" i="154"/>
  <c r="P17" i="154"/>
  <c r="E22" i="154"/>
  <c r="L21" i="154"/>
  <c r="M21" i="154"/>
  <c r="N21" i="154"/>
  <c r="O21" i="154"/>
  <c r="O20" i="154"/>
  <c r="N20" i="154"/>
  <c r="M20" i="154"/>
  <c r="L20" i="154"/>
  <c r="L28" i="154"/>
  <c r="I19" i="153"/>
  <c r="I21" i="153"/>
  <c r="E13" i="153"/>
  <c r="L22" i="154"/>
  <c r="M22" i="154"/>
  <c r="N22" i="154"/>
  <c r="N28" i="154"/>
  <c r="G19" i="153"/>
  <c r="G21" i="153"/>
  <c r="O22" i="154"/>
  <c r="O28" i="154"/>
  <c r="H19" i="153"/>
  <c r="H21" i="153"/>
  <c r="P46" i="147"/>
  <c r="P39" i="147"/>
  <c r="P42" i="147"/>
  <c r="P36" i="147"/>
  <c r="P33" i="147"/>
  <c r="P30" i="147"/>
  <c r="P25" i="147"/>
  <c r="P28" i="147"/>
  <c r="P44" i="147"/>
  <c r="P41" i="147"/>
  <c r="P38" i="147"/>
  <c r="P49" i="147"/>
  <c r="P26" i="147"/>
  <c r="P18" i="147"/>
  <c r="P34" i="147"/>
  <c r="O20" i="138"/>
  <c r="H23" i="127"/>
  <c r="E23" i="127"/>
  <c r="P17" i="138"/>
  <c r="P16" i="138"/>
  <c r="P19" i="138"/>
  <c r="P14" i="138"/>
  <c r="P11" i="137"/>
  <c r="P11" i="110"/>
  <c r="P11" i="104"/>
  <c r="P11" i="154"/>
  <c r="P11" i="129"/>
  <c r="P11" i="136"/>
  <c r="P11" i="122"/>
  <c r="P11" i="138"/>
  <c r="P11" i="147"/>
  <c r="P50" i="147"/>
  <c r="P16" i="147"/>
  <c r="O51" i="147"/>
  <c r="H19" i="146"/>
  <c r="H22" i="146"/>
  <c r="P17" i="147"/>
  <c r="L51" i="147"/>
  <c r="I19" i="146"/>
  <c r="N51" i="147"/>
  <c r="G19" i="146"/>
  <c r="G22" i="146"/>
  <c r="M51" i="147"/>
  <c r="F19" i="146"/>
  <c r="F22" i="146"/>
  <c r="P15" i="147"/>
  <c r="P96" i="129"/>
  <c r="P83" i="129"/>
  <c r="P80" i="129"/>
  <c r="P91" i="129"/>
  <c r="P42" i="129"/>
  <c r="P84" i="129"/>
  <c r="P77" i="129"/>
  <c r="P64" i="129"/>
  <c r="P76" i="129"/>
  <c r="P36" i="129"/>
  <c r="P20" i="129"/>
  <c r="P26" i="129"/>
  <c r="P19" i="129"/>
  <c r="P48" i="129"/>
  <c r="P87" i="129"/>
  <c r="P51" i="129"/>
  <c r="P103" i="129"/>
  <c r="P93" i="129"/>
  <c r="P67" i="129"/>
  <c r="P86" i="129"/>
  <c r="P31" i="129"/>
  <c r="P95" i="129"/>
  <c r="P79" i="129"/>
  <c r="P43" i="129"/>
  <c r="P108" i="129"/>
  <c r="P82" i="129"/>
  <c r="P111" i="129"/>
  <c r="P85" i="129"/>
  <c r="P16" i="129"/>
  <c r="P23" i="129"/>
  <c r="P70" i="129"/>
  <c r="P92" i="129"/>
  <c r="P89" i="129"/>
  <c r="P32" i="129"/>
  <c r="P29" i="129"/>
  <c r="P73" i="129"/>
  <c r="P38" i="129"/>
  <c r="P35" i="129"/>
  <c r="L114" i="129"/>
  <c r="I22" i="127"/>
  <c r="P14" i="129"/>
  <c r="P63" i="129"/>
  <c r="P47" i="129"/>
  <c r="N114" i="129"/>
  <c r="G22" i="127"/>
  <c r="P88" i="129"/>
  <c r="O114" i="129"/>
  <c r="H22" i="127"/>
  <c r="P28" i="129"/>
  <c r="P100" i="129"/>
  <c r="P40" i="129"/>
  <c r="P34" i="129"/>
  <c r="P15" i="129"/>
  <c r="P46" i="129"/>
  <c r="P109" i="129"/>
  <c r="P81" i="129"/>
  <c r="P65" i="129"/>
  <c r="P68" i="129"/>
  <c r="P71" i="129"/>
  <c r="P39" i="129"/>
  <c r="P37" i="129"/>
  <c r="M114" i="129"/>
  <c r="F22" i="127"/>
  <c r="R24" i="90"/>
  <c r="R19" i="90"/>
  <c r="R18" i="90"/>
  <c r="R44" i="90"/>
  <c r="R43" i="90"/>
  <c r="R32" i="90"/>
  <c r="R22" i="90"/>
  <c r="R27" i="90"/>
  <c r="N55" i="90"/>
  <c r="I21" i="127"/>
  <c r="R51" i="90"/>
  <c r="R33" i="90"/>
  <c r="R20" i="90"/>
  <c r="R37" i="90"/>
  <c r="R16" i="90"/>
  <c r="Q55" i="90"/>
  <c r="H21" i="127"/>
  <c r="R45" i="90"/>
  <c r="R49" i="90"/>
  <c r="R28" i="90"/>
  <c r="R36" i="90"/>
  <c r="R52" i="90"/>
  <c r="R40" i="90"/>
  <c r="R48" i="90"/>
  <c r="R35" i="90"/>
  <c r="R26" i="90"/>
  <c r="R47" i="90"/>
  <c r="R30" i="90"/>
  <c r="R34" i="90"/>
  <c r="P55" i="90"/>
  <c r="G21" i="127"/>
  <c r="R42" i="90"/>
  <c r="R38" i="90"/>
  <c r="R29" i="90"/>
  <c r="R50" i="90"/>
  <c r="O55" i="90"/>
  <c r="F21" i="127"/>
  <c r="R48" i="91"/>
  <c r="R37" i="91"/>
  <c r="R21" i="91"/>
  <c r="R50" i="91"/>
  <c r="R42" i="91"/>
  <c r="R57" i="91"/>
  <c r="R29" i="91"/>
  <c r="R25" i="91"/>
  <c r="R14" i="91"/>
  <c r="R24" i="91"/>
  <c r="R17" i="91"/>
  <c r="N58" i="91"/>
  <c r="I20" i="127"/>
  <c r="R46" i="91"/>
  <c r="R35" i="91"/>
  <c r="R56" i="91"/>
  <c r="R34" i="91"/>
  <c r="R23" i="91"/>
  <c r="R52" i="91"/>
  <c r="R26" i="91"/>
  <c r="Q58" i="91"/>
  <c r="H20" i="127"/>
  <c r="R16" i="91"/>
  <c r="R27" i="91"/>
  <c r="R38" i="91"/>
  <c r="R31" i="91"/>
  <c r="R55" i="91"/>
  <c r="R53" i="91"/>
  <c r="R49" i="91"/>
  <c r="R44" i="91"/>
  <c r="R33" i="91"/>
  <c r="R15" i="91"/>
  <c r="R54" i="91"/>
  <c r="R47" i="91"/>
  <c r="R36" i="91"/>
  <c r="P58" i="91"/>
  <c r="G20" i="127"/>
  <c r="R43" i="91"/>
  <c r="R39" i="91"/>
  <c r="R28" i="91"/>
  <c r="O58" i="91"/>
  <c r="F20" i="127"/>
  <c r="E20" i="127"/>
  <c r="R20" i="91"/>
  <c r="R33" i="106"/>
  <c r="R25" i="106"/>
  <c r="R17" i="106"/>
  <c r="R72" i="106"/>
  <c r="R68" i="106"/>
  <c r="R32" i="106"/>
  <c r="R59" i="106"/>
  <c r="R35" i="106"/>
  <c r="R31" i="106"/>
  <c r="R27" i="106"/>
  <c r="R30" i="106"/>
  <c r="R22" i="106"/>
  <c r="R18" i="106"/>
  <c r="R21" i="106"/>
  <c r="R40" i="106"/>
  <c r="R47" i="106"/>
  <c r="R51" i="106"/>
  <c r="R16" i="106"/>
  <c r="R39" i="106"/>
  <c r="R42" i="106"/>
  <c r="R38" i="106"/>
  <c r="R69" i="106"/>
  <c r="R49" i="106"/>
  <c r="R61" i="106"/>
  <c r="R57" i="106"/>
  <c r="R53" i="106"/>
  <c r="R41" i="106"/>
  <c r="R37" i="106"/>
  <c r="R70" i="106"/>
  <c r="R55" i="106"/>
  <c r="R36" i="106"/>
  <c r="R43" i="106"/>
  <c r="R65" i="106"/>
  <c r="R45" i="106"/>
  <c r="O74" i="106"/>
  <c r="F19" i="127"/>
  <c r="R56" i="106"/>
  <c r="R71" i="106"/>
  <c r="R67" i="106"/>
  <c r="R44" i="106"/>
  <c r="R28" i="106"/>
  <c r="R24" i="106"/>
  <c r="N74" i="106"/>
  <c r="I19" i="127"/>
  <c r="Q74" i="106"/>
  <c r="H19" i="127"/>
  <c r="R26" i="106"/>
  <c r="P74" i="106"/>
  <c r="G19" i="127"/>
  <c r="R29" i="106"/>
  <c r="R15" i="106"/>
  <c r="R14" i="106"/>
  <c r="P11" i="134"/>
  <c r="R11" i="91"/>
  <c r="P11" i="135"/>
  <c r="R11" i="90"/>
  <c r="M31" i="110"/>
  <c r="F19" i="74"/>
  <c r="N31" i="110"/>
  <c r="G19" i="74"/>
  <c r="P23" i="110"/>
  <c r="P30" i="137"/>
  <c r="L29" i="137"/>
  <c r="M29" i="137"/>
  <c r="N29" i="137"/>
  <c r="N42" i="137"/>
  <c r="G26" i="74"/>
  <c r="O29" i="137"/>
  <c r="L28" i="137"/>
  <c r="M28" i="137"/>
  <c r="N28" i="137"/>
  <c r="O28" i="137"/>
  <c r="P37" i="137"/>
  <c r="O42" i="137"/>
  <c r="H26" i="74"/>
  <c r="P24" i="137"/>
  <c r="P17" i="135"/>
  <c r="P19" i="135"/>
  <c r="O9" i="135"/>
  <c r="N19" i="135"/>
  <c r="G24" i="74"/>
  <c r="E24" i="74"/>
  <c r="P17" i="122"/>
  <c r="P20" i="122"/>
  <c r="O9" i="122"/>
  <c r="M20" i="122"/>
  <c r="F22" i="74"/>
  <c r="E22" i="74"/>
  <c r="P17" i="120"/>
  <c r="P29" i="120"/>
  <c r="O9" i="120"/>
  <c r="M29" i="120"/>
  <c r="F21" i="74"/>
  <c r="N18" i="120"/>
  <c r="N29" i="120"/>
  <c r="G21" i="74"/>
  <c r="O18" i="120"/>
  <c r="O29" i="120"/>
  <c r="H21" i="74"/>
  <c r="L18" i="120"/>
  <c r="L29" i="120"/>
  <c r="I21" i="74"/>
  <c r="M18" i="120"/>
  <c r="P18" i="120"/>
  <c r="P43" i="104"/>
  <c r="P17" i="104"/>
  <c r="P37" i="104"/>
  <c r="P23" i="104"/>
  <c r="P44" i="104"/>
  <c r="E46" i="104"/>
  <c r="L45" i="104"/>
  <c r="M45" i="104"/>
  <c r="N45" i="104"/>
  <c r="O45" i="104"/>
  <c r="P38" i="104"/>
  <c r="E40" i="104"/>
  <c r="L39" i="104"/>
  <c r="M39" i="104"/>
  <c r="N39" i="104"/>
  <c r="O39" i="104"/>
  <c r="L24" i="104"/>
  <c r="M24" i="104"/>
  <c r="O24" i="104"/>
  <c r="N24" i="104"/>
  <c r="O25" i="104"/>
  <c r="L25" i="104"/>
  <c r="M25" i="104"/>
  <c r="N25" i="104"/>
  <c r="E23" i="74"/>
  <c r="P22" i="110"/>
  <c r="P17" i="110"/>
  <c r="P21" i="110"/>
  <c r="I22" i="146"/>
  <c r="E13" i="146"/>
  <c r="P20" i="154"/>
  <c r="P21" i="154"/>
  <c r="P22" i="154"/>
  <c r="M28" i="154"/>
  <c r="F19" i="153"/>
  <c r="P20" i="138"/>
  <c r="O9" i="138"/>
  <c r="E19" i="146"/>
  <c r="E22" i="146"/>
  <c r="E23" i="146"/>
  <c r="E24" i="146"/>
  <c r="P51" i="147"/>
  <c r="O9" i="147"/>
  <c r="E22" i="127"/>
  <c r="P114" i="129"/>
  <c r="O9" i="129"/>
  <c r="E21" i="127"/>
  <c r="R55" i="90"/>
  <c r="Q9" i="90"/>
  <c r="H25" i="127"/>
  <c r="I25" i="127"/>
  <c r="E13" i="127"/>
  <c r="R58" i="91"/>
  <c r="Q9" i="91"/>
  <c r="F25" i="127"/>
  <c r="G25" i="127"/>
  <c r="E19" i="127"/>
  <c r="R74" i="106"/>
  <c r="Q9" i="106"/>
  <c r="E19" i="74"/>
  <c r="L42" i="137"/>
  <c r="I26" i="74"/>
  <c r="P29" i="137"/>
  <c r="M42" i="137"/>
  <c r="F26" i="74"/>
  <c r="E26" i="74"/>
  <c r="P28" i="137"/>
  <c r="E21" i="74"/>
  <c r="P24" i="104"/>
  <c r="P45" i="104"/>
  <c r="E47" i="104"/>
  <c r="L46" i="104"/>
  <c r="M46" i="104"/>
  <c r="N46" i="104"/>
  <c r="O46" i="104"/>
  <c r="P39" i="104"/>
  <c r="L40" i="104"/>
  <c r="M40" i="104"/>
  <c r="N40" i="104"/>
  <c r="O40" i="104"/>
  <c r="P25" i="104"/>
  <c r="L26" i="104"/>
  <c r="M26" i="104"/>
  <c r="E27" i="104"/>
  <c r="N26" i="104"/>
  <c r="O26" i="104"/>
  <c r="P31" i="110"/>
  <c r="O9" i="110"/>
  <c r="P28" i="154"/>
  <c r="O9" i="154"/>
  <c r="E19" i="153"/>
  <c r="E21" i="153"/>
  <c r="F21" i="153"/>
  <c r="E25" i="146"/>
  <c r="E26" i="146"/>
  <c r="E25" i="127"/>
  <c r="E28" i="127"/>
  <c r="P42" i="137"/>
  <c r="O9" i="137"/>
  <c r="N47" i="104"/>
  <c r="O47" i="104"/>
  <c r="M47" i="104"/>
  <c r="L47" i="104"/>
  <c r="P46" i="104"/>
  <c r="P40" i="104"/>
  <c r="E28" i="104"/>
  <c r="L27" i="104"/>
  <c r="M27" i="104"/>
  <c r="N27" i="104"/>
  <c r="O27" i="104"/>
  <c r="P26" i="104"/>
  <c r="E24" i="153"/>
  <c r="E22" i="153"/>
  <c r="E23" i="153"/>
  <c r="C18" i="119"/>
  <c r="E12" i="146"/>
  <c r="E26" i="127"/>
  <c r="E27" i="127"/>
  <c r="P47" i="104"/>
  <c r="O28" i="104"/>
  <c r="E29" i="104"/>
  <c r="L28" i="104"/>
  <c r="N28" i="104"/>
  <c r="M28" i="104"/>
  <c r="P27" i="104"/>
  <c r="E25" i="153"/>
  <c r="E12" i="153"/>
  <c r="E29" i="127"/>
  <c r="E12" i="127"/>
  <c r="C17" i="119"/>
  <c r="L29" i="104"/>
  <c r="M29" i="104"/>
  <c r="N29" i="104"/>
  <c r="O29" i="104"/>
  <c r="E30" i="104"/>
  <c r="P28" i="104"/>
  <c r="C19" i="119"/>
  <c r="L30" i="104"/>
  <c r="E31" i="104"/>
  <c r="M30" i="104"/>
  <c r="N30" i="104"/>
  <c r="O30" i="104"/>
  <c r="P29" i="104"/>
  <c r="P30" i="104"/>
  <c r="O31" i="104"/>
  <c r="N31" i="104"/>
  <c r="E32" i="104"/>
  <c r="L31" i="104"/>
  <c r="M31" i="104"/>
  <c r="P31" i="104"/>
  <c r="L32" i="104"/>
  <c r="M32" i="104"/>
  <c r="N32" i="104"/>
  <c r="O32" i="104"/>
  <c r="E33" i="104"/>
  <c r="L33" i="104"/>
  <c r="L49" i="104"/>
  <c r="I20" i="74"/>
  <c r="I28" i="74"/>
  <c r="E13" i="74"/>
  <c r="M33" i="104"/>
  <c r="M49" i="104"/>
  <c r="F20" i="74"/>
  <c r="N33" i="104"/>
  <c r="N49" i="104"/>
  <c r="G20" i="74"/>
  <c r="G28" i="74"/>
  <c r="O33" i="104"/>
  <c r="O49" i="104"/>
  <c r="H20" i="74"/>
  <c r="H28" i="74"/>
  <c r="P32" i="104"/>
  <c r="E20" i="74"/>
  <c r="E28" i="74"/>
  <c r="F28" i="74"/>
  <c r="P33" i="104"/>
  <c r="P49" i="104"/>
  <c r="O9" i="104"/>
  <c r="E29" i="74"/>
  <c r="E30" i="74"/>
  <c r="E31" i="74"/>
  <c r="E32" i="74"/>
  <c r="E12" i="74"/>
  <c r="C16" i="119"/>
  <c r="C20" i="119"/>
  <c r="C23" i="1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mikus.dzudzilo</author>
  </authors>
  <commentList>
    <comment ref="E26" authorId="0" shapeId="0" xr:uid="{E344185A-F37B-4814-B425-5BD9BA7ECB9B}">
      <text>
        <r>
          <rPr>
            <b/>
            <sz val="9"/>
            <color indexed="81"/>
            <rFont val="Tahoma"/>
            <family val="2"/>
          </rPr>
          <t>mikus.dzudzilo:</t>
        </r>
        <r>
          <rPr>
            <sz val="9"/>
            <color indexed="81"/>
            <rFont val="Tahoma"/>
            <family val="2"/>
          </rPr>
          <t xml:space="preserve">
Šis daudzums ir orientējošs, jo projektā nav norādīts kādā apjomā zāliens jāsēj</t>
        </r>
      </text>
    </comment>
  </commentList>
</comments>
</file>

<file path=xl/sharedStrings.xml><?xml version="1.0" encoding="utf-8"?>
<sst xmlns="http://schemas.openxmlformats.org/spreadsheetml/2006/main" count="1368" uniqueCount="493">
  <si>
    <t>Kopā:</t>
  </si>
  <si>
    <t>Mērvienība</t>
  </si>
  <si>
    <t>Daudzums</t>
  </si>
  <si>
    <t>Kopā uz visu apjomu</t>
  </si>
  <si>
    <t>Nr.p.k.</t>
  </si>
  <si>
    <t>Vienības izmaksas</t>
  </si>
  <si>
    <t>APSTIPRINU</t>
  </si>
  <si>
    <t>__________________________________</t>
  </si>
  <si>
    <t>(pasūtītāja paraksts un tā atšifrējums)</t>
  </si>
  <si>
    <t>Z.V.</t>
  </si>
  <si>
    <t>Objekta nosaukums</t>
  </si>
  <si>
    <t>PVN (21%)</t>
  </si>
  <si>
    <t>(darba veids vai konstruktīvā elementa nosaukums)</t>
  </si>
  <si>
    <t>Tai skaitā</t>
  </si>
  <si>
    <t xml:space="preserve">Virsizdevumi </t>
  </si>
  <si>
    <t>t.sk. darba aizsardzība</t>
  </si>
  <si>
    <t xml:space="preserve">Peļņa </t>
  </si>
  <si>
    <t>PAVISAM KOPĀ:</t>
  </si>
  <si>
    <t>Objekta izmaksas (Euro)</t>
  </si>
  <si>
    <t>Par kopējo summu, Euro</t>
  </si>
  <si>
    <t>Tāmes izmaksas Euro:</t>
  </si>
  <si>
    <t>Kopējā darbietilpība c/h</t>
  </si>
  <si>
    <t>Darbietilpība c/h</t>
  </si>
  <si>
    <t>Kods, tāmes Nr.</t>
  </si>
  <si>
    <t>Kods</t>
  </si>
  <si>
    <t>laika norma (c/h)</t>
  </si>
  <si>
    <t>darba samaksas likme (euro/h)</t>
  </si>
  <si>
    <t>darbietilpība (c/h)</t>
  </si>
  <si>
    <t xml:space="preserve"> BŪVNIECĪBAS KOPTĀME</t>
  </si>
  <si>
    <t>Lokālā tāme Nr.1.2</t>
  </si>
  <si>
    <t>Lokālā tāme Nr.1.3</t>
  </si>
  <si>
    <t>Lokālā tāme Nr.1.4</t>
  </si>
  <si>
    <t>Lokālā tāme Nr.2.1</t>
  </si>
  <si>
    <t>Lokālā tāme Nr.2.2</t>
  </si>
  <si>
    <t>Lokālā tāme Nr.2.3</t>
  </si>
  <si>
    <t>Lokālā tāme Nr.1.1</t>
  </si>
  <si>
    <t>Lokālā tāme Nr.2.4</t>
  </si>
  <si>
    <t xml:space="preserve">Kopsavilkuma aprēķins Nr.1 </t>
  </si>
  <si>
    <t>Kopsavilkuma aprēķins Nr.2</t>
  </si>
  <si>
    <t xml:space="preserve">Darba alga </t>
  </si>
  <si>
    <t xml:space="preserve">Būvizstrādājumi </t>
  </si>
  <si>
    <t xml:space="preserve">Mehānismi </t>
  </si>
  <si>
    <t xml:space="preserve">Tāmes izmaksas </t>
  </si>
  <si>
    <t>Būvdarbu nosaukums</t>
  </si>
  <si>
    <t>kopā</t>
  </si>
  <si>
    <t>summa</t>
  </si>
  <si>
    <t>Lokālā tāme Nr.1.8</t>
  </si>
  <si>
    <t>Lokālā tāme Nr.1.7</t>
  </si>
  <si>
    <t>Lokālā tāme Nr.1.6</t>
  </si>
  <si>
    <t>Lokālā tāme Nr.1.5</t>
  </si>
  <si>
    <t>Lokālā tāme Nr.2.5</t>
  </si>
  <si>
    <t>Lokālā tāme Nr.3.2</t>
  </si>
  <si>
    <t>Lokālā tāme Nr.3.1</t>
  </si>
  <si>
    <t>Kopsavilkuma aprēķins Nr.3</t>
  </si>
  <si>
    <t xml:space="preserve">Tiešās izmaksas kopā, t. sk. darba devēja sociālais nodoklis </t>
  </si>
  <si>
    <t>Kopsavilkuma aprēķins Nr.4</t>
  </si>
  <si>
    <t>Lokālā tāme Nr.4.1</t>
  </si>
  <si>
    <t>Iekšējie apdares darbi</t>
  </si>
  <si>
    <t>Ūdensapgāde un kanalizācija, ārējie tīkli</t>
  </si>
  <si>
    <t>Elektroapgāde</t>
  </si>
  <si>
    <t>Terirorijas daļa, labiekārtojums</t>
  </si>
  <si>
    <t>Vispārējie būvdarbi</t>
  </si>
  <si>
    <t>Iekšējie specializētie darbi</t>
  </si>
  <si>
    <t>Ārējie inženiertīkli</t>
  </si>
  <si>
    <t>Teritorijas labiekārtošanas darbi</t>
  </si>
  <si>
    <t>Jumts</t>
  </si>
  <si>
    <t>Sienas, starpsienas</t>
  </si>
  <si>
    <t>Griesti</t>
  </si>
  <si>
    <t xml:space="preserve">Pasūtījuma Nr.: </t>
  </si>
  <si>
    <t>Būvdarbu veids vai konstruktīvā elementa nosaukums</t>
  </si>
  <si>
    <t>202_. gada ____________________</t>
  </si>
  <si>
    <t>Tiešās izmaksas kopā, t. sk. darba devēja sociālais nodoklis 23.59%</t>
  </si>
  <si>
    <t>Tāme sastādīta 2026.gada 02.martā</t>
  </si>
  <si>
    <t>Objekta nosaukums: Viesu mājas jaunbūve</t>
  </si>
  <si>
    <t>Būves nosaukums: Viesu mājas jaunbūve</t>
  </si>
  <si>
    <t>Objekta adrese: "Atpūtas", Variešu pag., Jēkabpils nov.</t>
  </si>
  <si>
    <t>Apjomi sastādīti pamatojoties uz būvprojektu</t>
  </si>
  <si>
    <t>Sastādīja: Mikus Dzudzilo, Sert., Nr. 20-7063</t>
  </si>
  <si>
    <t>.</t>
  </si>
  <si>
    <t>Apkure</t>
  </si>
  <si>
    <t>Elektriskais dvieļu žāvētajs komplektā ar telpas termostatu</t>
  </si>
  <si>
    <t>400W</t>
  </si>
  <si>
    <t>Daudzslāņu kompozītcaurule PEX-c/AL/PE (taisna)</t>
  </si>
  <si>
    <t>25x2.5</t>
  </si>
  <si>
    <t>Wavin</t>
  </si>
  <si>
    <t>m.</t>
  </si>
  <si>
    <t>32x3.0</t>
  </si>
  <si>
    <t>Polietilēna izolācija</t>
  </si>
  <si>
    <t>TL-28/20-DG</t>
  </si>
  <si>
    <t>Armacell</t>
  </si>
  <si>
    <t>TL-35/20-DG</t>
  </si>
  <si>
    <t>Balansēšanas ventilis</t>
  </si>
  <si>
    <t>STAD/F Dn15</t>
  </si>
  <si>
    <t>TA</t>
  </si>
  <si>
    <t>STAD/F Dn20</t>
  </si>
  <si>
    <t>Lodveida ventilis</t>
  </si>
  <si>
    <t>Dn20</t>
  </si>
  <si>
    <t>Dn25</t>
  </si>
  <si>
    <t>Iztukšošanas ventilis ar uzgali</t>
  </si>
  <si>
    <t>Dn15</t>
  </si>
  <si>
    <t>Automātiskais atgaisotājs ar noslēgvārstu</t>
  </si>
  <si>
    <t>Daudzslāņu cauruļvadu veidgabali un stiprinājumi</t>
  </si>
  <si>
    <t>Daudzslāņu cauruļvadu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</si>
  <si>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</si>
  <si>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</si>
  <si>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</si>
  <si>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</si>
  <si>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</si>
  <si>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</si>
  <si>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Siltās grīdas</t>
  </si>
  <si>
    <t>Silto grīdu kolektors ar plūsmas mērītājiem</t>
  </si>
  <si>
    <t>UPONOR VARIO M MANIFOLD WITH
FLOWMETER FM 4X G3/4 EURO</t>
  </si>
  <si>
    <t>Uponor</t>
  </si>
  <si>
    <t>UPONOR VARIO M MANIFOLD WITH
FLOWMETER FM 7X G3/4 EURO</t>
  </si>
  <si>
    <t>Silto grīu kolektora skapis</t>
  </si>
  <si>
    <t>UPONOR VARIO CABINET OW 600X730X135</t>
  </si>
  <si>
    <t>UPONOR VARIO CABINET OW 750X730X135</t>
  </si>
  <si>
    <t>UPONOR VARIO CABINET REAR BOARD</t>
  </si>
  <si>
    <t>OW 600X730</t>
  </si>
  <si>
    <t>OW 750X730</t>
  </si>
  <si>
    <t>Sienas apmales lenta ar foliju</t>
  </si>
  <si>
    <t>150x8mm</t>
  </si>
  <si>
    <t>m</t>
  </si>
  <si>
    <t>Caurule grīdas apkurei</t>
  </si>
  <si>
    <t>COMFORT PIPE PLUS 16X2,0</t>
  </si>
  <si>
    <t>Uponor Vario compression adapter</t>
  </si>
  <si>
    <t>PEX 16 x 1.8/2.0-G3/4"FTEURO</t>
  </si>
  <si>
    <t>Deformācijas šuve</t>
  </si>
  <si>
    <t>UPONOR MULTI JOINT PROFIL PP
1800x100x10mm</t>
  </si>
  <si>
    <t>Līkuma veidnis plastmasas</t>
  </si>
  <si>
    <t>14-18</t>
  </si>
  <si>
    <t>Uponor Tacker pipe clip long set = 250pce</t>
  </si>
  <si>
    <t>14-20mm h=40mm</t>
  </si>
  <si>
    <t>Uponor base thermostat display</t>
  </si>
  <si>
    <t>T-27 230V</t>
  </si>
  <si>
    <t>Uponor Base controller</t>
  </si>
  <si>
    <t>H/C PUMP X-80 10x 230V</t>
  </si>
  <si>
    <t>Uponor vario actuator</t>
  </si>
  <si>
    <t>NC 230V NC FT30x1.5 IP54</t>
  </si>
  <si>
    <t>Uponor Vario lodveida krāns</t>
  </si>
  <si>
    <t>NP G1-G1</t>
  </si>
  <si>
    <t>Gofrētas aizsargcaurules šuvju vietās</t>
  </si>
  <si>
    <t>Balansēšanas vārsts</t>
  </si>
  <si>
    <t>STAD/F-20</t>
  </si>
  <si>
    <t>Materiālu piegādes, transporta izmaksas</t>
  </si>
  <si>
    <t>Būvniecības atkritumu izvešana, utilizācija un telpu tīrīšana pēc darbu pabeigšanas</t>
  </si>
  <si>
    <t>Sistēmas ieregulēšanas, palaišanas un nodošanas izmaksas</t>
  </si>
  <si>
    <t>Izpilddokumentācijas sagatavošana</t>
  </si>
  <si>
    <t>Lietošanas instrukcijas izstrāde</t>
  </si>
  <si>
    <t>Atvērumu urbšana un blīvēšana ar udensnoturīgiem, skaņas absorbējošiem un ugunsdrošiem
materiāliem</t>
  </si>
  <si>
    <t>gb</t>
  </si>
  <si>
    <t>kpl</t>
  </si>
  <si>
    <t>Siltummezgls</t>
  </si>
  <si>
    <t>Siltumsūknis ar iebūvētu 170 litru k.ūdens tvertni un 9kW el. tenu, primāro un apkures cirkulācijas sūkni, 16 litru akkumulācijas tvertni un 17 litru apkures izplēšnas tvertni, komplektā ar uzstādīšanas palaišanas un ieregulēšanas meteriāliem, komplektā ar
stiprinājumiem un vadības blokiem XCU-THH, UI800, ārā gaisa temperatūras sensoru, plūsmas sensoru un mitruma sensoru, Siltumsūkņa monobloks, R290</t>
  </si>
  <si>
    <t>CS5800iAW 12 M + CS5800iAW 7 OR-S</t>
  </si>
  <si>
    <t>Bosch</t>
  </si>
  <si>
    <t>Montāžas rāmis āra blokam CS5800iAW 7 OR-S</t>
  </si>
  <si>
    <t>Dizaina komplekts ara blokam CS5800iAW 7 OR-S</t>
  </si>
  <si>
    <t>K.ūdens cirkulācijas pieslēgums CS5800iAW 12 M</t>
  </si>
  <si>
    <t>Temperatūras ierobežotājs siltajām grīdām</t>
  </si>
  <si>
    <t>TB 1</t>
  </si>
  <si>
    <t>Connect-Key K30RF interneta modulis</t>
  </si>
  <si>
    <t>Siltumsūkņa pamatnes ierikošana, betonēšana</t>
  </si>
  <si>
    <t>Telpas regulators</t>
  </si>
  <si>
    <t>RT800</t>
  </si>
  <si>
    <t>Siltumsūkņa āra un iekšēja bloka saistvads</t>
  </si>
  <si>
    <t>32x3.0mm</t>
  </si>
  <si>
    <t>Izplešanās tvertne komplektā ar kapes ventili Dn20 un trauka sienas stiprinājumu N,S S 8-25L</t>
  </si>
  <si>
    <t>V=18L</t>
  </si>
  <si>
    <t>Reflex</t>
  </si>
  <si>
    <t>Karsta ūdens cirkulācijas sūknis</t>
  </si>
  <si>
    <t>ALPHA3 25-60 180</t>
  </si>
  <si>
    <t>Grundfos</t>
  </si>
  <si>
    <t>Manometrs ar krānu</t>
  </si>
  <si>
    <t>6 bar</t>
  </si>
  <si>
    <t>Termometrs</t>
  </si>
  <si>
    <t>0-100°C</t>
  </si>
  <si>
    <t>Dn32</t>
  </si>
  <si>
    <t>Vienvirziena vārsts</t>
  </si>
  <si>
    <t>Sietiņu filtrs</t>
  </si>
  <si>
    <t>Magnētiskais filtrs</t>
  </si>
  <si>
    <t>Pieslēgums kanalizācijai</t>
  </si>
  <si>
    <t>sistēmas iztukšošana</t>
  </si>
  <si>
    <t>20x2.25</t>
  </si>
  <si>
    <t>40x4.0</t>
  </si>
  <si>
    <t>TL-20/13-DG</t>
  </si>
  <si>
    <t>TL-28/13-DG</t>
  </si>
  <si>
    <t>TL-35/13-DG</t>
  </si>
  <si>
    <t>TL-42/13-DG</t>
  </si>
  <si>
    <t>Siltumsūkņa apsaiste, siltumsūkņa vadības saslēgšana</t>
  </si>
  <si>
    <t>Precizēt būvniecības
laikā</t>
  </si>
  <si>
    <t>Gaisa apstrādes agregāts: Pieplūdes ventilators; Nosūces ventilators; gaisa filtri: pieplūdes klase F7, nosūces klase M5; Gaisa sildītājs (elektriskais); Rotora rekuperators; Elastīgie gaisa vadu savienojumi; noslēgvārsti; agregāta
stiprinājuma rāmis; iekārtas automātika</t>
  </si>
  <si>
    <t>Domekt-R-350-V-L1-C8</t>
  </si>
  <si>
    <t>Komfovent</t>
  </si>
  <si>
    <t>Nosūces kape (Pēc pasūtītāja izvēles)</t>
  </si>
  <si>
    <t>Gaisa vads no cinkotā skārda</t>
  </si>
  <si>
    <t>Ø100</t>
  </si>
  <si>
    <t>Ø125</t>
  </si>
  <si>
    <t>Ø160</t>
  </si>
  <si>
    <t>Ø200</t>
  </si>
  <si>
    <t>Ø250</t>
  </si>
  <si>
    <t>Gaisa vads no tērauda S=1.2mm</t>
  </si>
  <si>
    <t>Gaisa sadalītājs (pieplūde)</t>
  </si>
  <si>
    <t>CDRc 125</t>
  </si>
  <si>
    <t>Swegon</t>
  </si>
  <si>
    <t>CDRc 160</t>
  </si>
  <si>
    <t>Gaisa sadalītājs (nosūce)</t>
  </si>
  <si>
    <t>CDRc 100</t>
  </si>
  <si>
    <t>Gaisa sadalītājs (pārplūdes reste)</t>
  </si>
  <si>
    <t>NOVA-D-1-500x100-UR2-
SW</t>
  </si>
  <si>
    <t>Systemair</t>
  </si>
  <si>
    <t>Gaisa ieņemšanas reste</t>
  </si>
  <si>
    <t>YGC-250</t>
  </si>
  <si>
    <t>Lindab</t>
  </si>
  <si>
    <t>Gaisa izmešanas jumtiņš</t>
  </si>
  <si>
    <t>VHL 250 400</t>
  </si>
  <si>
    <t>VHL 160 280</t>
  </si>
  <si>
    <t>Troksņu slāpētājs</t>
  </si>
  <si>
    <t>PVA 125 900 50</t>
  </si>
  <si>
    <t>PVA 125 1200 50</t>
  </si>
  <si>
    <t>PVA 160 900 50</t>
  </si>
  <si>
    <t>PVA 200 900 50</t>
  </si>
  <si>
    <t>PVA 200 1200 50</t>
  </si>
  <si>
    <t>Droseļvārsts</t>
  </si>
  <si>
    <t>PTS/B-100</t>
  </si>
  <si>
    <t>Halton</t>
  </si>
  <si>
    <t>PTS/B-125</t>
  </si>
  <si>
    <t>PTS/B-160</t>
  </si>
  <si>
    <t>Tīrīšanas lūkas</t>
  </si>
  <si>
    <t>Pretkondensāta izolācijas paklājs</t>
  </si>
  <si>
    <t>32mm</t>
  </si>
  <si>
    <t>m²</t>
  </si>
  <si>
    <t>Minerālvates izolācija (apjomu precizēt būvniecības laikā)</t>
  </si>
  <si>
    <t>60mm</t>
  </si>
  <si>
    <t>Elektroinstalācijas komplekts</t>
  </si>
  <si>
    <t>Gaisa vadu veidgabali un stiprinājumi</t>
  </si>
  <si>
    <t>Sistēmas balansēšana un marķēšana</t>
  </si>
  <si>
    <t>Izolācijas komplekts, montāžas komplekts, palīgmateriāli</t>
  </si>
  <si>
    <t>Būvniecības atkritumu izvešana, utilizācija un telpu tīrīšana pēc darbu
pabeigšanas</t>
  </si>
  <si>
    <t>Atvērumu urbšana un blīvēšana ar udensnoturīgiem, skaņas absorbējošiem
un ugunsdrošiem materiāliem</t>
  </si>
  <si>
    <t>Ventilācija</t>
  </si>
  <si>
    <t>Ūdensvads, kanalizācija</t>
  </si>
  <si>
    <t>IEKŠĒJAIS AUKSTĀ ŪDENS ŪDENSVADS U1</t>
  </si>
  <si>
    <t>Aukstā ūdens cauruļvadu pieslēguma vieta pie projekt. tīkliem</t>
  </si>
  <si>
    <t>Pieslēgums auksta ūdens projekt. sistēmai, tajā skaitā:  -universala savienojuma uzmava OD32x(D32x3,0) - 1.gab.</t>
  </si>
  <si>
    <t>CAURUĻVADI</t>
  </si>
  <si>
    <t>Daudzslāņu cauruļvadi</t>
  </si>
  <si>
    <t>Ūdensvada caurule, daudzslāņu Pex-Alu-Pex, D32x3,0mm,  montāža pie starpstāvu pārseguma, sienām vai sienas ar montāžas skavām</t>
  </si>
  <si>
    <t>Ūdensvada caurule, daudzslāņu Pex-Alu-Pex, D25x2,5mm,  montāža pie starpstāvu pārseguma, sienām vai sienas ar montāžas skavām</t>
  </si>
  <si>
    <t>Ūdensvada caurule, daudzslāņu Pex-Alu-Pex, D20x2,25mm,  montāža pie starpstāvu pārseguma, sienām vai sienas ar montāžas skavām</t>
  </si>
  <si>
    <t>Aukstā ūdens cauruļvadu pretkondensāta izolācija</t>
  </si>
  <si>
    <t>Pretkondensāta izolācija δ=13mm D32x3,0 caurulei</t>
  </si>
  <si>
    <t>Pretkondensāta izolācija δ=13mm D25x2,5 caurulei</t>
  </si>
  <si>
    <t>Pretkondensāta izolācija δ=13mm D20x2,25 caurulei</t>
  </si>
  <si>
    <t>VEIDGABALI</t>
  </si>
  <si>
    <t>Pex-Alu-Pex veidgabali</t>
  </si>
  <si>
    <t>Trejgabals</t>
  </si>
  <si>
    <t>D20, PN10</t>
  </si>
  <si>
    <t>Trejgabals ar pāreju</t>
  </si>
  <si>
    <t>D32x20x32, PN10</t>
  </si>
  <si>
    <t>D32x25x25, PN10</t>
  </si>
  <si>
    <t>D25x20x20, PN10</t>
  </si>
  <si>
    <t>Līkums 90  º</t>
  </si>
  <si>
    <t>D32, PN10</t>
  </si>
  <si>
    <t>D25, PN10</t>
  </si>
  <si>
    <t>Pārejas savienojums</t>
  </si>
  <si>
    <t>D25x20, PN10</t>
  </si>
  <si>
    <t>Savienojums ar vītni</t>
  </si>
  <si>
    <t>D32x1", PN10</t>
  </si>
  <si>
    <t>D25x1", PN10</t>
  </si>
  <si>
    <t>D20x3/4", PN10</t>
  </si>
  <si>
    <t>Maisītāji</t>
  </si>
  <si>
    <t>Jaucējkrāns, 5l/min ar POP-UP, hroms,  (ierīces tipu precizēt pie pasūtītāja)</t>
  </si>
  <si>
    <t>Virtuves jaucējkrāns virtuves izlietnei,   (ierīces tipu precizēt pie pasūtītāja)</t>
  </si>
  <si>
    <t>Dušas komplekts, metāliskā augšējā dušas galva Ø250 mm ar 12 l/min ūdens plūsmas limitatoru, 110 mm rokas dušas klausule ar 8 l/min ūdens limitatoru, 1750 mm  dušas šļūtene, hromēta (ierīces tipu precizēt pie pasūtītāja)</t>
  </si>
  <si>
    <t>Tehniskās ierīces</t>
  </si>
  <si>
    <t>Keramiskā izlietne, balta keramika, komplektā ar siena stiprinājumiem M10x140mm (ierīces tipu precizēt pie pasūtītāja)</t>
  </si>
  <si>
    <t>Metāla izlietne ar žāvēšanas virsmu (ierīces tipu precizēt pie pasūtītāja).</t>
  </si>
  <si>
    <t>Klozetpods ar universālo kanalizācijas pieslēgumu, balta keramika + skalojamā kaste + SC vāks (ierīces tipu precizēt pie pasūtītāja)</t>
  </si>
  <si>
    <t>Dušas kabīnes 900x900</t>
  </si>
  <si>
    <t>Dūšas vācele 900x900 mm komplektā ar uzstādīšanas termosu un sifonu, (ierīces tipu precizēt pie pasūtītāja)</t>
  </si>
  <si>
    <t>ARMATŪRA</t>
  </si>
  <si>
    <t>Lodveida ventilis, misiņa, PN16, Dn25mm, ar montāžu</t>
  </si>
  <si>
    <t>Lodveida ventilis, misiņa, PN16, Dn20mm, ar montāžu</t>
  </si>
  <si>
    <t>Lodveida ventilis, misiņa, PN16, Dn15mm, ar montāžu</t>
  </si>
  <si>
    <t>Lodveida ventilis, misiņa, PN16, 1/2", ar montāžu virs sienas santehnisko iekārtu pieslēgšanai</t>
  </si>
  <si>
    <t>Izlietņu jaucējkrānu pieslēgums ar lokano savienojumu 1/2", PN16, /L precizējams uz vietas/</t>
  </si>
  <si>
    <t>Klozetpodu pieslēgums ar lokano savienojumu 1/2", PN16, /L precizējams uz vietas/</t>
  </si>
  <si>
    <t>Dušas jaucējkrāna pieslēgums ar lokano savienojumu 1/2", PN16, /L precizējams uz vietas/</t>
  </si>
  <si>
    <t>Ierīces jaucējkrānu pieslēgums ar lokano savienojumu 1/2", PN16, /L precizējams uz vietas/</t>
  </si>
  <si>
    <t>Palīgmateriāli U1 sistēmas montāžai - skrūves, blīves, stiprinājumi utt.</t>
  </si>
  <si>
    <t>Sistēmas hidrauliskā pārbaude un dezinfekcija</t>
  </si>
  <si>
    <t>IEKŠĒJAIS KARSTĀ ŪDENS ŪDENSVADS T3</t>
  </si>
  <si>
    <t>Karstā ūdens cirkulācijas cauruļvadu akmens vates cauruļvadu siltumizolācijas, λD [W/mK]≤0.037 (50°C)</t>
  </si>
  <si>
    <t>Siltumizolācija caurulei δ=20mm D20x2,25 ar iebūvi</t>
  </si>
  <si>
    <t>Pretvārts, PN16, 1/2", ar montāžu</t>
  </si>
  <si>
    <t>Horizontālais vai vertikalais tilpuma ūdenssildītājs 100 l Nel=2.0kW; 230V/1~ (precizēt pie pasūtītāja)</t>
  </si>
  <si>
    <t>Tilpuma ūdenssildītājs 30 l Nel=1.5kW; 230V/1~</t>
  </si>
  <si>
    <t>Palīgmateriāli T3 sistēmas montāžai - skrūves, blīves, stiprinājumi utt.</t>
  </si>
  <si>
    <t>IEKŠĒJA KANALIZĀCIJAS SISTĒMA K1</t>
  </si>
  <si>
    <t>Kanalizācijas cauruļvadu pieslēguma vieta pie projekt. tīkliem</t>
  </si>
  <si>
    <t>Pieslēgums kanalizācijas cauruļvadu projekt. sistēmai OD110, tajā skaitā:   - universāla savienojuma uzmava OD110xDn100 - 1.gab.</t>
  </si>
  <si>
    <t>Kanalizācijas PVC caurule</t>
  </si>
  <si>
    <t>Kanalizācijas caurule PVC iekšējiem tīkliem, Dn100mm , uzmavu ar iebūvi stiprinot pie sienas ar stiprinājuma kronšteiniem, apšujot ar gipškartona aizsargkārbām</t>
  </si>
  <si>
    <t>Kanalizācijas caurule PVC iekšējiem tīkliem, Dn100mm , uzmavu ar iebūvi stiprinot pie sienas ar stiprinājuma kronšteiniem</t>
  </si>
  <si>
    <t>Kanalizācijas caurule PVC iekšējiem tīkliem  Dn100mm, uzmavu ar iebūvi
grīdā</t>
  </si>
  <si>
    <t>Kanalizācijas caurule PVC iekšējiem tīkliem, Dn50mm , uzmavu ar iebūvi stiprinot pie sienas ar stiprinājuma kronšteiniem, apšujot ar gipškartona aizsargkārbām</t>
  </si>
  <si>
    <t>Kanalizācijas caurule PVC iekšējiem tīkliem, Dn50mm , uzmavu ar iebūvi stiprinot pie sienas ar stiprinājuma kronšteiniem</t>
  </si>
  <si>
    <t>Kanalizācijas caurule PVC iekšējiem tīkliem  Dn50mm, uzmavu ar iebūvi
grīdā</t>
  </si>
  <si>
    <t>Ventilācijas stāvvada Dn100 ventilācijas mezgls 0,5m virs jumta līmeņa (tipveida, jumta krāsā) ar montāžu</t>
  </si>
  <si>
    <t>Ventilācijas stāvvada Dn50 ventilācijas mezgls 0,5m virs jumta līmeņa (tipveida, jumta krāsā) ar montāžu</t>
  </si>
  <si>
    <t>Revīzija PVC 90°, Dn100/100 uzmavu tipa, slēdzama, ar iebūvi</t>
  </si>
  <si>
    <t>Revīzija PVC 90°, Dn50/50 uzmavu tipa, slēdzama, ar iebūvi</t>
  </si>
  <si>
    <t>Servisa lūka 200x200mm, metāla, slēdzama, iebūvējama sienā vai aizsargkārbā revīziju apkopei</t>
  </si>
  <si>
    <t>PVC korķis Dn100</t>
  </si>
  <si>
    <t>Kanalizācijas PVC fasona daļas</t>
  </si>
  <si>
    <t>Trejgabals 45°, Dn100/100/100</t>
  </si>
  <si>
    <t>Trejgabals 45°, Dn100/50/100</t>
  </si>
  <si>
    <t>Trejgabals 45°, Dn50/50/50</t>
  </si>
  <si>
    <t>Līkums 45°, Dn100</t>
  </si>
  <si>
    <t>Līkums 45°, Dn50</t>
  </si>
  <si>
    <t>Palīgmateriāli K1 sistēmas montāžai</t>
  </si>
  <si>
    <t>Sistēmas skalošana</t>
  </si>
  <si>
    <t>Zemes darbi projektēto UK tīklu darbu zonā</t>
  </si>
  <si>
    <t>Segumu atjaunošana pagalma teritorijā</t>
  </si>
  <si>
    <t>Augsnes seguma noņemšana un atjaunošana slīpās un horizontālās virsmās ar zāliena sēšanu</t>
  </si>
  <si>
    <t>m2</t>
  </si>
  <si>
    <t>Tranšejas rakšana un aizbēršana sadzīves kanalizācijas un ūdensvada tīklu montāžai (ieskaitot grunts nomaiņu*) H=1,0-2,0 m, Bvid=1,2-1,5
m</t>
  </si>
  <si>
    <t>Smilts pamatnes ierīkošana zem sadzīves kanalizācijas un ūdensapgādes cauruļvadiem, h=15 cm</t>
  </si>
  <si>
    <t>m3</t>
  </si>
  <si>
    <t>Ūdensvada U1 montāžas darbi</t>
  </si>
  <si>
    <t>Caurules SDR17 PE100-RC OD32mm, PN10, montāža un ar to
saistītie darbi</t>
  </si>
  <si>
    <t>CITI DARBI</t>
  </si>
  <si>
    <t>Ūdensvada skalošana un dezinfekcija</t>
  </si>
  <si>
    <t>Ūdensvada trases nospraušana</t>
  </si>
  <si>
    <t>Hidrauliskā pārbaude  un dezinfekcija atbilstoši LVS EN 805</t>
  </si>
  <si>
    <t>Gruntsūdens pazemināšana</t>
  </si>
  <si>
    <t>ŪDENSVADA IEVADA MEZGLS ĒKĀ</t>
  </si>
  <si>
    <t>Ūdensvada ievads ēkā, tajā skaitā:
- siltumizolācijas ar foliju caurulei OD32 L=3,6 m uzstādīšana;
- caurumu ēku pamatos urbšana
-ievada hermetizēšana
(piezīme: būvdarbu apjomi neietver darbus, kas saistīti ar ēkas/telpas iekšējas apdares atjaunošanas līdz stāvoklim, kas tai ir bijis līdz būvdarbu veikšanas  sākumam)</t>
  </si>
  <si>
    <t>Pieslēgumi esošām komunikācijām</t>
  </si>
  <si>
    <t>Pieslēguma izbūve urbumam (spicai)</t>
  </si>
  <si>
    <t>mezgls</t>
  </si>
  <si>
    <t>Izpilddokumentācijas sagatavošana, digitālā uzmērīšana</t>
  </si>
  <si>
    <t>Sadzīves kanalizācijas K1 montāžas darbi</t>
  </si>
  <si>
    <t>PP gludsienu kanalizācijas caurules ar uzmavām un blīvi OD160mm; ieguldes klase SN8, montāža un ar to saistītie darbi</t>
  </si>
  <si>
    <t>PP gludsienu kanalizācijas caurules ar uzmavām un blīvi OD110mm; ieguldes klase SN8, montāža un ar to saistītie darbi</t>
  </si>
  <si>
    <t>PP skataka DN400mm, H=1,0-1,5m, komplektā ar pamatni, pieslēgumiem un  40tn ķeta  vāku, montāža  un ar to saistītie darbi</t>
  </si>
  <si>
    <t>NAI</t>
  </si>
  <si>
    <t>Notekūdeņu bioloģiskās attīrīšanas iekārta AUGUST AT-8 DN1410 vai ekvivalents, notekūdeņu apjoms 0,9 m3 diennaktī (paredzēts privātmājai līdz 6 cilv.) tajā sk. pamatnes plātne, caurule PP
OD110mm L=2,0m, vāks 250N , dzelzbetona infiltrācijas aka
DN1500 tas vāks 250N, aizsargčaula
PP OD110 (2 gab) un savienojumi, smilts apbērums, montāža un ar to saistītie darbi, ar iebūves dziļumu līdz 3,0m. Komplektā ar kompresoru PP akā DN400, ar elektroapgādes pieslēgumu.</t>
  </si>
  <si>
    <t>Infiltrācijas sistēma. Izmērs - L1200 x H600 x W600 mm, t.sk caurule PP OD110mm L-1,0m. Montāža un ar to saistītie darbi</t>
  </si>
  <si>
    <t>Neaustais ģeotekstils biezums 1,2mm, svars 120 g/m²; ūdens caurlaidība 33-110 l/m²s (Bontec SNW 14 vai ekvivalents)montāža un ar to saistītie darbi</t>
  </si>
  <si>
    <t>Rupja smilts apbērums (visapkārt sistēmai) 150mm</t>
  </si>
  <si>
    <t>Pašteces kanalizācijas trases nospraušana</t>
  </si>
  <si>
    <t>Kanalizācijas tīklu pārbaudes saskaņā LVS EN 752</t>
  </si>
  <si>
    <t>KANALIZĀCIJAS  IZVADA MEZGLS NO ĒKAS</t>
  </si>
  <si>
    <t>Kanalizācijas izvads no ēkas, tajā skaitā:
- caurules fasondaļas uzstādīšana;
- caurumu ēku pamatos urbšana;
-izvada hermetizēšana.
(piezīme: būvdarbu apjomi neietver darbus, kas saistīti ar ēkas/telpas iekšējas apdares atjaunošanas līdz stāvoklim, kas tai ir bijis līdz būvdarbu veikšanas  sākumam)</t>
  </si>
  <si>
    <t>Piezīmes:</t>
  </si>
  <si>
    <t>Kopsavilkuma virsizdevumos būvniekam jāietver būvlaukuma ierīkošanas un uzturēšanas izmaksas</t>
  </si>
  <si>
    <t>Sadzīves kanalizācijas un ūdensapgādes cauruļvadu smilšu apbērums, h=15cm</t>
  </si>
  <si>
    <t>Elektroinstalācijas izbūve</t>
  </si>
  <si>
    <t>Gaismekļu montāža</t>
  </si>
  <si>
    <t>Slēdžu montāža</t>
  </si>
  <si>
    <t>Rozešu montāža</t>
  </si>
  <si>
    <t>Elektroapgādes būvdarbu apjomi ir sastādīti orientējoši un tiks precizēti pēc pilna būvprojekta saņemšanas un saskaņošanas ar pasūtītāju</t>
  </si>
  <si>
    <t>Urbums (spice)</t>
  </si>
  <si>
    <t>Ūdensapgādes urbuma (spices) izbūve un apsaiste</t>
  </si>
  <si>
    <t>Elektroapgāde, ārējie tīkli</t>
  </si>
  <si>
    <t>Sagatavošanās darbi</t>
  </si>
  <si>
    <t>Gultnes izbūve un grunts izlīdzināšana pa teritoriju</t>
  </si>
  <si>
    <t>Betona bruģakmens segums (brauktuve, stāvlaukums)</t>
  </si>
  <si>
    <t>Drenējošā kārta no smilts materiāla, K/f&gt;=1, h=40cm</t>
  </si>
  <si>
    <t>Dolomīta šķembu maisījums 0/45, h=20cm, (N-III klase)</t>
  </si>
  <si>
    <t>Dolomīta sīkšķembas fr. 2/5, h=4cm</t>
  </si>
  <si>
    <t>Betona bruģakmens, h=8cm</t>
  </si>
  <si>
    <t>Grants segums (brauktuve)</t>
  </si>
  <si>
    <t>Grants segums, h=10 cm</t>
  </si>
  <si>
    <t>Betona apmales</t>
  </si>
  <si>
    <t>Betona apmalļu 1000x200x80mm montāža uz šķembu pamata stiprinot ar cementa javu</t>
  </si>
  <si>
    <t>Zāliens</t>
  </si>
  <si>
    <t>Zāliena sēšana ar melnzemes kārtas izbūvi 10cm</t>
  </si>
  <si>
    <t>Elektrības kabeļa pievilkšana līdz ēkai, t.sk., ievada izbūvē ēkā</t>
  </si>
  <si>
    <t>Pamati</t>
  </si>
  <si>
    <t>Zemes darbi</t>
  </si>
  <si>
    <t>Asu nospraušana</t>
  </si>
  <si>
    <t>Auglīgās augsnes kārtas nostumšana un sastumšana kaudzē</t>
  </si>
  <si>
    <t>Grunts izstrāde un izlīdzināšana pa teritoriju</t>
  </si>
  <si>
    <t>Pamatu plātne</t>
  </si>
  <si>
    <t>Ģeotekstila montāža</t>
  </si>
  <si>
    <t>Blietētas šķembu kārtas izbūve 200mm biezumā</t>
  </si>
  <si>
    <t>Izlīdzinošās blietētas smilts kārtas izbūve 50mm biezumā</t>
  </si>
  <si>
    <t>Horizontālās siltumizolācijas, ekstrudētais putupolistirols 100mm montāža</t>
  </si>
  <si>
    <t>Vertikālās siltumizolācijas, ekstrudētais putupolistirols 100mm montāža</t>
  </si>
  <si>
    <t>Horizontālās siltumizolācijas, ekstrudētais putupolistirols 100mm montāža 1.20m platā joslā pa ēkas perimetru</t>
  </si>
  <si>
    <t>Siltumizolācijas nostiprināšana pa perimetru</t>
  </si>
  <si>
    <t>Pamatu plātnes stiegrošana ar B500B klases stiegrojumu, t.sk., distanceri un palīgmateriāli</t>
  </si>
  <si>
    <t>kg</t>
  </si>
  <si>
    <t>Pamatu plātnes betonēšana ar betonu C25/30</t>
  </si>
  <si>
    <t>Pamatu piebēršana pa perimetru ar smilti, blietējot pa 20cm kārtām</t>
  </si>
  <si>
    <t>Ģeomembrānas montāža</t>
  </si>
  <si>
    <t>Ailu aizpildījumi</t>
  </si>
  <si>
    <t>PVC logu 640x1500mm montāža. L-1</t>
  </si>
  <si>
    <t>PVC logu 1140x1500mm montāža. L-2</t>
  </si>
  <si>
    <t>PVC logu 1540x1200mm montāža. L-3</t>
  </si>
  <si>
    <t>PVC logu 1140x2300mm montāža. L-4</t>
  </si>
  <si>
    <t>PVC logu 1140x2300mm montāža. L-5</t>
  </si>
  <si>
    <t>PVC logu 1140x2300mm montāža. L-6</t>
  </si>
  <si>
    <t>Iekšējo koka palodžu montāža</t>
  </si>
  <si>
    <t>PVC ārdurvju 2000x2300mm montāža. AD-1</t>
  </si>
  <si>
    <t>PVC ārdurvju 1040x2100mm montāža. AD-2</t>
  </si>
  <si>
    <t>PVC ārdurvju 1200x2300mm montāža. AD-3</t>
  </si>
  <si>
    <t>MDF iekšdurvju 900x2100mm montāža. D-1</t>
  </si>
  <si>
    <t>MDF iekšdurvju 900x2100mm montāža. D-2</t>
  </si>
  <si>
    <t>MDF iekšdurvju 1100x2100mm montāža. D-3</t>
  </si>
  <si>
    <t>MDF iekšdurvju 1100x2100mm montāža. D-4</t>
  </si>
  <si>
    <t>MDF iekšdurvju 1000x2100mm montāža. D-5</t>
  </si>
  <si>
    <t>MDF iekšdurvju 1000x2100mm montāža. D-6</t>
  </si>
  <si>
    <t>Ailes</t>
  </si>
  <si>
    <t>Ārējo skārda palodžu montāža, saskaņā ar mezglu 2</t>
  </si>
  <si>
    <t>Logi. Sīkāku komplektāciju skatīt specifikācijā. Montāžu veikt saskaņā ar mezgliem.</t>
  </si>
  <si>
    <t>Durvis. Sīkāku komplektāciju skatīt specifikācijā. Montāžu veikt saskaņā ar mezgliem.</t>
  </si>
  <si>
    <t xml:space="preserve">Ārējo ailu siltināšana un apdare </t>
  </si>
  <si>
    <t>Iekšējo ailu apdare</t>
  </si>
  <si>
    <t>Ģipškartona montāža 1 kārtā</t>
  </si>
  <si>
    <t>OSB loksnes 13mm montāža</t>
  </si>
  <si>
    <t>Koka latojuma 45x45mm montāža</t>
  </si>
  <si>
    <t>Tvaika izolācijas Ampack DB90 montāža, šuves salīmējot</t>
  </si>
  <si>
    <t>Koka karkasa 45x145mm montāža. C24 klase</t>
  </si>
  <si>
    <t>Koka karkasa 45x70mm montāža. C24 klase</t>
  </si>
  <si>
    <t>Kokšķiedras plāksnes ar spundi 25mm</t>
  </si>
  <si>
    <t>Siltumizolācijas, akmens vate Paroc Ultra 50mm montāža</t>
  </si>
  <si>
    <t>Siltumizolācijas, akmens vate Paroc Ultra 150mm montāža</t>
  </si>
  <si>
    <t>Siltumizolācijas, akmens vate Paroc Ultra 75mm montāža</t>
  </si>
  <si>
    <t>Vertikāla koka latojuma 25x50mm montāža</t>
  </si>
  <si>
    <t>Horizontālu koka fasādes dēļu 20mm montāža</t>
  </si>
  <si>
    <t>Fasādes dēļu krāsošana divas reizes ar Pinotex VX Plus Duo</t>
  </si>
  <si>
    <t>Ārsiena AS-1</t>
  </si>
  <si>
    <t>Starpsiena S-1</t>
  </si>
  <si>
    <t>Siltumizolācijas, akmens vate Paroc Ultra 100mm montāža</t>
  </si>
  <si>
    <t>Starpsiena S-2</t>
  </si>
  <si>
    <t>Koka karkasa 45x95mm montāža. C24 klase</t>
  </si>
  <si>
    <t>Cokols C-1</t>
  </si>
  <si>
    <t>Siltumizolācijas armēšana ar stiklašķiedras sietu</t>
  </si>
  <si>
    <t>Cokola apmešana ar kaļķa-cementa apmetumu Baumit MPA 35, 10mm biezumā</t>
  </si>
  <si>
    <t>Cokola gruntēšana un krāsošana</t>
  </si>
  <si>
    <t>Skārda lāseņa montāža</t>
  </si>
  <si>
    <t>Kukaiņu sieta montāža</t>
  </si>
  <si>
    <t>Rūpnieciski ražotu jumta kopņu montāža</t>
  </si>
  <si>
    <t>Spundētu dēļu klāja 25mm montāža</t>
  </si>
  <si>
    <t>Difūzijas membrānas montāža, šuves salīmējot</t>
  </si>
  <si>
    <t xml:space="preserve">Jumta seguma Classic montāža. </t>
  </si>
  <si>
    <t>Skārda kores montāža</t>
  </si>
  <si>
    <t>Skārda vējmalu montāža</t>
  </si>
  <si>
    <t>Krāsota pieres dēļa montāžam</t>
  </si>
  <si>
    <t>Skārda lāseņu montāža</t>
  </si>
  <si>
    <t>Skārda tekņu montāža</t>
  </si>
  <si>
    <t>Skārda notekcauruļu montāža</t>
  </si>
  <si>
    <t>Sniega barjeru montāža. Divcauruļu</t>
  </si>
  <si>
    <t>Koka vējkastes montāža. Koka latojums 45x45mm. Retināts dēļu klājs</t>
  </si>
  <si>
    <t>Koka vējkastes krāsošana divas reizes ar Pinotex VX Plus Duo</t>
  </si>
  <si>
    <t>Jumts J-1</t>
  </si>
  <si>
    <t>Pārsegums</t>
  </si>
  <si>
    <t>Pārsegums SP-1</t>
  </si>
  <si>
    <t>Koka latojuma 28x70mm montāža</t>
  </si>
  <si>
    <t>Beramās siltumizolācijas 450mm montāža</t>
  </si>
  <si>
    <t>Grīda uz grunts</t>
  </si>
  <si>
    <t>Grīda uz grunts G-1, G-2</t>
  </si>
  <si>
    <t>Hidroizolācijas montāža</t>
  </si>
  <si>
    <t>Siltumizolācijas, putupolistirols Tenapors EPS100, 100mm montāža</t>
  </si>
  <si>
    <t>Izlīdzinošā betona slāņa izbūve 80mm</t>
  </si>
  <si>
    <t>Lieveņi</t>
  </si>
  <si>
    <t>Lieveņu ar kāpnēm un pandusu izbūve</t>
  </si>
  <si>
    <t>Griestu špaktelēšana, slīpēšana</t>
  </si>
  <si>
    <t>Griestu gruntēšana un krāsošana</t>
  </si>
  <si>
    <t>Hidroizolācijas Mapei Mapegum WP5 montāža</t>
  </si>
  <si>
    <t xml:space="preserve">Sienu flīzēšana sanmezglos </t>
  </si>
  <si>
    <t>keramiskās flīzes</t>
  </si>
  <si>
    <t xml:space="preserve">flīžu līme </t>
  </si>
  <si>
    <t xml:space="preserve">flīžu šuvju masa </t>
  </si>
  <si>
    <t>Sienu špaktelēšana, slīpēšana</t>
  </si>
  <si>
    <t>Sienu gruntēšana, krāsošana</t>
  </si>
  <si>
    <t>Sienas</t>
  </si>
  <si>
    <t>Grīdas</t>
  </si>
  <si>
    <t>Grīdu flīzēšana sanmezglos</t>
  </si>
  <si>
    <t>flīžu šuvju masa</t>
  </si>
  <si>
    <t>Lamināta montāža</t>
  </si>
  <si>
    <t>apakšklājs</t>
  </si>
  <si>
    <t>lamināts</t>
  </si>
  <si>
    <t xml:space="preserve">Grīdlīstu montāža </t>
  </si>
  <si>
    <t>palīgmateriāli</t>
  </si>
  <si>
    <t>Grīdu flīzēšana gaitenī, virtuvē, noliktavā, palīgtelpā un tehniskā telpā</t>
  </si>
  <si>
    <t>grīdlīstes</t>
  </si>
  <si>
    <t>Cinkotu, krāsotu tērauda margu montāža</t>
  </si>
  <si>
    <t>Paceļamu rokturu montāža invalīdu wc podam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</si>
</sst>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3" formatCode="_(* #,##0.00_);_(* \(#,##0.00\);_(* &quot;-&quot;??_);_(@_)"/>
    <numFmt numFmtId="174" formatCode="&quot;Ls&quot;\ #,##0.00;\-&quot;Ls&quot;\ #,##0.00"/>
    <numFmt numFmtId="175" formatCode="0.0000"/>
    <numFmt numFmtId="176" formatCode="_-* #,##0.0000_-;\-* #,##0.0000_-;_-* &quot;-&quot;????_-;_-@_-"/>
  </numFmts>
  <fonts count="56">
    <font>
      <sz val="10"/>
      <name val="Arial"/>
    </font>
    <font>
      <sz val="10"/>
      <name val="Arial"/>
    </font>
    <font>
      <b/>
      <sz val="10"/>
      <name val="Arial"/>
      <family val="2"/>
      <charset val="186"/>
    </font>
    <font>
      <sz val="10"/>
      <name val="Arial"/>
      <family val="2"/>
      <charset val="186"/>
    </font>
    <font>
      <sz val="8"/>
      <name val="Arial"/>
      <family val="2"/>
      <charset val="186"/>
    </font>
    <font>
      <sz val="10"/>
      <name val="Helv"/>
    </font>
    <font>
      <i/>
      <sz val="10"/>
      <name val="Arial"/>
      <family val="2"/>
      <charset val="186"/>
    </font>
    <font>
      <b/>
      <u/>
      <sz val="10"/>
      <name val="Arial"/>
      <family val="2"/>
      <charset val="186"/>
    </font>
    <font>
      <sz val="10"/>
      <name val="Arial"/>
      <family val="2"/>
    </font>
    <font>
      <b/>
      <sz val="10"/>
      <color indexed="10"/>
      <name val="Arial"/>
      <family val="2"/>
      <charset val="186"/>
    </font>
    <font>
      <b/>
      <u/>
      <sz val="11"/>
      <name val="Arial"/>
      <family val="2"/>
      <charset val="186"/>
    </font>
    <font>
      <sz val="10"/>
      <color indexed="10"/>
      <name val="Arial"/>
      <family val="2"/>
      <charset val="186"/>
    </font>
    <font>
      <sz val="10"/>
      <name val="Arial"/>
      <family val="2"/>
      <charset val="204"/>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Cyr"/>
      <charset val="186"/>
    </font>
    <font>
      <sz val="8"/>
      <name val="Tahoma"/>
      <family val="2"/>
      <charset val="186"/>
    </font>
    <font>
      <sz val="9"/>
      <name val="Tahoma"/>
      <family val="2"/>
      <charset val="186"/>
    </font>
    <font>
      <sz val="11"/>
      <color indexed="17"/>
      <name val="Calibri"/>
      <family val="2"/>
      <charset val="186"/>
    </font>
    <font>
      <b/>
      <sz val="10"/>
      <color indexed="8"/>
      <name val="Arial"/>
      <family val="2"/>
      <charset val="186"/>
    </font>
    <font>
      <sz val="10"/>
      <color indexed="8"/>
      <name val="Arial"/>
      <family val="2"/>
      <charset val="186"/>
    </font>
    <font>
      <b/>
      <sz val="10"/>
      <name val="Arial"/>
      <family val="2"/>
    </font>
    <font>
      <sz val="10"/>
      <color indexed="8"/>
      <name val="Arial"/>
      <family val="2"/>
    </font>
    <font>
      <sz val="8"/>
      <name val="Arial"/>
      <family val="2"/>
    </font>
    <font>
      <b/>
      <u/>
      <sz val="8"/>
      <name val="Arial"/>
      <family val="2"/>
      <charset val="186"/>
    </font>
    <font>
      <b/>
      <sz val="8"/>
      <name val="Arial"/>
      <family val="2"/>
      <charset val="186"/>
    </font>
    <font>
      <b/>
      <sz val="8"/>
      <color indexed="8"/>
      <name val="Arial"/>
      <family val="2"/>
      <charset val="186"/>
    </font>
    <font>
      <b/>
      <sz val="10"/>
      <color indexed="8"/>
      <name val="Arial"/>
      <family val="2"/>
    </font>
    <font>
      <sz val="10"/>
      <name val="Arial"/>
      <family val="2"/>
      <charset val="186"/>
    </font>
    <font>
      <b/>
      <sz val="10"/>
      <name val="Arial"/>
      <family val="2"/>
      <charset val="186"/>
    </font>
    <font>
      <sz val="10"/>
      <color indexed="10"/>
      <name val="Arial"/>
      <family val="2"/>
    </font>
    <font>
      <sz val="9"/>
      <color indexed="81"/>
      <name val="Tahoma"/>
      <family val="2"/>
    </font>
    <font>
      <b/>
      <sz val="9"/>
      <color indexed="81"/>
      <name val="Tahoma"/>
      <family val="2"/>
    </font>
    <font>
      <sz val="11"/>
      <color theme="1"/>
      <name val="Calibri"/>
      <family val="2"/>
      <charset val="186"/>
      <scheme val="minor"/>
    </font>
    <font>
      <sz val="11"/>
      <color theme="1"/>
      <name val="Calibri"/>
      <family val="2"/>
      <scheme val="minor"/>
    </font>
    <font>
      <sz val="10"/>
      <color rgb="FFFF0000"/>
      <name val="Arial"/>
      <family val="2"/>
      <charset val="186"/>
    </font>
    <font>
      <b/>
      <u/>
      <sz val="10"/>
      <color rgb="FFFF0000"/>
      <name val="Arial"/>
      <family val="2"/>
      <charset val="186"/>
    </font>
    <font>
      <b/>
      <sz val="10"/>
      <color rgb="FFFF0000"/>
      <name val="Arial"/>
      <family val="2"/>
      <charset val="186"/>
    </font>
    <font>
      <sz val="10"/>
      <color theme="1"/>
      <name val="Arial"/>
      <family val="2"/>
      <charset val="186"/>
    </font>
    <font>
      <b/>
      <sz val="10"/>
      <color rgb="FFFF0000"/>
      <name val="Arial"/>
      <family val="2"/>
    </font>
    <font>
      <sz val="8"/>
      <color theme="1"/>
      <name val="Arial"/>
      <family val="2"/>
      <charset val="186"/>
    </font>
    <font>
      <sz val="10"/>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8"/>
      </bottom>
      <diagonal/>
    </border>
    <border>
      <left style="thin">
        <color indexed="64"/>
      </left>
      <right style="thin">
        <color indexed="64"/>
      </right>
      <top style="hair">
        <color indexed="8"/>
      </top>
      <bottom style="hair">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s>
  <cellStyleXfs count="77">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0" fontId="13" fillId="0" borderId="0"/>
    <xf numFmtId="0" fontId="18" fillId="0" borderId="0" applyNumberFormat="0" applyFill="0" applyBorder="0" applyAlignment="0" applyProtection="0"/>
    <xf numFmtId="0" fontId="32"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173" fontId="1" fillId="0" borderId="0" applyFont="0" applyFill="0" applyBorder="0" applyAlignment="0" applyProtection="0"/>
    <xf numFmtId="0" fontId="30" fillId="0" borderId="8">
      <alignment vertical="center"/>
    </xf>
    <xf numFmtId="0" fontId="31" fillId="0" borderId="8">
      <alignment vertical="center"/>
    </xf>
    <xf numFmtId="0" fontId="23" fillId="0" borderId="9" applyNumberFormat="0" applyFill="0" applyAlignment="0" applyProtection="0"/>
    <xf numFmtId="0" fontId="24" fillId="22" borderId="0" applyNumberFormat="0" applyBorder="0" applyAlignment="0" applyProtection="0"/>
    <xf numFmtId="0" fontId="47" fillId="0" borderId="0"/>
    <xf numFmtId="0" fontId="29" fillId="0" borderId="0"/>
    <xf numFmtId="0" fontId="48" fillId="0" borderId="0"/>
    <xf numFmtId="0" fontId="3" fillId="0" borderId="0"/>
    <xf numFmtId="0" fontId="8" fillId="0" borderId="0"/>
    <xf numFmtId="0" fontId="3" fillId="0" borderId="0"/>
    <xf numFmtId="0" fontId="3" fillId="0" borderId="0"/>
    <xf numFmtId="0" fontId="12" fillId="0" borderId="0"/>
    <xf numFmtId="0" fontId="12" fillId="0" borderId="0"/>
    <xf numFmtId="0" fontId="3" fillId="0" borderId="0"/>
    <xf numFmtId="0" fontId="3" fillId="0" borderId="0"/>
    <xf numFmtId="0" fontId="13" fillId="0" borderId="0"/>
    <xf numFmtId="0" fontId="47" fillId="0" borderId="0"/>
    <xf numFmtId="0" fontId="3" fillId="0" borderId="0"/>
    <xf numFmtId="0" fontId="3" fillId="0" borderId="0"/>
    <xf numFmtId="0" fontId="3" fillId="0" borderId="0"/>
    <xf numFmtId="0" fontId="29" fillId="0" borderId="0"/>
    <xf numFmtId="0" fontId="3" fillId="0" borderId="0"/>
    <xf numFmtId="0" fontId="48" fillId="0" borderId="0"/>
    <xf numFmtId="0" fontId="3" fillId="0" borderId="0"/>
    <xf numFmtId="0" fontId="47" fillId="0" borderId="0"/>
    <xf numFmtId="0" fontId="3" fillId="0" borderId="0"/>
    <xf numFmtId="0" fontId="3" fillId="23" borderId="10" applyNumberFormat="0" applyFont="0" applyAlignment="0" applyProtection="0"/>
    <xf numFmtId="0" fontId="25" fillId="20" borderId="6" applyNumberFormat="0" applyAlignment="0" applyProtection="0"/>
    <xf numFmtId="0" fontId="3" fillId="0" borderId="0">
      <alignment vertical="center"/>
    </xf>
    <xf numFmtId="0" fontId="3" fillId="0" borderId="0"/>
    <xf numFmtId="9" fontId="3"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0" fontId="5" fillId="0" borderId="0"/>
    <xf numFmtId="0" fontId="3" fillId="0" borderId="0"/>
    <xf numFmtId="0" fontId="26" fillId="0" borderId="0" applyNumberFormat="0" applyFill="0" applyBorder="0" applyAlignment="0" applyProtection="0"/>
    <xf numFmtId="0" fontId="27" fillId="0" borderId="7" applyNumberFormat="0" applyFill="0" applyAlignment="0" applyProtection="0"/>
    <xf numFmtId="0" fontId="28" fillId="0" borderId="0" applyNumberFormat="0" applyFill="0" applyBorder="0" applyAlignment="0" applyProtection="0"/>
    <xf numFmtId="0" fontId="3" fillId="0" borderId="0"/>
    <xf numFmtId="0" fontId="5" fillId="0" borderId="0"/>
  </cellStyleXfs>
  <cellXfs count="346">
    <xf numFmtId="0" fontId="0" fillId="0" borderId="0" xfId="0"/>
    <xf numFmtId="0" fontId="3" fillId="0" borderId="11" xfId="0" applyFont="1" applyFill="1" applyBorder="1" applyAlignment="1">
      <alignment horizontal="center" vertical="center" wrapText="1"/>
    </xf>
    <xf numFmtId="43" fontId="3" fillId="0" borderId="11" xfId="0" applyNumberFormat="1" applyFont="1" applyFill="1" applyBorder="1" applyAlignment="1">
      <alignment horizontal="center" vertical="center" wrapText="1"/>
    </xf>
    <xf numFmtId="43" fontId="3" fillId="0" borderId="11" xfId="0" applyNumberFormat="1" applyFont="1" applyFill="1" applyBorder="1" applyAlignment="1" applyProtection="1">
      <alignment horizontal="center" vertical="center" wrapText="1"/>
    </xf>
    <xf numFmtId="0" fontId="3" fillId="0" borderId="0" xfId="0" applyFont="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0" fontId="2" fillId="0" borderId="0" xfId="0" applyFont="1" applyFill="1" applyBorder="1" applyAlignment="1" applyProtection="1">
      <alignment horizontal="left" vertical="center"/>
    </xf>
    <xf numFmtId="0" fontId="3" fillId="0" borderId="12" xfId="0" applyFont="1" applyFill="1" applyBorder="1" applyAlignment="1">
      <alignment vertical="center"/>
    </xf>
    <xf numFmtId="0" fontId="2" fillId="0" borderId="12" xfId="0" applyFont="1" applyFill="1" applyBorder="1" applyAlignment="1">
      <alignment vertical="center" wrapText="1"/>
    </xf>
    <xf numFmtId="0" fontId="2" fillId="0" borderId="12" xfId="0" applyFont="1" applyFill="1" applyBorder="1" applyAlignment="1">
      <alignment horizontal="right" vertical="center" wrapText="1"/>
    </xf>
    <xf numFmtId="0" fontId="2" fillId="0" borderId="12" xfId="0" applyFont="1" applyFill="1" applyBorder="1" applyAlignment="1">
      <alignment horizontal="left" vertical="center" wrapText="1"/>
    </xf>
    <xf numFmtId="43" fontId="2" fillId="0" borderId="12" xfId="0" applyNumberFormat="1" applyFont="1" applyFill="1" applyBorder="1" applyAlignment="1">
      <alignment horizontal="right" vertical="center"/>
    </xf>
    <xf numFmtId="0" fontId="6" fillId="0"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2" fontId="3" fillId="0" borderId="0" xfId="36" applyNumberFormat="1"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vertical="center"/>
    </xf>
    <xf numFmtId="9" fontId="3" fillId="0" borderId="12" xfId="0" applyNumberFormat="1" applyFont="1"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Fill="1" applyAlignment="1">
      <alignment vertical="center"/>
    </xf>
    <xf numFmtId="0" fontId="3" fillId="24" borderId="12" xfId="0" applyFont="1" applyFill="1" applyBorder="1" applyAlignment="1" applyProtection="1">
      <alignment horizontal="center" vertical="center" wrapText="1"/>
    </xf>
    <xf numFmtId="0" fontId="2" fillId="0" borderId="11" xfId="0" applyFont="1" applyFill="1" applyBorder="1" applyAlignment="1">
      <alignment horizontal="left" vertical="center" wrapText="1"/>
    </xf>
    <xf numFmtId="43" fontId="3" fillId="0" borderId="13" xfId="0" applyNumberFormat="1" applyFont="1" applyFill="1" applyBorder="1" applyAlignment="1" applyProtection="1">
      <alignment horizontal="center" vertical="center" wrapText="1"/>
    </xf>
    <xf numFmtId="43" fontId="3" fillId="0" borderId="13" xfId="36" applyNumberFormat="1"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1" xfId="0" applyFont="1" applyBorder="1" applyAlignment="1">
      <alignment horizontal="center" vertical="center" wrapText="1"/>
    </xf>
    <xf numFmtId="0" fontId="3" fillId="24" borderId="12"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vertical="center" wrapText="1"/>
    </xf>
    <xf numFmtId="0" fontId="2" fillId="0" borderId="0" xfId="0" applyFont="1" applyAlignment="1">
      <alignment horizontal="right" vertical="center" wrapText="1"/>
    </xf>
    <xf numFmtId="2" fontId="3" fillId="0" borderId="0" xfId="0" applyNumberFormat="1" applyFont="1" applyAlignment="1">
      <alignment horizontal="center" vertical="center" wrapText="1"/>
    </xf>
    <xf numFmtId="0" fontId="3" fillId="0" borderId="0" xfId="0" applyFont="1" applyBorder="1" applyAlignment="1">
      <alignment horizontal="center" vertical="center" wrapText="1"/>
    </xf>
    <xf numFmtId="175" fontId="3" fillId="0" borderId="0" xfId="0" applyNumberFormat="1" applyFont="1" applyAlignment="1">
      <alignment horizontal="left" vertical="center" wrapText="1"/>
    </xf>
    <xf numFmtId="43" fontId="3" fillId="0" borderId="0" xfId="0" applyNumberFormat="1" applyFont="1" applyAlignment="1">
      <alignment vertical="center"/>
    </xf>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Fill="1" applyBorder="1" applyAlignment="1">
      <alignment horizontal="left" vertical="center"/>
    </xf>
    <xf numFmtId="43"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25" borderId="0" xfId="0" applyFont="1" applyFill="1" applyBorder="1" applyAlignment="1">
      <alignment vertical="center"/>
    </xf>
    <xf numFmtId="0" fontId="2" fillId="0" borderId="12" xfId="0" applyFont="1" applyFill="1" applyBorder="1" applyAlignment="1">
      <alignment horizontal="right" vertical="center"/>
    </xf>
    <xf numFmtId="43" fontId="2" fillId="0" borderId="12" xfId="0" applyNumberFormat="1" applyFont="1" applyFill="1" applyBorder="1" applyAlignment="1">
      <alignment vertical="center"/>
    </xf>
    <xf numFmtId="43" fontId="3" fillId="0" borderId="12" xfId="0" applyNumberFormat="1" applyFont="1" applyFill="1" applyBorder="1" applyAlignment="1">
      <alignment vertical="center"/>
    </xf>
    <xf numFmtId="0" fontId="6" fillId="0" borderId="12" xfId="0" applyFont="1" applyFill="1" applyBorder="1" applyAlignment="1">
      <alignment horizontal="right" vertical="center"/>
    </xf>
    <xf numFmtId="43" fontId="11" fillId="0" borderId="0" xfId="0" applyNumberFormat="1" applyFont="1" applyFill="1" applyBorder="1" applyAlignment="1">
      <alignment vertical="center"/>
    </xf>
    <xf numFmtId="2" fontId="3" fillId="0" borderId="14" xfId="0" applyNumberFormat="1" applyFont="1" applyFill="1" applyBorder="1" applyAlignment="1">
      <alignment vertical="center" wrapText="1"/>
    </xf>
    <xf numFmtId="2" fontId="3" fillId="0" borderId="11" xfId="0" applyNumberFormat="1" applyFont="1" applyFill="1" applyBorder="1" applyAlignment="1">
      <alignment horizontal="center" vertical="center" wrapText="1"/>
    </xf>
    <xf numFmtId="43" fontId="3" fillId="0" borderId="15" xfId="36" applyNumberFormat="1" applyFont="1" applyFill="1" applyBorder="1" applyAlignment="1" applyProtection="1">
      <alignment horizontal="center" vertical="center" wrapText="1"/>
    </xf>
    <xf numFmtId="43" fontId="3" fillId="0" borderId="16" xfId="0" applyNumberFormat="1" applyFont="1" applyFill="1" applyBorder="1" applyAlignment="1">
      <alignment vertical="center" wrapText="1"/>
    </xf>
    <xf numFmtId="0" fontId="3" fillId="24" borderId="17" xfId="0" applyFont="1" applyFill="1" applyBorder="1" applyAlignment="1">
      <alignment horizontal="center" vertical="center" wrapText="1"/>
    </xf>
    <xf numFmtId="0" fontId="7" fillId="0" borderId="0" xfId="0" applyFont="1" applyFill="1" applyBorder="1" applyAlignment="1">
      <alignment horizontal="center" vertical="center"/>
    </xf>
    <xf numFmtId="176" fontId="3" fillId="0" borderId="0" xfId="0" applyNumberFormat="1" applyFont="1" applyAlignment="1">
      <alignment horizontal="center" vertical="center"/>
    </xf>
    <xf numFmtId="14" fontId="3" fillId="0" borderId="0" xfId="0" applyNumberFormat="1" applyFont="1" applyAlignment="1">
      <alignment horizontal="lef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33" fillId="0" borderId="18" xfId="0" applyFont="1" applyFill="1" applyBorder="1" applyAlignment="1">
      <alignment horizontal="left" vertical="center" wrapText="1"/>
    </xf>
    <xf numFmtId="0" fontId="2" fillId="0" borderId="11" xfId="0" applyFont="1" applyFill="1" applyBorder="1" applyAlignment="1">
      <alignment horizontal="center" vertical="center" wrapText="1"/>
    </xf>
    <xf numFmtId="43" fontId="9" fillId="0" borderId="11" xfId="0" applyNumberFormat="1" applyFont="1" applyFill="1" applyBorder="1" applyAlignment="1">
      <alignment horizontal="center" vertical="center" wrapText="1"/>
    </xf>
    <xf numFmtId="0" fontId="3" fillId="27" borderId="13" xfId="0" applyFont="1" applyFill="1" applyBorder="1" applyAlignment="1" applyProtection="1">
      <alignment horizontal="center" vertical="center" wrapText="1"/>
    </xf>
    <xf numFmtId="43" fontId="3" fillId="27" borderId="13" xfId="0" applyNumberFormat="1" applyFont="1" applyFill="1" applyBorder="1" applyAlignment="1" applyProtection="1">
      <alignment horizontal="center" vertical="center" wrapText="1"/>
    </xf>
    <xf numFmtId="0" fontId="3" fillId="27" borderId="0" xfId="0" applyFont="1" applyFill="1" applyAlignment="1">
      <alignment vertical="center"/>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43" fontId="2"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3" fillId="25" borderId="19" xfId="0" applyFont="1" applyFill="1" applyBorder="1" applyAlignment="1">
      <alignment horizontal="center" vertical="center" wrapText="1"/>
    </xf>
    <xf numFmtId="2" fontId="3" fillId="0" borderId="0" xfId="36" applyNumberFormat="1" applyFont="1" applyFill="1" applyBorder="1" applyAlignment="1" applyProtection="1">
      <alignment vertical="center"/>
    </xf>
    <xf numFmtId="43" fontId="49" fillId="0" borderId="15" xfId="36" applyNumberFormat="1" applyFont="1" applyFill="1" applyBorder="1" applyAlignment="1" applyProtection="1">
      <alignment horizontal="center" vertical="center" wrapText="1"/>
    </xf>
    <xf numFmtId="43" fontId="49" fillId="0" borderId="13" xfId="0" applyNumberFormat="1" applyFont="1" applyFill="1" applyBorder="1" applyAlignment="1" applyProtection="1">
      <alignment horizontal="center" vertical="center" wrapText="1"/>
    </xf>
    <xf numFmtId="0" fontId="49" fillId="0" borderId="0" xfId="0" applyFont="1" applyFill="1" applyBorder="1" applyAlignment="1">
      <alignment vertical="center"/>
    </xf>
    <xf numFmtId="43" fontId="49" fillId="0" borderId="11" xfId="0" applyNumberFormat="1" applyFont="1" applyFill="1" applyBorder="1" applyAlignment="1">
      <alignment horizontal="center" vertical="center" wrapText="1"/>
    </xf>
    <xf numFmtId="2" fontId="3" fillId="27" borderId="11" xfId="0" applyNumberFormat="1" applyFont="1" applyFill="1" applyBorder="1" applyAlignment="1">
      <alignment horizontal="center" vertical="center" wrapText="1"/>
    </xf>
    <xf numFmtId="43" fontId="3" fillId="27" borderId="13" xfId="36" applyNumberFormat="1" applyFont="1" applyFill="1" applyBorder="1" applyAlignment="1" applyProtection="1">
      <alignment horizontal="center" vertical="center" wrapText="1"/>
    </xf>
    <xf numFmtId="2" fontId="2" fillId="27" borderId="14" xfId="0" applyNumberFormat="1" applyFont="1" applyFill="1" applyBorder="1" applyAlignment="1">
      <alignment vertical="center" wrapText="1"/>
    </xf>
    <xf numFmtId="43" fontId="3" fillId="27" borderId="15" xfId="36" applyNumberFormat="1" applyFont="1" applyFill="1" applyBorder="1" applyAlignment="1" applyProtection="1">
      <alignment horizontal="center" vertical="center" wrapText="1"/>
    </xf>
    <xf numFmtId="43" fontId="3" fillId="27" borderId="16" xfId="0" applyNumberFormat="1" applyFont="1" applyFill="1" applyBorder="1" applyAlignment="1">
      <alignment vertical="center" wrapText="1"/>
    </xf>
    <xf numFmtId="2" fontId="3" fillId="27" borderId="14" xfId="0" applyNumberFormat="1" applyFont="1" applyFill="1" applyBorder="1" applyAlignment="1">
      <alignment vertical="center" wrapText="1"/>
    </xf>
    <xf numFmtId="43" fontId="3" fillId="25" borderId="19" xfId="0" applyNumberFormat="1" applyFont="1" applyFill="1" applyBorder="1" applyAlignment="1">
      <alignment vertical="center"/>
    </xf>
    <xf numFmtId="0" fontId="3" fillId="27" borderId="20" xfId="0" applyFont="1" applyFill="1" applyBorder="1" applyAlignment="1">
      <alignment vertical="center" wrapText="1"/>
    </xf>
    <xf numFmtId="0" fontId="3" fillId="27" borderId="21" xfId="0" applyFont="1" applyFill="1" applyBorder="1" applyAlignment="1">
      <alignment vertical="center" wrapText="1"/>
    </xf>
    <xf numFmtId="0" fontId="3" fillId="25" borderId="20" xfId="0" applyFont="1" applyFill="1" applyBorder="1" applyAlignment="1">
      <alignment horizontal="center" vertical="center" wrapText="1"/>
    </xf>
    <xf numFmtId="0" fontId="3" fillId="27" borderId="22" xfId="0" applyFont="1" applyFill="1" applyBorder="1" applyAlignment="1">
      <alignment horizontal="center" vertical="center" wrapText="1"/>
    </xf>
    <xf numFmtId="0" fontId="3" fillId="27" borderId="23" xfId="0" applyFont="1" applyFill="1" applyBorder="1" applyAlignment="1">
      <alignment horizontal="center" vertical="center" wrapText="1"/>
    </xf>
    <xf numFmtId="0" fontId="3" fillId="27" borderId="24" xfId="0" applyFont="1" applyFill="1" applyBorder="1" applyAlignment="1">
      <alignment horizontal="center" vertical="center" wrapText="1"/>
    </xf>
    <xf numFmtId="0" fontId="3" fillId="27" borderId="25" xfId="0" applyFont="1" applyFill="1" applyBorder="1" applyAlignment="1">
      <alignment horizontal="center" vertical="center" wrapText="1"/>
    </xf>
    <xf numFmtId="0" fontId="3" fillId="27" borderId="0" xfId="0" applyFont="1" applyFill="1" applyBorder="1" applyAlignment="1">
      <alignment horizontal="center" vertical="center" wrapText="1"/>
    </xf>
    <xf numFmtId="0" fontId="49" fillId="27" borderId="0" xfId="0" applyFont="1" applyFill="1" applyAlignment="1">
      <alignment horizontal="left" vertical="center"/>
    </xf>
    <xf numFmtId="174" fontId="2" fillId="0" borderId="0" xfId="0" applyNumberFormat="1" applyFont="1" applyFill="1" applyBorder="1" applyAlignment="1">
      <alignment horizontal="center" vertical="center"/>
    </xf>
    <xf numFmtId="0" fontId="3" fillId="27" borderId="26" xfId="0" applyFont="1" applyFill="1" applyBorder="1" applyAlignment="1" applyProtection="1">
      <alignment horizontal="center" vertical="center" wrapText="1"/>
    </xf>
    <xf numFmtId="0" fontId="50" fillId="0" borderId="0" xfId="0" applyFont="1" applyFill="1" applyBorder="1" applyAlignment="1">
      <alignment horizontal="center" vertical="center"/>
    </xf>
    <xf numFmtId="0" fontId="49" fillId="0" borderId="0" xfId="0" applyFont="1" applyFill="1" applyBorder="1" applyAlignment="1">
      <alignment horizontal="right" vertical="center"/>
    </xf>
    <xf numFmtId="0" fontId="49" fillId="24" borderId="12" xfId="0" applyFont="1" applyFill="1" applyBorder="1" applyAlignment="1" applyProtection="1">
      <alignment horizontal="center" vertical="center" wrapText="1"/>
    </xf>
    <xf numFmtId="43" fontId="51" fillId="0" borderId="11" xfId="0" applyNumberFormat="1" applyFont="1" applyFill="1" applyBorder="1" applyAlignment="1">
      <alignment horizontal="center" vertical="center" wrapText="1"/>
    </xf>
    <xf numFmtId="43" fontId="49" fillId="27" borderId="15" xfId="36" applyNumberFormat="1" applyFont="1" applyFill="1" applyBorder="1" applyAlignment="1" applyProtection="1">
      <alignment horizontal="center" vertical="center" wrapText="1"/>
    </xf>
    <xf numFmtId="0" fontId="51" fillId="0" borderId="12" xfId="0" applyFont="1" applyFill="1" applyBorder="1" applyAlignment="1">
      <alignment horizontal="left" vertical="center" wrapText="1"/>
    </xf>
    <xf numFmtId="2" fontId="49" fillId="0" borderId="0" xfId="36" applyNumberFormat="1" applyFont="1" applyFill="1" applyBorder="1" applyAlignment="1" applyProtection="1">
      <alignment horizontal="right" vertical="center"/>
    </xf>
    <xf numFmtId="0" fontId="49" fillId="0" borderId="0" xfId="0" applyFont="1" applyFill="1" applyBorder="1" applyAlignment="1" applyProtection="1">
      <alignment vertical="center"/>
    </xf>
    <xf numFmtId="0" fontId="49" fillId="0" borderId="0" xfId="0" applyFont="1" applyAlignment="1">
      <alignment vertical="center"/>
    </xf>
    <xf numFmtId="0" fontId="49" fillId="0" borderId="0" xfId="0" applyFont="1" applyFill="1" applyBorder="1" applyAlignment="1">
      <alignment horizontal="center" vertical="center"/>
    </xf>
    <xf numFmtId="0" fontId="49" fillId="0" borderId="0" xfId="0" applyFont="1" applyFill="1" applyBorder="1" applyAlignment="1">
      <alignment horizontal="left" vertical="center"/>
    </xf>
    <xf numFmtId="43" fontId="51" fillId="0" borderId="12" xfId="0" applyNumberFormat="1" applyFont="1" applyFill="1" applyBorder="1" applyAlignment="1">
      <alignment horizontal="right" vertical="center"/>
    </xf>
    <xf numFmtId="2" fontId="49" fillId="0" borderId="0" xfId="36" applyNumberFormat="1" applyFont="1" applyFill="1" applyBorder="1" applyAlignment="1" applyProtection="1">
      <alignment vertical="center"/>
    </xf>
    <xf numFmtId="0" fontId="2" fillId="0" borderId="14" xfId="0" applyFont="1" applyFill="1" applyBorder="1" applyAlignment="1">
      <alignment horizontal="left" vertical="center" wrapText="1"/>
    </xf>
    <xf numFmtId="43" fontId="8" fillId="27" borderId="11" xfId="0" applyNumberFormat="1" applyFont="1" applyFill="1" applyBorder="1" applyAlignment="1">
      <alignment vertical="center" wrapText="1"/>
    </xf>
    <xf numFmtId="43" fontId="49" fillId="27" borderId="13" xfId="0" applyNumberFormat="1" applyFont="1" applyFill="1" applyBorder="1" applyAlignment="1" applyProtection="1">
      <alignment horizontal="center" vertical="center" wrapText="1"/>
    </xf>
    <xf numFmtId="0" fontId="3" fillId="0" borderId="0" xfId="0" applyFont="1" applyFill="1" applyAlignment="1">
      <alignment vertical="center" wrapText="1"/>
    </xf>
    <xf numFmtId="0" fontId="33" fillId="0" borderId="27" xfId="0" applyFont="1" applyFill="1" applyBorder="1" applyAlignment="1">
      <alignment horizontal="left" vertical="center" wrapText="1"/>
    </xf>
    <xf numFmtId="43" fontId="3" fillId="27" borderId="11" xfId="0" applyNumberFormat="1" applyFont="1" applyFill="1" applyBorder="1" applyAlignment="1" applyProtection="1">
      <alignment horizontal="center" vertical="center" wrapText="1"/>
    </xf>
    <xf numFmtId="43" fontId="3" fillId="27" borderId="11" xfId="0" applyNumberFormat="1" applyFont="1" applyFill="1" applyBorder="1" applyAlignment="1">
      <alignment horizontal="center" vertical="center" wrapText="1"/>
    </xf>
    <xf numFmtId="0" fontId="3" fillId="27" borderId="11" xfId="0" applyFont="1" applyFill="1" applyBorder="1" applyAlignment="1">
      <alignment horizontal="center" vertical="center" wrapText="1"/>
    </xf>
    <xf numFmtId="0" fontId="8" fillId="27" borderId="11" xfId="0" applyFont="1" applyFill="1" applyBorder="1" applyAlignment="1">
      <alignment horizontal="center" vertical="center" wrapText="1"/>
    </xf>
    <xf numFmtId="43" fontId="3" fillId="27" borderId="11" xfId="0" applyNumberFormat="1" applyFont="1" applyFill="1" applyBorder="1" applyAlignment="1">
      <alignment vertical="center" wrapText="1"/>
    </xf>
    <xf numFmtId="0" fontId="2" fillId="27" borderId="11" xfId="0" applyFont="1" applyFill="1" applyBorder="1" applyAlignment="1">
      <alignment horizontal="center" vertical="center" wrapText="1"/>
    </xf>
    <xf numFmtId="0" fontId="3" fillId="27" borderId="0" xfId="0" applyFont="1" applyFill="1" applyAlignment="1">
      <alignment horizontal="center" vertical="center"/>
    </xf>
    <xf numFmtId="0" fontId="52" fillId="0" borderId="14" xfId="44" applyFont="1" applyBorder="1" applyAlignment="1">
      <alignment horizontal="left" vertical="center" wrapText="1"/>
    </xf>
    <xf numFmtId="0" fontId="2" fillId="27" borderId="26" xfId="62" applyFont="1" applyFill="1" applyBorder="1" applyAlignment="1">
      <alignment horizontal="left" vertical="center" wrapText="1"/>
    </xf>
    <xf numFmtId="43" fontId="3" fillId="26" borderId="11" xfId="0" applyNumberFormat="1" applyFont="1" applyFill="1" applyBorder="1" applyAlignment="1">
      <alignment horizontal="center" vertical="center" wrapText="1"/>
    </xf>
    <xf numFmtId="0" fontId="3" fillId="27" borderId="14" xfId="0" applyFont="1" applyFill="1" applyBorder="1" applyAlignment="1">
      <alignment vertical="center" wrapText="1"/>
    </xf>
    <xf numFmtId="0" fontId="3" fillId="27" borderId="28" xfId="0" applyFont="1" applyFill="1" applyBorder="1" applyAlignment="1">
      <alignment vertical="center" wrapText="1"/>
    </xf>
    <xf numFmtId="43" fontId="3" fillId="27" borderId="29" xfId="0" applyNumberFormat="1" applyFont="1" applyFill="1" applyBorder="1" applyAlignment="1">
      <alignment horizontal="center" vertical="center" wrapText="1"/>
    </xf>
    <xf numFmtId="0" fontId="34" fillId="0" borderId="26" xfId="0" applyFont="1" applyFill="1" applyBorder="1" applyAlignment="1">
      <alignment horizontal="left" vertical="center" wrapText="1"/>
    </xf>
    <xf numFmtId="0" fontId="33" fillId="27" borderId="18" xfId="0" applyFont="1" applyFill="1" applyBorder="1" applyAlignment="1">
      <alignment horizontal="left" vertical="center" wrapText="1"/>
    </xf>
    <xf numFmtId="43" fontId="9" fillId="27" borderId="11" xfId="0" applyNumberFormat="1" applyFont="1" applyFill="1" applyBorder="1" applyAlignment="1">
      <alignment horizontal="center" vertical="center" wrapText="1"/>
    </xf>
    <xf numFmtId="43" fontId="51" fillId="27" borderId="11" xfId="0" applyNumberFormat="1" applyFont="1" applyFill="1" applyBorder="1" applyAlignment="1">
      <alignment horizontal="center" vertical="center" wrapText="1"/>
    </xf>
    <xf numFmtId="43" fontId="3" fillId="27" borderId="11" xfId="44" applyNumberFormat="1" applyFont="1" applyFill="1" applyBorder="1" applyAlignment="1">
      <alignment horizontal="right" vertical="center" wrapText="1"/>
    </xf>
    <xf numFmtId="2" fontId="8" fillId="27" borderId="11" xfId="0" applyNumberFormat="1" applyFont="1" applyFill="1" applyBorder="1" applyAlignment="1">
      <alignment horizontal="center" vertical="center" wrapText="1"/>
    </xf>
    <xf numFmtId="2" fontId="8" fillId="0" borderId="11" xfId="0" applyNumberFormat="1" applyFont="1" applyFill="1" applyBorder="1" applyAlignment="1">
      <alignment horizontal="center" vertical="center" wrapText="1"/>
    </xf>
    <xf numFmtId="2" fontId="8" fillId="0" borderId="14" xfId="0" applyNumberFormat="1" applyFont="1" applyFill="1" applyBorder="1" applyAlignment="1">
      <alignment vertical="center" wrapText="1"/>
    </xf>
    <xf numFmtId="173" fontId="49" fillId="27" borderId="0" xfId="0" applyNumberFormat="1" applyFont="1" applyFill="1" applyBorder="1" applyAlignment="1">
      <alignment horizontal="center" vertical="center" wrapText="1"/>
    </xf>
    <xf numFmtId="173" fontId="53" fillId="27" borderId="0" xfId="0" applyNumberFormat="1" applyFont="1" applyFill="1" applyBorder="1" applyAlignment="1">
      <alignment horizontal="center" vertical="center" wrapText="1"/>
    </xf>
    <xf numFmtId="0" fontId="53" fillId="0" borderId="0" xfId="0" applyFont="1" applyFill="1" applyBorder="1" applyAlignment="1">
      <alignment horizontal="center" vertical="center"/>
    </xf>
    <xf numFmtId="4" fontId="53" fillId="0" borderId="0" xfId="0" applyNumberFormat="1" applyFont="1" applyFill="1" applyBorder="1" applyAlignment="1">
      <alignment horizontal="center" vertical="center" wrapText="1"/>
    </xf>
    <xf numFmtId="2" fontId="35" fillId="0" borderId="14" xfId="0" applyNumberFormat="1" applyFont="1" applyFill="1" applyBorder="1" applyAlignment="1">
      <alignment vertical="center" wrapText="1"/>
    </xf>
    <xf numFmtId="173" fontId="3" fillId="0" borderId="11" xfId="0" applyNumberFormat="1" applyFont="1" applyFill="1" applyBorder="1" applyAlignment="1">
      <alignment horizontal="center" vertical="center" wrapText="1"/>
    </xf>
    <xf numFmtId="173" fontId="3" fillId="0" borderId="11" xfId="0" applyNumberFormat="1" applyFont="1" applyFill="1" applyBorder="1" applyAlignment="1" applyProtection="1">
      <alignment horizontal="center" vertical="center" wrapText="1"/>
    </xf>
    <xf numFmtId="173" fontId="3" fillId="0" borderId="0" xfId="0" applyNumberFormat="1" applyFont="1" applyFill="1" applyBorder="1" applyAlignment="1">
      <alignment vertical="center"/>
    </xf>
    <xf numFmtId="0" fontId="36" fillId="27" borderId="26" xfId="0" applyFont="1" applyFill="1" applyBorder="1" applyAlignment="1">
      <alignment horizontal="left" vertical="center" wrapText="1"/>
    </xf>
    <xf numFmtId="43" fontId="8" fillId="27" borderId="15" xfId="36" applyNumberFormat="1" applyFont="1" applyFill="1" applyBorder="1" applyAlignment="1" applyProtection="1">
      <alignment horizontal="center" vertical="center" wrapText="1"/>
    </xf>
    <xf numFmtId="0" fontId="3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horizontal="left" vertical="center"/>
    </xf>
    <xf numFmtId="0" fontId="4" fillId="0" borderId="0" xfId="0" applyFont="1" applyFill="1" applyBorder="1" applyAlignment="1" applyProtection="1">
      <alignment horizontal="left" vertical="center"/>
    </xf>
    <xf numFmtId="2" fontId="39" fillId="27" borderId="30" xfId="0" applyNumberFormat="1" applyFont="1" applyFill="1" applyBorder="1" applyAlignment="1">
      <alignment vertical="center" wrapText="1"/>
    </xf>
    <xf numFmtId="2" fontId="4" fillId="0" borderId="31" xfId="0" applyNumberFormat="1" applyFont="1" applyFill="1" applyBorder="1" applyAlignment="1">
      <alignment vertical="center" wrapText="1"/>
    </xf>
    <xf numFmtId="2" fontId="4" fillId="27" borderId="31" xfId="0" applyNumberFormat="1" applyFont="1" applyFill="1" applyBorder="1" applyAlignment="1">
      <alignment vertical="center" wrapText="1"/>
    </xf>
    <xf numFmtId="0" fontId="39" fillId="0" borderId="32" xfId="0" applyFont="1" applyFill="1" applyBorder="1" applyAlignment="1">
      <alignment horizontal="left" vertical="center" wrapText="1"/>
    </xf>
    <xf numFmtId="2" fontId="4" fillId="0" borderId="0" xfId="0" applyNumberFormat="1" applyFont="1" applyAlignment="1">
      <alignment horizontal="center" vertical="center" wrapText="1"/>
    </xf>
    <xf numFmtId="175" fontId="4" fillId="0" borderId="0" xfId="0" applyNumberFormat="1" applyFont="1" applyAlignment="1">
      <alignment horizontal="left" vertical="center" wrapText="1"/>
    </xf>
    <xf numFmtId="176"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0" fillId="0" borderId="30" xfId="0" applyFont="1" applyFill="1" applyBorder="1" applyAlignment="1">
      <alignment horizontal="left" vertical="center" wrapText="1"/>
    </xf>
    <xf numFmtId="0" fontId="39" fillId="27" borderId="30" xfId="62" applyFont="1" applyFill="1" applyBorder="1" applyAlignment="1">
      <alignment horizontal="left" vertical="center" wrapText="1"/>
    </xf>
    <xf numFmtId="0" fontId="54" fillId="0" borderId="31" xfId="44" applyFont="1" applyBorder="1" applyAlignment="1">
      <alignment horizontal="left" vertical="center" wrapText="1"/>
    </xf>
    <xf numFmtId="43" fontId="8" fillId="0" borderId="15" xfId="36" applyNumberFormat="1" applyFont="1" applyFill="1" applyBorder="1" applyAlignment="1" applyProtection="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wrapText="1"/>
    </xf>
    <xf numFmtId="0" fontId="35" fillId="0" borderId="11" xfId="0" applyFont="1" applyBorder="1" applyAlignment="1">
      <alignment horizontal="left" vertical="center" wrapText="1"/>
    </xf>
    <xf numFmtId="173" fontId="49" fillId="0" borderId="13" xfId="0" applyNumberFormat="1" applyFont="1" applyFill="1" applyBorder="1" applyAlignment="1" applyProtection="1">
      <alignment horizontal="center" vertical="center" wrapText="1"/>
    </xf>
    <xf numFmtId="173" fontId="49" fillId="0" borderId="11" xfId="0" applyNumberFormat="1" applyFont="1" applyFill="1" applyBorder="1" applyAlignment="1">
      <alignment horizontal="center" vertical="center" wrapText="1"/>
    </xf>
    <xf numFmtId="173" fontId="3" fillId="0" borderId="13" xfId="0" applyNumberFormat="1" applyFont="1" applyFill="1" applyBorder="1" applyAlignment="1" applyProtection="1">
      <alignment horizontal="center" vertical="center" wrapText="1"/>
    </xf>
    <xf numFmtId="173" fontId="3" fillId="0" borderId="13" xfId="36" applyNumberFormat="1" applyFont="1" applyFill="1" applyBorder="1" applyAlignment="1" applyProtection="1">
      <alignment horizontal="center" vertical="center" wrapText="1"/>
    </xf>
    <xf numFmtId="173" fontId="49" fillId="27" borderId="13" xfId="0" applyNumberFormat="1" applyFont="1" applyFill="1" applyBorder="1" applyAlignment="1">
      <alignment horizontal="center" vertical="center" wrapText="1"/>
    </xf>
    <xf numFmtId="0" fontId="41" fillId="27" borderId="26" xfId="0" applyFont="1" applyFill="1" applyBorder="1" applyAlignment="1">
      <alignment horizontal="left" vertical="center" wrapText="1"/>
    </xf>
    <xf numFmtId="0" fontId="8" fillId="0" borderId="11" xfId="0" applyFont="1" applyBorder="1" applyAlignment="1">
      <alignment horizontal="left" vertical="center" wrapText="1"/>
    </xf>
    <xf numFmtId="0" fontId="3" fillId="0" borderId="0" xfId="0" applyFont="1" applyFill="1" applyAlignment="1">
      <alignment horizontal="center" vertical="center" wrapText="1"/>
    </xf>
    <xf numFmtId="173" fontId="3" fillId="0" borderId="15" xfId="36" applyNumberFormat="1" applyFont="1" applyFill="1" applyBorder="1" applyAlignment="1" applyProtection="1">
      <alignment horizontal="center" vertical="center" wrapText="1"/>
    </xf>
    <xf numFmtId="0" fontId="3" fillId="27" borderId="0" xfId="0" applyFont="1" applyFill="1" applyAlignment="1">
      <alignment horizontal="center" vertical="center" wrapText="1"/>
    </xf>
    <xf numFmtId="0" fontId="3" fillId="27" borderId="0" xfId="0" applyFont="1" applyFill="1" applyAlignment="1">
      <alignment vertical="center" wrapText="1"/>
    </xf>
    <xf numFmtId="173" fontId="3" fillId="27" borderId="0" xfId="0" applyNumberFormat="1" applyFont="1" applyFill="1" applyAlignment="1">
      <alignment vertical="center" wrapText="1"/>
    </xf>
    <xf numFmtId="0" fontId="3" fillId="27" borderId="29" xfId="0" applyFont="1" applyFill="1" applyBorder="1" applyAlignment="1">
      <alignment horizontal="center" vertical="center" wrapText="1"/>
    </xf>
    <xf numFmtId="0" fontId="3" fillId="27" borderId="33" xfId="0" applyFont="1" applyFill="1" applyBorder="1" applyAlignment="1">
      <alignment horizontal="center" vertical="center" wrapText="1"/>
    </xf>
    <xf numFmtId="0" fontId="3" fillId="27" borderId="33" xfId="0" applyFont="1" applyFill="1" applyBorder="1" applyAlignment="1">
      <alignment vertical="center" wrapText="1"/>
    </xf>
    <xf numFmtId="0" fontId="3" fillId="27" borderId="34" xfId="0" applyFont="1" applyFill="1" applyBorder="1" applyAlignment="1">
      <alignment vertical="center" wrapText="1"/>
    </xf>
    <xf numFmtId="0" fontId="49" fillId="0" borderId="0" xfId="0" applyFont="1" applyAlignment="1">
      <alignment vertical="center" wrapText="1"/>
    </xf>
    <xf numFmtId="2" fontId="49" fillId="0" borderId="0" xfId="0" applyNumberFormat="1" applyFont="1" applyAlignment="1">
      <alignment horizontal="center" vertical="center" wrapText="1"/>
    </xf>
    <xf numFmtId="43" fontId="49" fillId="0" borderId="0" xfId="0" applyNumberFormat="1" applyFont="1" applyAlignment="1">
      <alignment vertical="center"/>
    </xf>
    <xf numFmtId="0" fontId="49" fillId="0" borderId="0" xfId="0" applyFont="1" applyAlignment="1">
      <alignment horizontal="center" vertical="center"/>
    </xf>
    <xf numFmtId="173" fontId="3" fillId="27" borderId="16" xfId="0" applyNumberFormat="1" applyFont="1" applyFill="1" applyBorder="1" applyAlignment="1">
      <alignment vertical="center" wrapText="1"/>
    </xf>
    <xf numFmtId="173" fontId="3" fillId="27" borderId="11" xfId="0" applyNumberFormat="1" applyFont="1" applyFill="1" applyBorder="1" applyAlignment="1" applyProtection="1">
      <alignment horizontal="center" vertical="center" wrapText="1"/>
    </xf>
    <xf numFmtId="173" fontId="3" fillId="27" borderId="13" xfId="0" applyNumberFormat="1" applyFont="1" applyFill="1" applyBorder="1" applyAlignment="1" applyProtection="1">
      <alignment horizontal="center" vertical="center" wrapText="1"/>
    </xf>
    <xf numFmtId="173" fontId="49" fillId="27" borderId="13" xfId="0" applyNumberFormat="1" applyFont="1" applyFill="1" applyBorder="1" applyAlignment="1" applyProtection="1">
      <alignment horizontal="center" vertical="center" wrapText="1"/>
    </xf>
    <xf numFmtId="173" fontId="3" fillId="27" borderId="13" xfId="36" applyNumberFormat="1" applyFont="1" applyFill="1" applyBorder="1" applyAlignment="1" applyProtection="1">
      <alignment horizontal="center" vertical="center" wrapText="1"/>
    </xf>
    <xf numFmtId="173" fontId="3" fillId="26" borderId="11" xfId="0" applyNumberFormat="1" applyFont="1" applyFill="1" applyBorder="1" applyAlignment="1">
      <alignment horizontal="center" vertical="center" wrapText="1"/>
    </xf>
    <xf numFmtId="173" fontId="3" fillId="26" borderId="0" xfId="0" applyNumberFormat="1" applyFont="1" applyFill="1" applyBorder="1" applyAlignment="1">
      <alignment horizontal="center" vertical="center" wrapText="1"/>
    </xf>
    <xf numFmtId="173" fontId="3" fillId="0" borderId="11" xfId="0" applyNumberFormat="1" applyFont="1" applyBorder="1" applyAlignment="1">
      <alignment horizontal="center" vertical="center" wrapText="1"/>
    </xf>
    <xf numFmtId="0" fontId="42" fillId="0" borderId="0" xfId="0" applyFont="1" applyAlignment="1">
      <alignment horizontal="center" vertical="center"/>
    </xf>
    <xf numFmtId="0" fontId="42" fillId="0" borderId="0" xfId="0" applyFont="1" applyAlignment="1">
      <alignment vertical="center"/>
    </xf>
    <xf numFmtId="0" fontId="42" fillId="0" borderId="0" xfId="0" applyFont="1" applyAlignment="1">
      <alignment horizontal="right" vertical="center"/>
    </xf>
    <xf numFmtId="0" fontId="43" fillId="0" borderId="0" xfId="0" applyFont="1" applyAlignment="1">
      <alignment horizontal="center" vertical="center"/>
    </xf>
    <xf numFmtId="0" fontId="42" fillId="0" borderId="0" xfId="0" applyFont="1" applyAlignment="1">
      <alignment horizontal="left" vertical="center"/>
    </xf>
    <xf numFmtId="0" fontId="42" fillId="24" borderId="12"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left" vertical="center" wrapText="1"/>
    </xf>
    <xf numFmtId="43" fontId="42" fillId="0" borderId="18" xfId="0" applyNumberFormat="1" applyFont="1" applyBorder="1" applyAlignment="1">
      <alignment horizontal="center" vertical="center" wrapText="1"/>
    </xf>
    <xf numFmtId="0" fontId="42" fillId="0" borderId="11" xfId="0" applyFont="1" applyBorder="1" applyAlignment="1">
      <alignment horizontal="center" vertical="center" wrapText="1"/>
    </xf>
    <xf numFmtId="0" fontId="42" fillId="0" borderId="11" xfId="0" applyFont="1" applyBorder="1" applyAlignment="1">
      <alignment horizontal="left" vertical="center" wrapText="1"/>
    </xf>
    <xf numFmtId="43" fontId="42" fillId="0" borderId="11" xfId="0" applyNumberFormat="1" applyFont="1" applyBorder="1" applyAlignment="1">
      <alignment horizontal="center" vertical="center" wrapText="1"/>
    </xf>
    <xf numFmtId="0" fontId="42" fillId="0" borderId="12" xfId="0" applyFont="1" applyBorder="1" applyAlignment="1">
      <alignment horizontal="center" vertical="center" wrapText="1"/>
    </xf>
    <xf numFmtId="0" fontId="43" fillId="0" borderId="12" xfId="0" applyFont="1" applyBorder="1" applyAlignment="1">
      <alignment horizontal="right" vertical="center" wrapText="1"/>
    </xf>
    <xf numFmtId="43" fontId="43" fillId="0" borderId="12" xfId="0" applyNumberFormat="1" applyFont="1" applyBorder="1" applyAlignment="1">
      <alignment horizontal="center" vertical="center" wrapText="1"/>
    </xf>
    <xf numFmtId="173" fontId="53" fillId="0" borderId="0" xfId="0" applyNumberFormat="1" applyFont="1" applyAlignment="1">
      <alignment horizontal="right" vertical="center" wrapText="1"/>
    </xf>
    <xf numFmtId="0" fontId="53" fillId="0" borderId="0" xfId="0" applyFont="1" applyAlignment="1">
      <alignment horizontal="left" vertical="center" wrapText="1"/>
    </xf>
    <xf numFmtId="0" fontId="42" fillId="0" borderId="35" xfId="0" applyFont="1" applyBorder="1" applyAlignment="1">
      <alignment horizontal="center" vertical="center" wrapText="1"/>
    </xf>
    <xf numFmtId="0" fontId="43" fillId="0" borderId="35" xfId="0" applyFont="1" applyBorder="1" applyAlignment="1">
      <alignment horizontal="right" vertical="center" wrapText="1"/>
    </xf>
    <xf numFmtId="43" fontId="43" fillId="0" borderId="35" xfId="0" applyNumberFormat="1" applyFont="1" applyBorder="1" applyAlignment="1">
      <alignment horizontal="center" vertical="center" wrapText="1"/>
    </xf>
    <xf numFmtId="0" fontId="42" fillId="0" borderId="36" xfId="0" applyFont="1" applyBorder="1" applyAlignment="1">
      <alignment horizontal="center" vertical="center" wrapText="1"/>
    </xf>
    <xf numFmtId="0" fontId="42" fillId="0" borderId="36" xfId="0" applyFont="1" applyBorder="1" applyAlignment="1">
      <alignment horizontal="right" vertical="center" wrapText="1"/>
    </xf>
    <xf numFmtId="43" fontId="42" fillId="0" borderId="36" xfId="0" applyNumberFormat="1" applyFont="1" applyBorder="1" applyAlignment="1">
      <alignment horizontal="center" vertical="center" wrapText="1"/>
    </xf>
    <xf numFmtId="43" fontId="42" fillId="0" borderId="12" xfId="0" applyNumberFormat="1" applyFont="1" applyBorder="1" applyAlignment="1">
      <alignment horizontal="center" vertical="center" wrapText="1"/>
    </xf>
    <xf numFmtId="43" fontId="42" fillId="0" borderId="0" xfId="0" applyNumberFormat="1" applyFont="1" applyAlignment="1">
      <alignment vertical="center" wrapText="1"/>
    </xf>
    <xf numFmtId="0" fontId="43" fillId="0" borderId="0" xfId="0" applyFont="1" applyAlignment="1">
      <alignment horizontal="right" vertical="center" wrapText="1"/>
    </xf>
    <xf numFmtId="2" fontId="42" fillId="0" borderId="0" xfId="0" applyNumberFormat="1" applyFont="1" applyAlignment="1">
      <alignment horizontal="center" vertical="center" wrapText="1"/>
    </xf>
    <xf numFmtId="0" fontId="42" fillId="0" borderId="0" xfId="0" applyFont="1" applyBorder="1" applyAlignment="1">
      <alignment horizontal="center" vertical="center" wrapText="1"/>
    </xf>
    <xf numFmtId="175" fontId="42" fillId="0" borderId="0" xfId="0" applyNumberFormat="1" applyFont="1" applyAlignment="1">
      <alignment horizontal="left" vertical="center" wrapText="1"/>
    </xf>
    <xf numFmtId="176" fontId="42" fillId="0" borderId="0" xfId="0" applyNumberFormat="1" applyFont="1" applyAlignment="1">
      <alignment horizontal="center" vertical="center"/>
    </xf>
    <xf numFmtId="43" fontId="42" fillId="0" borderId="0" xfId="0" applyNumberFormat="1" applyFont="1" applyAlignment="1">
      <alignment vertical="center"/>
    </xf>
    <xf numFmtId="0" fontId="3" fillId="27" borderId="33" xfId="0" applyFont="1" applyFill="1" applyBorder="1" applyAlignment="1">
      <alignment horizontal="left" vertical="center" wrapText="1"/>
    </xf>
    <xf numFmtId="0" fontId="3" fillId="27" borderId="34" xfId="0" applyFont="1" applyFill="1" applyBorder="1" applyAlignment="1">
      <alignment horizontal="left" vertical="center" wrapText="1"/>
    </xf>
    <xf numFmtId="43" fontId="3" fillId="27" borderId="37" xfId="0" applyNumberFormat="1" applyFont="1" applyFill="1" applyBorder="1" applyAlignment="1" applyProtection="1">
      <alignment horizontal="center" vertical="center" wrapText="1"/>
    </xf>
    <xf numFmtId="0" fontId="2" fillId="0" borderId="38" xfId="0" applyFont="1" applyFill="1" applyBorder="1" applyAlignment="1">
      <alignment horizontal="left" vertical="center" wrapText="1"/>
    </xf>
    <xf numFmtId="0" fontId="3" fillId="0" borderId="19" xfId="0" applyFont="1" applyFill="1" applyBorder="1" applyAlignment="1">
      <alignment horizontal="center" vertical="center" wrapText="1"/>
    </xf>
    <xf numFmtId="43" fontId="3" fillId="0" borderId="19" xfId="0" applyNumberFormat="1" applyFont="1" applyFill="1" applyBorder="1" applyAlignment="1">
      <alignment horizontal="center" vertical="center" wrapText="1"/>
    </xf>
    <xf numFmtId="43" fontId="49" fillId="0" borderId="24" xfId="0" applyNumberFormat="1" applyFont="1" applyFill="1" applyBorder="1" applyAlignment="1">
      <alignment horizontal="center" vertical="center" wrapText="1"/>
    </xf>
    <xf numFmtId="43" fontId="49" fillId="0" borderId="39" xfId="0" applyNumberFormat="1" applyFont="1" applyFill="1" applyBorder="1" applyAlignment="1">
      <alignment horizontal="center" vertical="center" wrapText="1"/>
    </xf>
    <xf numFmtId="43" fontId="3" fillId="0" borderId="39" xfId="0" applyNumberFormat="1" applyFont="1" applyFill="1" applyBorder="1" applyAlignment="1" applyProtection="1">
      <alignment horizontal="center" vertical="center" wrapText="1"/>
    </xf>
    <xf numFmtId="0" fontId="3" fillId="0" borderId="38" xfId="0" applyFont="1" applyFill="1" applyBorder="1" applyAlignment="1">
      <alignment vertical="center"/>
    </xf>
    <xf numFmtId="0" fontId="3" fillId="0" borderId="19" xfId="0" applyFont="1" applyFill="1" applyBorder="1" applyAlignment="1" applyProtection="1">
      <alignment horizontal="center" vertical="center" wrapText="1"/>
    </xf>
    <xf numFmtId="0" fontId="3" fillId="0" borderId="40" xfId="0" applyFont="1" applyFill="1" applyBorder="1" applyAlignment="1">
      <alignment vertical="center"/>
    </xf>
    <xf numFmtId="0" fontId="2" fillId="0" borderId="41" xfId="0" applyFont="1" applyFill="1" applyBorder="1" applyAlignment="1">
      <alignment vertical="center" wrapText="1"/>
    </xf>
    <xf numFmtId="2" fontId="3" fillId="0" borderId="14" xfId="0" applyNumberFormat="1" applyFont="1" applyFill="1" applyBorder="1" applyAlignment="1">
      <alignment horizontal="left" vertical="center" wrapText="1"/>
    </xf>
    <xf numFmtId="0" fontId="3" fillId="0" borderId="11" xfId="0" applyFont="1" applyBorder="1" applyAlignment="1">
      <alignment horizontal="left" vertical="center" wrapText="1"/>
    </xf>
    <xf numFmtId="173" fontId="3" fillId="27" borderId="0" xfId="0" applyNumberFormat="1" applyFont="1" applyFill="1" applyAlignment="1">
      <alignment horizontal="center" vertical="center" wrapText="1"/>
    </xf>
    <xf numFmtId="173" fontId="3" fillId="26" borderId="42" xfId="0" applyNumberFormat="1" applyFont="1" applyFill="1" applyBorder="1" applyAlignment="1">
      <alignment horizontal="center" vertical="center" wrapText="1"/>
    </xf>
    <xf numFmtId="173" fontId="3" fillId="0" borderId="0" xfId="0" applyNumberFormat="1" applyFont="1" applyAlignment="1">
      <alignment vertical="center" wrapText="1"/>
    </xf>
    <xf numFmtId="173" fontId="3" fillId="0" borderId="0" xfId="0" applyNumberFormat="1" applyFont="1" applyFill="1" applyAlignment="1">
      <alignment horizontal="center" vertical="center"/>
    </xf>
    <xf numFmtId="2" fontId="35" fillId="27" borderId="14" xfId="0" applyNumberFormat="1" applyFont="1" applyFill="1" applyBorder="1" applyAlignment="1">
      <alignment vertical="center" wrapText="1"/>
    </xf>
    <xf numFmtId="0" fontId="35" fillId="0" borderId="11" xfId="0" applyFont="1" applyFill="1" applyBorder="1" applyAlignment="1">
      <alignment horizontal="center" vertical="center" wrapText="1"/>
    </xf>
    <xf numFmtId="43" fontId="35" fillId="0" borderId="15" xfId="36" applyNumberFormat="1" applyFont="1" applyFill="1" applyBorder="1" applyAlignment="1" applyProtection="1">
      <alignment horizontal="center" vertical="center" wrapText="1"/>
    </xf>
    <xf numFmtId="43" fontId="55" fillId="27" borderId="15" xfId="36" applyNumberFormat="1" applyFont="1" applyFill="1" applyBorder="1" applyAlignment="1" applyProtection="1">
      <alignment horizontal="center" vertical="center" wrapText="1"/>
    </xf>
    <xf numFmtId="173" fontId="55" fillId="27" borderId="13" xfId="0" applyNumberFormat="1" applyFont="1" applyFill="1" applyBorder="1" applyAlignment="1">
      <alignment horizontal="center" vertical="center" wrapText="1"/>
    </xf>
    <xf numFmtId="0" fontId="33" fillId="27" borderId="11" xfId="0" applyFont="1" applyFill="1" applyBorder="1" applyAlignment="1">
      <alignment horizontal="left" vertical="center" wrapText="1"/>
    </xf>
    <xf numFmtId="0" fontId="8" fillId="27" borderId="11" xfId="0" applyFont="1" applyFill="1" applyBorder="1" applyAlignment="1">
      <alignment horizontal="left" vertical="center" wrapText="1"/>
    </xf>
    <xf numFmtId="173" fontId="3" fillId="0" borderId="0" xfId="0" applyNumberFormat="1" applyFont="1" applyAlignment="1">
      <alignment vertical="center"/>
    </xf>
    <xf numFmtId="43" fontId="3" fillId="0" borderId="43" xfId="36" applyNumberFormat="1" applyFont="1" applyFill="1" applyBorder="1" applyAlignment="1" applyProtection="1">
      <alignment horizontal="center" vertical="center" wrapText="1"/>
    </xf>
    <xf numFmtId="43" fontId="49" fillId="27" borderId="42" xfId="36" applyNumberFormat="1" applyFont="1" applyFill="1" applyBorder="1" applyAlignment="1" applyProtection="1">
      <alignment horizontal="center" vertical="center" wrapText="1"/>
    </xf>
    <xf numFmtId="0" fontId="42" fillId="0" borderId="29" xfId="0" applyFont="1" applyBorder="1" applyAlignment="1">
      <alignment horizontal="center" vertical="center" wrapText="1"/>
    </xf>
    <xf numFmtId="0" fontId="3" fillId="0" borderId="29" xfId="0" applyFont="1" applyBorder="1" applyAlignment="1">
      <alignment horizontal="left" vertical="center" wrapText="1"/>
    </xf>
    <xf numFmtId="43" fontId="42" fillId="0" borderId="29" xfId="0" applyNumberFormat="1" applyFont="1" applyBorder="1" applyAlignment="1">
      <alignment horizontal="center" vertical="center" wrapText="1"/>
    </xf>
    <xf numFmtId="0" fontId="36" fillId="0" borderId="26" xfId="0" applyFont="1" applyFill="1" applyBorder="1" applyAlignment="1">
      <alignment horizontal="left" vertical="center" wrapText="1"/>
    </xf>
    <xf numFmtId="0" fontId="8" fillId="0" borderId="11" xfId="0" applyFont="1" applyFill="1" applyBorder="1" applyAlignment="1">
      <alignment horizontal="center" vertical="center" wrapText="1"/>
    </xf>
    <xf numFmtId="43" fontId="8" fillId="0" borderId="11" xfId="0" applyNumberFormat="1" applyFont="1" applyFill="1" applyBorder="1" applyAlignment="1">
      <alignment horizontal="center" vertical="center" wrapText="1"/>
    </xf>
    <xf numFmtId="0" fontId="3" fillId="0" borderId="33" xfId="0" applyFont="1" applyFill="1" applyBorder="1" applyAlignment="1">
      <alignment horizontal="left" vertical="center" wrapText="1"/>
    </xf>
    <xf numFmtId="0" fontId="3" fillId="0" borderId="0" xfId="0" applyFont="1" applyAlignment="1">
      <alignment horizontal="center" vertical="center" wrapText="1"/>
    </xf>
    <xf numFmtId="0" fontId="3" fillId="27" borderId="14" xfId="0" applyFont="1" applyFill="1" applyBorder="1" applyAlignment="1">
      <alignment horizontal="left" vertical="center" wrapText="1"/>
    </xf>
    <xf numFmtId="0" fontId="2" fillId="0" borderId="17" xfId="0" applyFont="1" applyFill="1" applyBorder="1" applyAlignment="1">
      <alignment horizontal="right" vertical="center" wrapText="1"/>
    </xf>
    <xf numFmtId="2" fontId="2" fillId="27" borderId="47" xfId="0" applyNumberFormat="1" applyFont="1" applyFill="1" applyBorder="1" applyAlignment="1">
      <alignment vertical="center" wrapText="1"/>
    </xf>
    <xf numFmtId="2" fontId="3" fillId="0" borderId="31" xfId="0" applyNumberFormat="1" applyFont="1" applyFill="1" applyBorder="1" applyAlignment="1">
      <alignment vertical="center" wrapText="1"/>
    </xf>
    <xf numFmtId="2" fontId="2" fillId="0" borderId="31" xfId="0" applyNumberFormat="1" applyFont="1" applyFill="1" applyBorder="1" applyAlignment="1">
      <alignment vertical="center" wrapText="1"/>
    </xf>
    <xf numFmtId="0" fontId="2" fillId="0" borderId="31" xfId="0" applyFont="1" applyFill="1" applyBorder="1" applyAlignment="1">
      <alignment horizontal="left" vertical="center" wrapText="1"/>
    </xf>
    <xf numFmtId="0" fontId="40" fillId="0" borderId="48" xfId="0" applyFont="1" applyFill="1" applyBorder="1" applyAlignment="1">
      <alignment horizontal="left" vertical="center" wrapText="1"/>
    </xf>
    <xf numFmtId="2" fontId="4" fillId="27" borderId="28" xfId="0" applyNumberFormat="1" applyFont="1" applyFill="1" applyBorder="1" applyAlignment="1">
      <alignment vertical="center" wrapText="1"/>
    </xf>
    <xf numFmtId="2" fontId="4" fillId="0" borderId="28" xfId="0" applyNumberFormat="1" applyFont="1" applyFill="1" applyBorder="1" applyAlignment="1">
      <alignment vertical="center" wrapText="1"/>
    </xf>
    <xf numFmtId="0" fontId="39" fillId="0" borderId="21" xfId="0" applyFont="1" applyFill="1" applyBorder="1" applyAlignment="1">
      <alignment horizontal="left" vertical="center" wrapText="1"/>
    </xf>
    <xf numFmtId="0" fontId="39" fillId="27" borderId="48" xfId="62" applyFont="1" applyFill="1" applyBorder="1" applyAlignment="1">
      <alignment horizontal="left" vertical="center" wrapText="1"/>
    </xf>
    <xf numFmtId="0" fontId="54" fillId="0" borderId="28" xfId="44" applyFont="1" applyBorder="1" applyAlignment="1">
      <alignment horizontal="left" vertical="center" wrapText="1"/>
    </xf>
    <xf numFmtId="0" fontId="54" fillId="0" borderId="32" xfId="44" applyFont="1" applyBorder="1" applyAlignment="1">
      <alignment horizontal="left" vertical="center" wrapText="1"/>
    </xf>
    <xf numFmtId="0" fontId="54" fillId="0" borderId="21" xfId="44" applyFont="1" applyBorder="1" applyAlignment="1">
      <alignment horizontal="left" vertical="center" wrapText="1"/>
    </xf>
    <xf numFmtId="0" fontId="8" fillId="27" borderId="18" xfId="0" applyFont="1" applyFill="1" applyBorder="1" applyAlignment="1">
      <alignment horizontal="center" vertical="center" wrapText="1"/>
    </xf>
    <xf numFmtId="43" fontId="8" fillId="27" borderId="18" xfId="0" applyNumberFormat="1" applyFont="1" applyFill="1" applyBorder="1" applyAlignment="1" applyProtection="1">
      <alignment horizontal="center" vertical="center" wrapText="1"/>
    </xf>
    <xf numFmtId="0" fontId="8" fillId="0" borderId="14" xfId="0" applyFont="1" applyFill="1" applyBorder="1" applyAlignment="1">
      <alignment horizontal="left" vertical="center" wrapText="1"/>
    </xf>
    <xf numFmtId="43" fontId="8" fillId="27" borderId="11" xfId="36" applyNumberFormat="1" applyFont="1" applyFill="1" applyBorder="1" applyAlignment="1" applyProtection="1">
      <alignment horizontal="center" vertical="center" wrapText="1"/>
    </xf>
    <xf numFmtId="43" fontId="8" fillId="0" borderId="11" xfId="36" applyNumberFormat="1" applyFont="1" applyFill="1" applyBorder="1" applyAlignment="1" applyProtection="1">
      <alignment horizontal="center" vertical="center" wrapText="1"/>
    </xf>
    <xf numFmtId="0" fontId="35" fillId="0" borderId="27"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right" vertical="center" wrapText="1"/>
    </xf>
    <xf numFmtId="2" fontId="8" fillId="0" borderId="14" xfId="0" applyNumberFormat="1" applyFont="1" applyFill="1" applyBorder="1" applyAlignment="1">
      <alignment horizontal="left" vertical="center" wrapText="1"/>
    </xf>
    <xf numFmtId="43" fontId="49" fillId="27" borderId="0" xfId="36" applyNumberFormat="1" applyFont="1" applyFill="1" applyBorder="1" applyAlignment="1" applyProtection="1">
      <alignment horizontal="center" vertical="center" wrapText="1"/>
    </xf>
    <xf numFmtId="43" fontId="3" fillId="27" borderId="0" xfId="0" applyNumberFormat="1" applyFont="1" applyFill="1" applyBorder="1" applyAlignment="1">
      <alignment vertical="center" wrapText="1"/>
    </xf>
    <xf numFmtId="0" fontId="36" fillId="27" borderId="11" xfId="0" applyFont="1" applyFill="1" applyBorder="1" applyAlignment="1">
      <alignment horizontal="left" vertical="center" wrapText="1"/>
    </xf>
    <xf numFmtId="43" fontId="3" fillId="0" borderId="0" xfId="0" applyNumberFormat="1" applyFont="1" applyFill="1" applyAlignment="1">
      <alignment horizontal="center" vertical="center"/>
    </xf>
    <xf numFmtId="0" fontId="41" fillId="27" borderId="11" xfId="0" applyFont="1" applyFill="1" applyBorder="1" applyAlignment="1">
      <alignment horizontal="left" vertical="center" wrapText="1"/>
    </xf>
    <xf numFmtId="0" fontId="3" fillId="0" borderId="26" xfId="0" applyFont="1" applyFill="1" applyBorder="1" applyAlignment="1" applyProtection="1">
      <alignment horizontal="center" vertical="center" wrapText="1"/>
    </xf>
    <xf numFmtId="43" fontId="44" fillId="27" borderId="11" xfId="0" applyNumberFormat="1" applyFont="1" applyFill="1" applyBorder="1" applyAlignment="1">
      <alignment horizontal="center" vertical="center" wrapText="1"/>
    </xf>
    <xf numFmtId="43" fontId="8" fillId="27" borderId="11" xfId="0" applyNumberFormat="1" applyFont="1" applyFill="1" applyBorder="1" applyAlignment="1">
      <alignment horizontal="center" vertical="center" wrapText="1"/>
    </xf>
    <xf numFmtId="0" fontId="8" fillId="27" borderId="14" xfId="0" applyFont="1" applyFill="1" applyBorder="1" applyAlignment="1">
      <alignment horizontal="left" vertical="center" wrapText="1"/>
    </xf>
    <xf numFmtId="0" fontId="3" fillId="0" borderId="14" xfId="0" applyFont="1" applyBorder="1" applyAlignment="1">
      <alignment vertical="center" wrapText="1"/>
    </xf>
    <xf numFmtId="43" fontId="3" fillId="0" borderId="11" xfId="0" applyNumberFormat="1" applyFont="1" applyBorder="1" applyAlignment="1">
      <alignment horizontal="center" vertical="center" wrapText="1"/>
    </xf>
    <xf numFmtId="0" fontId="3" fillId="0" borderId="14" xfId="0" applyFont="1" applyBorder="1" applyAlignment="1">
      <alignment horizontal="right" vertical="center" wrapText="1"/>
    </xf>
    <xf numFmtId="0" fontId="2" fillId="0" borderId="14" xfId="0" applyFont="1" applyBorder="1" applyAlignment="1">
      <alignment horizontal="left" vertical="center" wrapText="1"/>
    </xf>
    <xf numFmtId="0" fontId="3" fillId="0" borderId="14" xfId="0" applyFont="1" applyBorder="1" applyAlignment="1">
      <alignment horizontal="left" vertical="center" wrapText="1"/>
    </xf>
    <xf numFmtId="0" fontId="3" fillId="0" borderId="14" xfId="70" applyFont="1" applyBorder="1" applyAlignment="1">
      <alignment horizontal="right" vertical="center" wrapText="1"/>
    </xf>
    <xf numFmtId="43" fontId="3" fillId="0" borderId="11" xfId="70" applyNumberFormat="1" applyFont="1" applyBorder="1" applyAlignment="1">
      <alignment horizontal="center" vertical="center" wrapText="1"/>
    </xf>
    <xf numFmtId="0" fontId="34" fillId="0" borderId="14" xfId="0" applyFont="1" applyBorder="1" applyAlignment="1">
      <alignment horizontal="right" vertical="center" wrapText="1"/>
    </xf>
    <xf numFmtId="43" fontId="3" fillId="27" borderId="11" xfId="0" applyNumberFormat="1" applyFont="1" applyFill="1" applyBorder="1" applyAlignment="1">
      <alignment vertical="center"/>
    </xf>
    <xf numFmtId="0" fontId="42" fillId="0" borderId="0" xfId="0" applyFont="1" applyAlignment="1">
      <alignment horizontal="right" vertical="center"/>
    </xf>
    <xf numFmtId="0" fontId="3" fillId="0" borderId="0" xfId="0" applyFont="1" applyAlignment="1">
      <alignment horizontal="right" vertical="center"/>
    </xf>
    <xf numFmtId="0" fontId="43" fillId="0" borderId="0" xfId="0" applyFont="1" applyAlignment="1">
      <alignment horizontal="center" vertical="center"/>
    </xf>
    <xf numFmtId="0" fontId="42" fillId="0" borderId="12" xfId="0" applyFont="1" applyBorder="1" applyAlignment="1">
      <alignment horizontal="right" vertical="center" wrapText="1"/>
    </xf>
    <xf numFmtId="0" fontId="3" fillId="27" borderId="14" xfId="0" applyFont="1" applyFill="1" applyBorder="1" applyAlignment="1">
      <alignment horizontal="left" vertical="center" wrapText="1"/>
    </xf>
    <xf numFmtId="0" fontId="3" fillId="27" borderId="28" xfId="0" applyFont="1" applyFill="1" applyBorder="1" applyAlignment="1">
      <alignment horizontal="left" vertical="center" wrapText="1"/>
    </xf>
    <xf numFmtId="0" fontId="3" fillId="24" borderId="12" xfId="0" applyFont="1" applyFill="1" applyBorder="1" applyAlignment="1">
      <alignment horizontal="center" vertical="center" wrapText="1"/>
    </xf>
    <xf numFmtId="0" fontId="2" fillId="0" borderId="12" xfId="0" applyFont="1" applyFill="1" applyBorder="1" applyAlignment="1">
      <alignment horizontal="right" vertical="center"/>
    </xf>
    <xf numFmtId="0" fontId="3" fillId="0" borderId="12" xfId="0" applyFont="1" applyFill="1" applyBorder="1" applyAlignment="1">
      <alignment horizontal="right" vertical="center"/>
    </xf>
    <xf numFmtId="0" fontId="6" fillId="0" borderId="12"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45" xfId="0" applyFont="1" applyFill="1" applyBorder="1" applyAlignment="1">
      <alignment horizontal="right" vertical="center"/>
    </xf>
    <xf numFmtId="0" fontId="3" fillId="0" borderId="46" xfId="0" applyFont="1" applyBorder="1" applyAlignment="1">
      <alignment vertical="center"/>
    </xf>
    <xf numFmtId="0" fontId="1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24" borderId="12" xfId="0" applyFont="1" applyFill="1" applyBorder="1" applyAlignment="1">
      <alignment horizontal="center" vertical="center"/>
    </xf>
    <xf numFmtId="0" fontId="3" fillId="24" borderId="22" xfId="0" applyFont="1" applyFill="1" applyBorder="1" applyAlignment="1">
      <alignment horizontal="center" vertical="center" wrapText="1"/>
    </xf>
    <xf numFmtId="0" fontId="3" fillId="24" borderId="38" xfId="0" applyFont="1" applyFill="1" applyBorder="1" applyAlignment="1">
      <alignment horizontal="center" vertical="center" wrapText="1"/>
    </xf>
    <xf numFmtId="0" fontId="3" fillId="24" borderId="25" xfId="0" applyFont="1" applyFill="1" applyBorder="1" applyAlignment="1">
      <alignment horizontal="center" vertical="center" wrapText="1"/>
    </xf>
    <xf numFmtId="0" fontId="3" fillId="24" borderId="44" xfId="0" applyFont="1" applyFill="1" applyBorder="1" applyAlignment="1">
      <alignment horizontal="center" vertical="center" wrapText="1"/>
    </xf>
    <xf numFmtId="0" fontId="3" fillId="24" borderId="40" xfId="0" applyFont="1" applyFill="1" applyBorder="1" applyAlignment="1">
      <alignment horizontal="center" vertical="center" wrapText="1"/>
    </xf>
    <xf numFmtId="0" fontId="3" fillId="24" borderId="41" xfId="0" applyFont="1" applyFill="1" applyBorder="1" applyAlignment="1">
      <alignment horizontal="center" vertical="center" wrapText="1"/>
    </xf>
    <xf numFmtId="0" fontId="3" fillId="24" borderId="12" xfId="0" applyFont="1" applyFill="1" applyBorder="1" applyAlignment="1" applyProtection="1">
      <alignment horizontal="center" vertical="center" wrapText="1"/>
    </xf>
    <xf numFmtId="0" fontId="3" fillId="24" borderId="17" xfId="0" applyFont="1" applyFill="1" applyBorder="1" applyAlignment="1">
      <alignment horizontal="center" vertical="center" wrapText="1"/>
    </xf>
    <xf numFmtId="0" fontId="3" fillId="24" borderId="45" xfId="0" applyFont="1" applyFill="1" applyBorder="1" applyAlignment="1">
      <alignment horizontal="center" vertical="center" wrapText="1"/>
    </xf>
    <xf numFmtId="0" fontId="3" fillId="24" borderId="46"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right" vertical="center"/>
    </xf>
    <xf numFmtId="43" fontId="2" fillId="0" borderId="17" xfId="0" applyNumberFormat="1" applyFont="1" applyFill="1" applyBorder="1" applyAlignment="1">
      <alignment horizontal="center" vertical="center"/>
    </xf>
    <xf numFmtId="174" fontId="2" fillId="0" borderId="46" xfId="0" applyNumberFormat="1" applyFont="1" applyFill="1" applyBorder="1" applyAlignment="1">
      <alignment horizontal="center" vertical="center"/>
    </xf>
    <xf numFmtId="0" fontId="3" fillId="24" borderId="22" xfId="0" applyFont="1" applyFill="1" applyBorder="1" applyAlignment="1" applyProtection="1">
      <alignment horizontal="center" vertical="center" wrapText="1"/>
    </xf>
    <xf numFmtId="0" fontId="3" fillId="24" borderId="38" xfId="0" applyFont="1" applyFill="1" applyBorder="1" applyAlignment="1" applyProtection="1">
      <alignment horizontal="center" vertical="center" wrapText="1"/>
    </xf>
    <xf numFmtId="0" fontId="3" fillId="24" borderId="25" xfId="0" applyFont="1" applyFill="1" applyBorder="1" applyAlignment="1" applyProtection="1">
      <alignment horizontal="center" vertical="center" wrapText="1"/>
    </xf>
    <xf numFmtId="0" fontId="3" fillId="24" borderId="35" xfId="0" applyFont="1" applyFill="1" applyBorder="1" applyAlignment="1" applyProtection="1">
      <alignment horizontal="center" vertical="center" wrapText="1"/>
    </xf>
    <xf numFmtId="0" fontId="3" fillId="24" borderId="40" xfId="0" applyFont="1" applyFill="1" applyBorder="1" applyAlignment="1" applyProtection="1">
      <alignment horizontal="center" vertical="center" wrapText="1"/>
    </xf>
    <xf numFmtId="0" fontId="3" fillId="24" borderId="36" xfId="0" applyFont="1" applyFill="1" applyBorder="1" applyAlignment="1" applyProtection="1">
      <alignment horizontal="center" vertical="center" wrapText="1"/>
    </xf>
    <xf numFmtId="0" fontId="2" fillId="0" borderId="17" xfId="0" applyFont="1" applyFill="1" applyBorder="1" applyAlignment="1">
      <alignment horizontal="right" vertical="center" wrapText="1"/>
    </xf>
    <xf numFmtId="0" fontId="2" fillId="0" borderId="45" xfId="0" applyFont="1" applyFill="1" applyBorder="1" applyAlignment="1">
      <alignment horizontal="right" vertical="center" wrapText="1"/>
    </xf>
    <xf numFmtId="0" fontId="3" fillId="24" borderId="44" xfId="0" applyFont="1" applyFill="1" applyBorder="1" applyAlignment="1" applyProtection="1">
      <alignment horizontal="center" vertical="center" wrapText="1"/>
    </xf>
    <xf numFmtId="0" fontId="3" fillId="24" borderId="41" xfId="0" applyFont="1" applyFill="1" applyBorder="1" applyAlignment="1" applyProtection="1">
      <alignment horizontal="center" vertical="center" wrapText="1"/>
    </xf>
    <xf numFmtId="0" fontId="2" fillId="0" borderId="46" xfId="0" applyFont="1" applyFill="1" applyBorder="1" applyAlignment="1">
      <alignment horizontal="right" vertical="center" wrapText="1"/>
    </xf>
  </cellXfs>
  <cellStyles count="77">
    <cellStyle name="20% - Accent1 2" xfId="1" xr:uid="{CF3A39F8-C775-4E3B-ADE9-70090B3C9148}"/>
    <cellStyle name="20% - Accent2 2" xfId="2" xr:uid="{A1882B15-D0BB-40B8-A6BB-FF807EF982C8}"/>
    <cellStyle name="20% - Accent3 2" xfId="3" xr:uid="{BDBCA92E-6BB5-4E04-8F2D-18747CDC8E77}"/>
    <cellStyle name="20% - Accent4 2" xfId="4" xr:uid="{CDD77A7F-F4FC-4A99-A004-A0BBABF8CEC3}"/>
    <cellStyle name="20% - Accent5 2" xfId="5" xr:uid="{C77CE079-2727-46F9-8237-6F765697D99E}"/>
    <cellStyle name="20% - Accent6 2" xfId="6" xr:uid="{734E11FA-DD6C-455E-B8D7-F39810EAC81C}"/>
    <cellStyle name="40% - Accent1 2" xfId="7" xr:uid="{8BAE1B01-6E4A-4E23-8795-DF9C3A95FA5A}"/>
    <cellStyle name="40% - Accent2 2" xfId="8" xr:uid="{51A3E3A6-7F81-4D09-B310-B07C3597DA9A}"/>
    <cellStyle name="40% - Accent3 2" xfId="9" xr:uid="{B0DDE381-406A-4FE5-B761-116C715F8C64}"/>
    <cellStyle name="40% - Accent4 2" xfId="10" xr:uid="{C30B16EC-7CC6-49A0-86F5-C4F4004592CB}"/>
    <cellStyle name="40% - Accent5 2" xfId="11" xr:uid="{36ECE0A5-53C8-43B1-BF03-50BB0527067E}"/>
    <cellStyle name="40% - Accent6 2" xfId="12" xr:uid="{D8FA8B40-6641-4B48-992E-6CC00BC49301}"/>
    <cellStyle name="60% - Accent1 2" xfId="13" xr:uid="{CADA9DF9-7755-41EB-957E-C7367FDE544A}"/>
    <cellStyle name="60% - Accent2 2" xfId="14" xr:uid="{473DDC56-3B81-462E-87E2-DEC4FA75EE93}"/>
    <cellStyle name="60% - Accent3 2" xfId="15" xr:uid="{DEA298D1-FAE9-4C03-8B1B-C1A430D11025}"/>
    <cellStyle name="60% - Accent4 2" xfId="16" xr:uid="{3FE4C605-CE79-42D7-AC8E-2930BE38D2F4}"/>
    <cellStyle name="60% - Accent5 2" xfId="17" xr:uid="{83F3EF10-DCDB-46EA-B276-597C73F18AD0}"/>
    <cellStyle name="60% - Accent6 2" xfId="18" xr:uid="{9350EFEB-E74D-4540-B608-B6DC6778BC83}"/>
    <cellStyle name="Accent1 2" xfId="19" xr:uid="{DDE8D762-33BA-4D85-A948-18D19F368B6C}"/>
    <cellStyle name="Accent2 2" xfId="20" xr:uid="{3632BFB8-C406-4497-A90A-15AFEA96EA16}"/>
    <cellStyle name="Accent3 2" xfId="21" xr:uid="{3587E2CB-662F-4DE7-B2C6-3CAC11ABB1BA}"/>
    <cellStyle name="Accent4 2" xfId="22" xr:uid="{236D6641-5A72-4043-83F6-EAE893642E79}"/>
    <cellStyle name="Accent5 2" xfId="23" xr:uid="{64355A9D-8C87-4111-8C7D-FB04E1BA9654}"/>
    <cellStyle name="Accent6 2" xfId="24" xr:uid="{6D375A71-AEB4-4877-AC24-6D98B465E5F1}"/>
    <cellStyle name="Bad 2" xfId="25" xr:uid="{768700C3-6BCF-4520-B0BD-42B51D33C8F3}"/>
    <cellStyle name="Calculation 2" xfId="26" xr:uid="{C7E878A3-F8C8-4DDC-B99B-20FAD1C2B71D}"/>
    <cellStyle name="Check Cell 2" xfId="27" xr:uid="{A2379730-D236-4E13-AE58-6FE3A7AC70C1}"/>
    <cellStyle name="Excel Built-in Normal" xfId="28" xr:uid="{AFBBD718-C39D-44E6-ABC5-E0FC6894B20B}"/>
    <cellStyle name="Explanatory Text 2" xfId="29" xr:uid="{61D5DBE0-B16E-48E1-9A2F-0E20669EABD0}"/>
    <cellStyle name="Good 2" xfId="30" xr:uid="{53316A9A-5793-4970-95EA-06FB58670D6B}"/>
    <cellStyle name="Heading 1 2" xfId="31" xr:uid="{51B84536-2042-49DF-85E0-119C6CD9B096}"/>
    <cellStyle name="Heading 2 2" xfId="32" xr:uid="{0E41EA90-627F-414F-9991-53B93E263727}"/>
    <cellStyle name="Heading 3 2" xfId="33" xr:uid="{7FFBBCC5-C53C-4A6E-867F-E82E6D383611}"/>
    <cellStyle name="Heading 4 2" xfId="34" xr:uid="{8C91E2FD-2D5B-48A8-955B-17285A0030CB}"/>
    <cellStyle name="Input 2" xfId="35" xr:uid="{812ABBC3-64CD-42CC-A82A-95E386B314C8}"/>
    <cellStyle name="Komats" xfId="36" builtinId="3"/>
    <cellStyle name="labi" xfId="37" xr:uid="{AE36AB97-1054-4FA2-8E17-0AE63DB1B74F}"/>
    <cellStyle name="Lietojamais" xfId="38" xr:uid="{A54D97B7-6499-49C8-B6B7-22D3EC8F0D80}"/>
    <cellStyle name="Linked Cell 2" xfId="39" xr:uid="{104EE786-8117-42FA-A12A-9E8C2F06641E}"/>
    <cellStyle name="Neutral 2" xfId="40" xr:uid="{90BEB645-177C-4950-8094-84348E1052C9}"/>
    <cellStyle name="Normal 10" xfId="41" xr:uid="{8BEB0A72-89B4-4006-869D-E685F6616D29}"/>
    <cellStyle name="Normal 11" xfId="42" xr:uid="{8781B5BF-157C-40C0-A20E-0BD45D93176A}"/>
    <cellStyle name="Normal 12" xfId="43" xr:uid="{1F4EFCA4-CE22-4BE4-BD68-451476BC0044}"/>
    <cellStyle name="Normal 2" xfId="44" xr:uid="{32A6291E-29A2-44C7-A555-AA722CF14861}"/>
    <cellStyle name="Normal 2 2" xfId="45" xr:uid="{CD9EDABD-EC4D-4F48-B549-818C8A349EC9}"/>
    <cellStyle name="Normal 2 2 2" xfId="46" xr:uid="{B30702FE-EA92-4204-8B98-D2265D9BA68E}"/>
    <cellStyle name="Normal 2 3" xfId="47" xr:uid="{C478A367-E9A2-48F2-912E-F00B531F6AE5}"/>
    <cellStyle name="Normal 2 4" xfId="48" xr:uid="{03937DE7-A46B-485D-BFFD-B7C618BE53F0}"/>
    <cellStyle name="Normal 2_Vidus 5_VS_20120424" xfId="49" xr:uid="{08134419-9835-4184-9410-2DED9B8A1EB6}"/>
    <cellStyle name="Normal 3" xfId="50" xr:uid="{44026EDD-3944-405B-991E-D7821D887B62}"/>
    <cellStyle name="Normal 4" xfId="51" xr:uid="{39205CA4-EE5D-49C6-88D4-543CFF8310E4}"/>
    <cellStyle name="Normal 4 2" xfId="52" xr:uid="{B995AD1E-35AF-4AA4-8FFA-4EAA31F139AB}"/>
    <cellStyle name="Normal 5" xfId="53" xr:uid="{CC3F9E6F-CDB6-4D5D-AF4F-06D090B64AE4}"/>
    <cellStyle name="Normal 6" xfId="54" xr:uid="{7DCC5C83-D2E6-47A4-9034-E0521B572040}"/>
    <cellStyle name="Normal 6 2" xfId="55" xr:uid="{58822224-9536-4346-A577-74BFAFDABC5B}"/>
    <cellStyle name="Normal 6_APJOMI CENAS korigeta Vidus iela tame (14.11.2013)" xfId="56" xr:uid="{08E9216C-4FA8-47EE-8BD7-F86063AFDCAE}"/>
    <cellStyle name="Normal 7" xfId="57" xr:uid="{28A294BF-2E6B-4658-94F4-80C41706E293}"/>
    <cellStyle name="Normal 8" xfId="58" xr:uid="{D087629F-9C90-4705-9B7A-1895C2CAE87F}"/>
    <cellStyle name="Normal 8 2" xfId="59" xr:uid="{1EDFE1CC-A435-4210-A67B-29C3EA31334E}"/>
    <cellStyle name="Normal 8_APJOMI CENAS korigeta Vidus iela tame (14.11.2013)" xfId="60" xr:uid="{A8053440-BD07-4F71-8B70-7A2423E77DF4}"/>
    <cellStyle name="Normal 9" xfId="61" xr:uid="{AFBA016B-E998-4E9A-9476-0814B00F7F07}"/>
    <cellStyle name="Normal_Sheet1" xfId="62" xr:uid="{D7C16B5D-EC26-4C7A-8753-12B76C42289F}"/>
    <cellStyle name="Note 2" xfId="63" xr:uid="{73DC7AF2-452C-4BF8-96B2-3037AFCBD92A}"/>
    <cellStyle name="Output 2" xfId="64" xr:uid="{9E6E55C0-3C1B-44EB-B082-F9396705C8A4}"/>
    <cellStyle name="Parastais_Abora-Pasaka" xfId="65" xr:uid="{A70C03DC-BAE6-4369-B6FA-777E142D1DA4}"/>
    <cellStyle name="Parasts" xfId="0" builtinId="0"/>
    <cellStyle name="Parasts 5" xfId="66" xr:uid="{399106FF-BBF7-4AE7-8C36-5F95D9504A5F}"/>
    <cellStyle name="Percent 2" xfId="67" xr:uid="{B85E39D2-0A9D-430F-8E60-1AB1D8A3D7D4}"/>
    <cellStyle name="Percent 3" xfId="68" xr:uid="{C845990D-6E34-4B28-B3C0-B1714047CF3A}"/>
    <cellStyle name="Percent 4" xfId="69" xr:uid="{348F5512-6E06-423C-9B92-DEBDD12FBA0C}"/>
    <cellStyle name="Style 1" xfId="70" xr:uid="{04D2C8CD-B3A1-4858-9208-80CF636557A2}"/>
    <cellStyle name="Style 1 2" xfId="71" xr:uid="{D07FA59C-052D-4F49-B737-B9DD333362CF}"/>
    <cellStyle name="Title 2" xfId="72" xr:uid="{EECF3681-6126-47E1-A443-4B3E7D0A20B1}"/>
    <cellStyle name="Total 2" xfId="73" xr:uid="{BFA75B08-3A2E-4350-B7B7-DA6FD0173571}"/>
    <cellStyle name="Warning Text 2" xfId="74" xr:uid="{7785890B-991F-4E46-AF28-4AD468AFCB51}"/>
    <cellStyle name="Обычный_2009-04-27_PED IESN" xfId="75" xr:uid="{F7540F73-C516-4AF7-84EA-B6A7B0371331}"/>
    <cellStyle name="Стиль 1" xfId="76" xr:uid="{FCCB2E2A-3973-4C30-9CBD-1D4547D79B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94D6-9C26-4F69-8F9A-33FD9A66BB3C}">
  <dimension ref="A1:F36"/>
  <sheetViews>
    <sheetView tabSelected="1" view="pageBreakPreview" topLeftCell="A4" zoomScaleNormal="100" zoomScaleSheetLayoutView="100" workbookViewId="0">
      <selection activeCell="H14" sqref="H14"/>
    </sheetView>
  </sheetViews>
  <sheetFormatPr defaultColWidth="11.33203125" defaultRowHeight="13.2"/>
  <cols>
    <col min="1" max="1" width="10.44140625" style="191" customWidth="1"/>
    <col min="2" max="2" width="55" style="191" customWidth="1"/>
    <col min="3" max="3" width="22.33203125" style="191" customWidth="1"/>
    <col min="4" max="5" width="11.33203125" style="192"/>
    <col min="6" max="6" width="14.5546875" style="192" bestFit="1" customWidth="1"/>
    <col min="7" max="16384" width="11.33203125" style="192"/>
  </cols>
  <sheetData>
    <row r="1" spans="1:4">
      <c r="C1" s="191" t="s">
        <v>6</v>
      </c>
    </row>
    <row r="2" spans="1:4">
      <c r="A2" s="304" t="s">
        <v>7</v>
      </c>
      <c r="B2" s="304"/>
      <c r="C2" s="304"/>
    </row>
    <row r="3" spans="1:4">
      <c r="A3" s="304" t="s">
        <v>8</v>
      </c>
      <c r="B3" s="304"/>
      <c r="C3" s="304"/>
    </row>
    <row r="4" spans="1:4">
      <c r="C4" s="191" t="s">
        <v>9</v>
      </c>
    </row>
    <row r="5" spans="1:4">
      <c r="A5" s="305" t="s">
        <v>70</v>
      </c>
      <c r="B5" s="304"/>
      <c r="C5" s="304"/>
    </row>
    <row r="6" spans="1:4">
      <c r="A6" s="193"/>
      <c r="B6" s="193"/>
      <c r="C6" s="193"/>
    </row>
    <row r="7" spans="1:4">
      <c r="A7" s="306" t="s">
        <v>28</v>
      </c>
      <c r="B7" s="306"/>
      <c r="C7" s="306"/>
    </row>
    <row r="8" spans="1:4">
      <c r="A8" s="194"/>
      <c r="B8" s="194"/>
      <c r="C8" s="194"/>
    </row>
    <row r="9" spans="1:4" ht="12.75" customHeight="1">
      <c r="A9" s="6" t="str">
        <f>'1.1 Pamati'!$A$4</f>
        <v>Objekta nosaukums: Viesu mājas jaunbūve</v>
      </c>
      <c r="B9" s="6"/>
      <c r="C9" s="6"/>
    </row>
    <row r="10" spans="1:4" ht="12.75" customHeight="1">
      <c r="A10" s="6" t="str">
        <f>'1.1 Pamati'!$A$5</f>
        <v>Būves nosaukums: Viesu mājas jaunbūve</v>
      </c>
      <c r="B10" s="6"/>
      <c r="C10" s="6"/>
    </row>
    <row r="11" spans="1:4">
      <c r="A11" s="6" t="str">
        <f>'1.1 Pamati'!$A$6</f>
        <v>Objekta adrese: "Atpūtas", Variešu pag., Jēkabpils nov.</v>
      </c>
      <c r="B11" s="6"/>
      <c r="C11" s="6"/>
    </row>
    <row r="12" spans="1:4">
      <c r="A12" s="6" t="str">
        <f>'1.1 Pamati'!$A$7</f>
        <v xml:space="preserve">Pasūtījuma Nr.: </v>
      </c>
      <c r="B12" s="6"/>
      <c r="C12" s="6"/>
    </row>
    <row r="13" spans="1:4">
      <c r="A13" s="195"/>
    </row>
    <row r="14" spans="1:4">
      <c r="A14" s="195"/>
      <c r="C14" s="8" t="s">
        <v>72</v>
      </c>
    </row>
    <row r="15" spans="1:4" s="198" customFormat="1" ht="36" customHeight="1">
      <c r="A15" s="196" t="s">
        <v>4</v>
      </c>
      <c r="B15" s="196" t="s">
        <v>10</v>
      </c>
      <c r="C15" s="196" t="s">
        <v>18</v>
      </c>
      <c r="D15" s="197"/>
    </row>
    <row r="16" spans="1:4" s="198" customFormat="1">
      <c r="A16" s="199">
        <v>1</v>
      </c>
      <c r="B16" s="200" t="str">
        <f>Kops.1!A3</f>
        <v>Vispārējie būvdarbi</v>
      </c>
      <c r="C16" s="201">
        <f>Kops.1!E32</f>
        <v>0</v>
      </c>
    </row>
    <row r="17" spans="1:6" s="198" customFormat="1">
      <c r="A17" s="202">
        <v>2</v>
      </c>
      <c r="B17" s="203" t="str">
        <f>Kops.2!A3</f>
        <v>Iekšējie specializētie darbi</v>
      </c>
      <c r="C17" s="204">
        <f>Kops.2!E29</f>
        <v>0</v>
      </c>
    </row>
    <row r="18" spans="1:6" s="198" customFormat="1">
      <c r="A18" s="202">
        <v>3</v>
      </c>
      <c r="B18" s="238" t="str">
        <f>Kops.3!A3</f>
        <v>Ārējie inženiertīkli</v>
      </c>
      <c r="C18" s="204">
        <f>Kops.3!E26</f>
        <v>0</v>
      </c>
    </row>
    <row r="19" spans="1:6" s="198" customFormat="1">
      <c r="A19" s="253">
        <v>4</v>
      </c>
      <c r="B19" s="254" t="str">
        <f>Kops.4!A3</f>
        <v>Teritorijas labiekārtošanas darbi</v>
      </c>
      <c r="C19" s="255">
        <f>Kops.4!E25</f>
        <v>0</v>
      </c>
    </row>
    <row r="20" spans="1:6" s="198" customFormat="1">
      <c r="A20" s="205"/>
      <c r="B20" s="206" t="s">
        <v>0</v>
      </c>
      <c r="C20" s="207">
        <f>SUM(C16:C19)</f>
        <v>0</v>
      </c>
      <c r="D20" s="208"/>
      <c r="E20" s="209"/>
    </row>
    <row r="21" spans="1:6" s="198" customFormat="1" ht="9" customHeight="1">
      <c r="A21" s="210"/>
      <c r="B21" s="211"/>
      <c r="C21" s="212"/>
    </row>
    <row r="22" spans="1:6" s="198" customFormat="1" ht="6.75" customHeight="1">
      <c r="A22" s="213"/>
      <c r="B22" s="214"/>
      <c r="C22" s="215"/>
    </row>
    <row r="23" spans="1:6" s="198" customFormat="1">
      <c r="A23" s="307" t="s">
        <v>11</v>
      </c>
      <c r="B23" s="307"/>
      <c r="C23" s="216">
        <f>ROUND(C20*0.21,2)</f>
        <v>0</v>
      </c>
      <c r="F23" s="217"/>
    </row>
    <row r="24" spans="1:6" s="198" customFormat="1">
      <c r="A24" s="218"/>
      <c r="B24" s="218"/>
      <c r="C24" s="219"/>
    </row>
    <row r="25" spans="1:6" s="198" customFormat="1">
      <c r="A25" s="218"/>
      <c r="B25" s="218"/>
      <c r="C25" s="219"/>
    </row>
    <row r="26" spans="1:6" s="198" customFormat="1">
      <c r="A26" s="218"/>
      <c r="B26" s="282" t="s">
        <v>356</v>
      </c>
      <c r="C26" s="219"/>
    </row>
    <row r="27" spans="1:6" s="198" customFormat="1" ht="26.4">
      <c r="A27" s="161">
        <v>1</v>
      </c>
      <c r="B27" s="283" t="s">
        <v>357</v>
      </c>
      <c r="C27" s="219"/>
    </row>
    <row r="28" spans="1:6" s="198" customFormat="1" ht="39.6">
      <c r="A28" s="161">
        <v>2</v>
      </c>
      <c r="B28" s="283" t="s">
        <v>363</v>
      </c>
      <c r="C28" s="219"/>
    </row>
    <row r="29" spans="1:6" s="198" customFormat="1">
      <c r="A29" s="161"/>
      <c r="B29" s="283"/>
      <c r="C29" s="219"/>
    </row>
    <row r="30" spans="1:6" s="198" customFormat="1">
      <c r="A30" s="284"/>
      <c r="B30" s="283"/>
      <c r="C30" s="219"/>
    </row>
    <row r="31" spans="1:6" s="198" customFormat="1">
      <c r="A31" s="218"/>
      <c r="B31" s="218"/>
      <c r="C31" s="219"/>
    </row>
    <row r="32" spans="1:6" s="198" customFormat="1">
      <c r="A32" s="4" t="s">
        <v>77</v>
      </c>
      <c r="B32" s="220"/>
      <c r="C32" s="221"/>
    </row>
    <row r="33" spans="1:6">
      <c r="A33" s="4"/>
      <c r="C33" s="222"/>
      <c r="F33" s="223"/>
    </row>
    <row r="34" spans="1:6">
      <c r="A34" s="4"/>
    </row>
    <row r="35" spans="1:6" s="191" customFormat="1">
      <c r="A35" s="57"/>
      <c r="D35" s="192"/>
      <c r="E35" s="192"/>
      <c r="F35" s="192"/>
    </row>
    <row r="36" spans="1:6">
      <c r="A36" s="4" t="s">
        <v>78</v>
      </c>
    </row>
  </sheetData>
  <mergeCells count="5">
    <mergeCell ref="A2:C2"/>
    <mergeCell ref="A3:C3"/>
    <mergeCell ref="A5:C5"/>
    <mergeCell ref="A7:C7"/>
    <mergeCell ref="A23:B23"/>
  </mergeCells>
  <printOptions horizontalCentered="1"/>
  <pageMargins left="0.74803149606299202" right="0.74803149606299202" top="1.234251969" bottom="0.484251969" header="0.511811023622047" footer="0.511811023622047"/>
  <pageSetup paperSize="9" scale="75"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D1140-3099-4BF8-817C-94FBC08B90FE}">
  <sheetPr>
    <tabColor theme="6" tint="-0.499984740745262"/>
  </sheetPr>
  <dimension ref="A1:S54"/>
  <sheetViews>
    <sheetView view="pageBreakPreview" zoomScale="85" zoomScaleNormal="85" workbookViewId="0">
      <selection activeCell="K38" sqref="K38"/>
    </sheetView>
  </sheetViews>
  <sheetFormatPr defaultColWidth="9.109375" defaultRowHeight="13.2"/>
  <cols>
    <col min="1" max="1" width="4.5546875" style="22" customWidth="1"/>
    <col min="2" max="2" width="5.44140625" style="22" customWidth="1"/>
    <col min="3" max="3" width="47.44140625" style="22" customWidth="1"/>
    <col min="4" max="4" width="6.109375" style="22" customWidth="1"/>
    <col min="5" max="5" width="9.5546875" style="22" customWidth="1"/>
    <col min="6" max="6" width="9.33203125" style="102" customWidth="1"/>
    <col min="7" max="7" width="9" style="102" customWidth="1"/>
    <col min="8" max="11" width="9.44140625" style="22" customWidth="1"/>
    <col min="12" max="12" width="11" style="102" customWidth="1"/>
    <col min="13" max="13" width="11.33203125" style="22" customWidth="1"/>
    <col min="14" max="14" width="11.44140625" style="22" customWidth="1"/>
    <col min="15" max="15" width="10.44140625" style="22" customWidth="1"/>
    <col min="16" max="16" width="11.44140625" style="22" customWidth="1"/>
    <col min="17" max="17" width="9.44140625" style="23" customWidth="1"/>
    <col min="18" max="18" width="9.109375" style="23"/>
    <col min="19" max="19" width="11" style="22" customWidth="1"/>
    <col min="20" max="16384" width="9.109375" style="22"/>
  </cols>
  <sheetData>
    <row r="1" spans="1:19" s="5" customFormat="1">
      <c r="A1" s="330" t="s">
        <v>46</v>
      </c>
      <c r="B1" s="330"/>
      <c r="C1" s="330"/>
      <c r="D1" s="330"/>
      <c r="E1" s="330"/>
      <c r="F1" s="330"/>
      <c r="G1" s="330"/>
      <c r="H1" s="330"/>
      <c r="I1" s="330"/>
      <c r="J1" s="330"/>
      <c r="K1" s="330"/>
      <c r="L1" s="330"/>
      <c r="M1" s="330"/>
      <c r="N1" s="330"/>
      <c r="O1" s="330"/>
      <c r="P1" s="330"/>
      <c r="Q1" s="58"/>
      <c r="R1" s="7"/>
    </row>
    <row r="2" spans="1:19" s="5" customFormat="1">
      <c r="A2" s="331" t="s">
        <v>57</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P42</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5" t="s">
        <v>43</v>
      </c>
      <c r="D12" s="335" t="s">
        <v>1</v>
      </c>
      <c r="E12" s="326" t="s">
        <v>2</v>
      </c>
      <c r="F12" s="327" t="s">
        <v>5</v>
      </c>
      <c r="G12" s="328"/>
      <c r="H12" s="328"/>
      <c r="I12" s="328"/>
      <c r="J12" s="328"/>
      <c r="K12" s="329"/>
      <c r="L12" s="327" t="s">
        <v>3</v>
      </c>
      <c r="M12" s="328"/>
      <c r="N12" s="328"/>
      <c r="O12" s="328"/>
      <c r="P12" s="329"/>
      <c r="Q12" s="7"/>
      <c r="R12" s="7"/>
    </row>
    <row r="13" spans="1:19" s="5" customFormat="1" ht="57" customHeight="1">
      <c r="A13" s="336"/>
      <c r="B13" s="336"/>
      <c r="C13" s="336"/>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110" customFormat="1">
      <c r="A14" s="29"/>
      <c r="B14" s="93"/>
      <c r="C14" s="162" t="s">
        <v>67</v>
      </c>
      <c r="D14" s="1"/>
      <c r="E14" s="52"/>
      <c r="F14" s="72"/>
      <c r="G14" s="72"/>
      <c r="H14" s="112"/>
      <c r="I14" s="112"/>
      <c r="J14" s="112"/>
      <c r="K14" s="64">
        <f>ROUND(H14+I14+J14,2)</f>
        <v>0</v>
      </c>
      <c r="L14" s="109">
        <f>ROUND(F14*E14,2)</f>
        <v>0</v>
      </c>
      <c r="M14" s="77">
        <f>ROUND(H14*E14,2)</f>
        <v>0</v>
      </c>
      <c r="N14" s="77">
        <f>ROUND(I14*E14,2)</f>
        <v>0</v>
      </c>
      <c r="O14" s="77">
        <f>ROUND(J14*E14,2)</f>
        <v>0</v>
      </c>
      <c r="P14" s="64">
        <f>ROUND(M14+N14+O14,2)</f>
        <v>0</v>
      </c>
      <c r="Q14" s="170"/>
      <c r="R14" s="170"/>
      <c r="S14" s="170"/>
    </row>
    <row r="15" spans="1:19" s="110" customFormat="1">
      <c r="A15" s="29">
        <v>1</v>
      </c>
      <c r="B15" s="93"/>
      <c r="C15" s="169" t="s">
        <v>471</v>
      </c>
      <c r="D15" s="30" t="s">
        <v>326</v>
      </c>
      <c r="E15" s="52">
        <v>149</v>
      </c>
      <c r="F15" s="246"/>
      <c r="G15" s="247"/>
      <c r="H15" s="80"/>
      <c r="I15" s="112"/>
      <c r="J15" s="112"/>
      <c r="K15" s="64">
        <f>ROUND(H15+I15+J15,2)</f>
        <v>0</v>
      </c>
      <c r="L15" s="109">
        <f>ROUND(F15*E15,2)</f>
        <v>0</v>
      </c>
      <c r="M15" s="77">
        <f>ROUND(H15*E15,2)</f>
        <v>0</v>
      </c>
      <c r="N15" s="77">
        <f>ROUND(I15*E15,2)</f>
        <v>0</v>
      </c>
      <c r="O15" s="77">
        <f>ROUND(J15*E15,2)</f>
        <v>0</v>
      </c>
      <c r="P15" s="64">
        <f>ROUND(M15+N15+O15,2)</f>
        <v>0</v>
      </c>
      <c r="Q15" s="170"/>
      <c r="R15" s="170"/>
      <c r="S15" s="170"/>
    </row>
    <row r="16" spans="1:19" s="110" customFormat="1">
      <c r="A16" s="29">
        <v>2</v>
      </c>
      <c r="B16" s="93"/>
      <c r="C16" s="169" t="s">
        <v>472</v>
      </c>
      <c r="D16" s="30" t="s">
        <v>326</v>
      </c>
      <c r="E16" s="121">
        <f>E15</f>
        <v>149</v>
      </c>
      <c r="F16" s="246"/>
      <c r="G16" s="247"/>
      <c r="H16" s="80"/>
      <c r="I16" s="112"/>
      <c r="J16" s="112"/>
      <c r="K16" s="64">
        <f t="shared" ref="K16:K40" si="0">ROUND(H16+I16+J16,2)</f>
        <v>0</v>
      </c>
      <c r="L16" s="109">
        <f t="shared" ref="L16:L40" si="1">ROUND(F16*E16,2)</f>
        <v>0</v>
      </c>
      <c r="M16" s="77">
        <f t="shared" ref="M16:M40" si="2">ROUND(H16*E16,2)</f>
        <v>0</v>
      </c>
      <c r="N16" s="77">
        <f t="shared" ref="N16:N40" si="3">ROUND(I16*E16,2)</f>
        <v>0</v>
      </c>
      <c r="O16" s="77">
        <f t="shared" ref="O16:O40" si="4">ROUND(J16*E16,2)</f>
        <v>0</v>
      </c>
      <c r="P16" s="64">
        <f t="shared" ref="P16:P40" si="5">ROUND(M16+N16+O16,2)</f>
        <v>0</v>
      </c>
      <c r="Q16" s="170"/>
      <c r="R16" s="170"/>
      <c r="S16" s="170"/>
    </row>
    <row r="17" spans="1:19" s="110" customFormat="1">
      <c r="A17" s="29"/>
      <c r="B17" s="93"/>
      <c r="C17" s="162" t="s">
        <v>480</v>
      </c>
      <c r="D17" s="30"/>
      <c r="E17" s="121"/>
      <c r="F17" s="98"/>
      <c r="G17" s="167"/>
      <c r="H17" s="80"/>
      <c r="I17" s="112"/>
      <c r="J17" s="112"/>
      <c r="K17" s="64">
        <f t="shared" si="0"/>
        <v>0</v>
      </c>
      <c r="L17" s="109">
        <f t="shared" si="1"/>
        <v>0</v>
      </c>
      <c r="M17" s="77">
        <f t="shared" si="2"/>
        <v>0</v>
      </c>
      <c r="N17" s="77">
        <f t="shared" si="3"/>
        <v>0</v>
      </c>
      <c r="O17" s="77">
        <f t="shared" si="4"/>
        <v>0</v>
      </c>
      <c r="P17" s="64">
        <f t="shared" si="5"/>
        <v>0</v>
      </c>
      <c r="Q17" s="170"/>
      <c r="R17" s="170"/>
      <c r="S17" s="170"/>
    </row>
    <row r="18" spans="1:19" s="110" customFormat="1">
      <c r="A18" s="29">
        <v>3</v>
      </c>
      <c r="B18" s="93"/>
      <c r="C18" s="294" t="s">
        <v>473</v>
      </c>
      <c r="D18" s="114" t="s">
        <v>326</v>
      </c>
      <c r="E18" s="113">
        <v>5.94</v>
      </c>
      <c r="F18" s="113"/>
      <c r="G18" s="113"/>
      <c r="H18" s="113"/>
      <c r="I18" s="113"/>
      <c r="J18" s="113"/>
      <c r="K18" s="64">
        <f t="shared" si="0"/>
        <v>0</v>
      </c>
      <c r="L18" s="109">
        <f t="shared" si="1"/>
        <v>0</v>
      </c>
      <c r="M18" s="77">
        <f t="shared" si="2"/>
        <v>0</v>
      </c>
      <c r="N18" s="77">
        <f t="shared" si="3"/>
        <v>0</v>
      </c>
      <c r="O18" s="77">
        <f t="shared" si="4"/>
        <v>0</v>
      </c>
      <c r="P18" s="64">
        <f t="shared" si="5"/>
        <v>0</v>
      </c>
      <c r="Q18" s="170"/>
      <c r="R18" s="170"/>
      <c r="S18" s="170"/>
    </row>
    <row r="19" spans="1:19" s="110" customFormat="1">
      <c r="A19" s="29">
        <v>4</v>
      </c>
      <c r="B19" s="93"/>
      <c r="C19" s="295" t="s">
        <v>474</v>
      </c>
      <c r="D19" s="30" t="s">
        <v>326</v>
      </c>
      <c r="E19" s="296">
        <v>44.22</v>
      </c>
      <c r="F19" s="296"/>
      <c r="G19" s="296"/>
      <c r="H19" s="113"/>
      <c r="I19" s="113"/>
      <c r="J19" s="113"/>
      <c r="K19" s="64">
        <f t="shared" si="0"/>
        <v>0</v>
      </c>
      <c r="L19" s="109">
        <f t="shared" si="1"/>
        <v>0</v>
      </c>
      <c r="M19" s="77">
        <f t="shared" si="2"/>
        <v>0</v>
      </c>
      <c r="N19" s="77">
        <f t="shared" si="3"/>
        <v>0</v>
      </c>
      <c r="O19" s="77">
        <f t="shared" si="4"/>
        <v>0</v>
      </c>
      <c r="P19" s="64">
        <f t="shared" si="5"/>
        <v>0</v>
      </c>
      <c r="Q19" s="170"/>
      <c r="R19" s="170"/>
    </row>
    <row r="20" spans="1:19" s="110" customFormat="1">
      <c r="A20" s="29">
        <v>5</v>
      </c>
      <c r="B20" s="93"/>
      <c r="C20" s="297" t="s">
        <v>475</v>
      </c>
      <c r="D20" s="30" t="s">
        <v>326</v>
      </c>
      <c r="E20" s="113">
        <f>E19*1.1</f>
        <v>48.642000000000003</v>
      </c>
      <c r="F20" s="113"/>
      <c r="G20" s="113"/>
      <c r="H20" s="113"/>
      <c r="I20" s="113"/>
      <c r="J20" s="113"/>
      <c r="K20" s="64">
        <f t="shared" si="0"/>
        <v>0</v>
      </c>
      <c r="L20" s="109">
        <f t="shared" si="1"/>
        <v>0</v>
      </c>
      <c r="M20" s="77">
        <f t="shared" si="2"/>
        <v>0</v>
      </c>
      <c r="N20" s="77">
        <f t="shared" si="3"/>
        <v>0</v>
      </c>
      <c r="O20" s="77">
        <f t="shared" si="4"/>
        <v>0</v>
      </c>
      <c r="P20" s="64">
        <f t="shared" si="5"/>
        <v>0</v>
      </c>
      <c r="Q20" s="170"/>
      <c r="R20" s="170"/>
    </row>
    <row r="21" spans="1:19" s="110" customFormat="1">
      <c r="A21" s="29">
        <v>6</v>
      </c>
      <c r="B21" s="93"/>
      <c r="C21" s="297" t="s">
        <v>476</v>
      </c>
      <c r="D21" s="30" t="s">
        <v>395</v>
      </c>
      <c r="E21" s="296">
        <f>E19*5</f>
        <v>221.1</v>
      </c>
      <c r="F21" s="296"/>
      <c r="G21" s="296"/>
      <c r="H21" s="113"/>
      <c r="I21" s="113"/>
      <c r="J21" s="113"/>
      <c r="K21" s="64">
        <f t="shared" si="0"/>
        <v>0</v>
      </c>
      <c r="L21" s="109">
        <f t="shared" si="1"/>
        <v>0</v>
      </c>
      <c r="M21" s="77">
        <f t="shared" si="2"/>
        <v>0</v>
      </c>
      <c r="N21" s="77">
        <f t="shared" si="3"/>
        <v>0</v>
      </c>
      <c r="O21" s="77">
        <f t="shared" si="4"/>
        <v>0</v>
      </c>
      <c r="P21" s="64">
        <f t="shared" si="5"/>
        <v>0</v>
      </c>
      <c r="Q21" s="170"/>
      <c r="R21" s="170"/>
    </row>
    <row r="22" spans="1:19" s="110" customFormat="1">
      <c r="A22" s="29">
        <v>7</v>
      </c>
      <c r="B22" s="93"/>
      <c r="C22" s="297" t="s">
        <v>477</v>
      </c>
      <c r="D22" s="30" t="s">
        <v>395</v>
      </c>
      <c r="E22" s="296">
        <f>E19*0.4</f>
        <v>17.687999999999999</v>
      </c>
      <c r="F22" s="296"/>
      <c r="G22" s="296"/>
      <c r="H22" s="113"/>
      <c r="I22" s="113"/>
      <c r="J22" s="113"/>
      <c r="K22" s="64">
        <f t="shared" si="0"/>
        <v>0</v>
      </c>
      <c r="L22" s="109">
        <f t="shared" si="1"/>
        <v>0</v>
      </c>
      <c r="M22" s="77">
        <f t="shared" si="2"/>
        <v>0</v>
      </c>
      <c r="N22" s="77">
        <f t="shared" si="3"/>
        <v>0</v>
      </c>
      <c r="O22" s="77">
        <f t="shared" si="4"/>
        <v>0</v>
      </c>
      <c r="P22" s="64">
        <f t="shared" si="5"/>
        <v>0</v>
      </c>
      <c r="Q22" s="170"/>
      <c r="R22" s="170"/>
    </row>
    <row r="23" spans="1:19" s="110" customFormat="1">
      <c r="A23" s="29">
        <v>8</v>
      </c>
      <c r="B23" s="93"/>
      <c r="C23" s="261" t="s">
        <v>478</v>
      </c>
      <c r="D23" s="114" t="s">
        <v>326</v>
      </c>
      <c r="E23" s="113">
        <v>344.39</v>
      </c>
      <c r="F23" s="113"/>
      <c r="G23" s="113"/>
      <c r="H23" s="113"/>
      <c r="I23" s="113"/>
      <c r="J23" s="113"/>
      <c r="K23" s="64">
        <f t="shared" si="0"/>
        <v>0</v>
      </c>
      <c r="L23" s="109">
        <f t="shared" si="1"/>
        <v>0</v>
      </c>
      <c r="M23" s="77">
        <f t="shared" si="2"/>
        <v>0</v>
      </c>
      <c r="N23" s="77">
        <f t="shared" si="3"/>
        <v>0</v>
      </c>
      <c r="O23" s="77">
        <f t="shared" si="4"/>
        <v>0</v>
      </c>
      <c r="P23" s="64">
        <f t="shared" si="5"/>
        <v>0</v>
      </c>
      <c r="Q23" s="170"/>
      <c r="R23" s="170"/>
    </row>
    <row r="24" spans="1:19" s="110" customFormat="1">
      <c r="A24" s="29">
        <v>9</v>
      </c>
      <c r="B24" s="93"/>
      <c r="C24" s="261" t="s">
        <v>479</v>
      </c>
      <c r="D24" s="114" t="s">
        <v>326</v>
      </c>
      <c r="E24" s="113">
        <f>E23-E19</f>
        <v>300.16999999999996</v>
      </c>
      <c r="F24" s="113"/>
      <c r="G24" s="113"/>
      <c r="H24" s="113"/>
      <c r="I24" s="113"/>
      <c r="J24" s="113"/>
      <c r="K24" s="64">
        <f t="shared" si="0"/>
        <v>0</v>
      </c>
      <c r="L24" s="109">
        <f t="shared" si="1"/>
        <v>0</v>
      </c>
      <c r="M24" s="77">
        <f t="shared" si="2"/>
        <v>0</v>
      </c>
      <c r="N24" s="77">
        <f t="shared" si="3"/>
        <v>0</v>
      </c>
      <c r="O24" s="77">
        <f t="shared" si="4"/>
        <v>0</v>
      </c>
      <c r="P24" s="64">
        <f t="shared" si="5"/>
        <v>0</v>
      </c>
      <c r="Q24" s="170"/>
      <c r="R24" s="170"/>
    </row>
    <row r="25" spans="1:19" s="110" customFormat="1">
      <c r="A25" s="29"/>
      <c r="B25" s="93"/>
      <c r="C25" s="298" t="s">
        <v>481</v>
      </c>
      <c r="D25" s="114"/>
      <c r="E25" s="113"/>
      <c r="F25" s="113"/>
      <c r="G25" s="113"/>
      <c r="H25" s="113"/>
      <c r="I25" s="113"/>
      <c r="J25" s="113"/>
      <c r="K25" s="64">
        <f t="shared" si="0"/>
        <v>0</v>
      </c>
      <c r="L25" s="109">
        <f t="shared" si="1"/>
        <v>0</v>
      </c>
      <c r="M25" s="77">
        <f t="shared" si="2"/>
        <v>0</v>
      </c>
      <c r="N25" s="77">
        <f t="shared" si="3"/>
        <v>0</v>
      </c>
      <c r="O25" s="77">
        <f t="shared" si="4"/>
        <v>0</v>
      </c>
      <c r="P25" s="64">
        <f t="shared" si="5"/>
        <v>0</v>
      </c>
      <c r="Q25" s="170"/>
      <c r="R25" s="170"/>
    </row>
    <row r="26" spans="1:19" s="110" customFormat="1">
      <c r="A26" s="29">
        <v>10</v>
      </c>
      <c r="B26" s="93"/>
      <c r="C26" s="294" t="s">
        <v>473</v>
      </c>
      <c r="D26" s="114" t="s">
        <v>326</v>
      </c>
      <c r="E26" s="113">
        <v>11</v>
      </c>
      <c r="F26" s="113"/>
      <c r="G26" s="113"/>
      <c r="H26" s="113"/>
      <c r="I26" s="113"/>
      <c r="J26" s="113"/>
      <c r="K26" s="64">
        <f t="shared" si="0"/>
        <v>0</v>
      </c>
      <c r="L26" s="109">
        <f t="shared" si="1"/>
        <v>0</v>
      </c>
      <c r="M26" s="77">
        <f t="shared" si="2"/>
        <v>0</v>
      </c>
      <c r="N26" s="77">
        <f t="shared" si="3"/>
        <v>0</v>
      </c>
      <c r="O26" s="77">
        <f t="shared" si="4"/>
        <v>0</v>
      </c>
      <c r="P26" s="64">
        <f t="shared" si="5"/>
        <v>0</v>
      </c>
      <c r="Q26" s="170"/>
      <c r="R26" s="170"/>
    </row>
    <row r="27" spans="1:19" s="110" customFormat="1">
      <c r="A27" s="29">
        <v>11</v>
      </c>
      <c r="B27" s="93"/>
      <c r="C27" s="295" t="s">
        <v>482</v>
      </c>
      <c r="D27" s="30" t="s">
        <v>326</v>
      </c>
      <c r="E27" s="296">
        <f>E26</f>
        <v>11</v>
      </c>
      <c r="F27" s="296"/>
      <c r="G27" s="296"/>
      <c r="H27" s="113"/>
      <c r="I27" s="113"/>
      <c r="J27" s="113"/>
      <c r="K27" s="64">
        <f t="shared" si="0"/>
        <v>0</v>
      </c>
      <c r="L27" s="109">
        <f t="shared" si="1"/>
        <v>0</v>
      </c>
      <c r="M27" s="77">
        <f t="shared" si="2"/>
        <v>0</v>
      </c>
      <c r="N27" s="77">
        <f t="shared" si="3"/>
        <v>0</v>
      </c>
      <c r="O27" s="77">
        <f t="shared" si="4"/>
        <v>0</v>
      </c>
      <c r="P27" s="64">
        <f t="shared" si="5"/>
        <v>0</v>
      </c>
      <c r="Q27" s="170"/>
      <c r="R27" s="170"/>
    </row>
    <row r="28" spans="1:19" s="110" customFormat="1">
      <c r="A28" s="29">
        <v>12</v>
      </c>
      <c r="B28" s="93"/>
      <c r="C28" s="297" t="s">
        <v>475</v>
      </c>
      <c r="D28" s="30" t="s">
        <v>326</v>
      </c>
      <c r="E28" s="113">
        <f>E27*1.1</f>
        <v>12.100000000000001</v>
      </c>
      <c r="F28" s="113"/>
      <c r="G28" s="113"/>
      <c r="H28" s="113"/>
      <c r="I28" s="113"/>
      <c r="J28" s="113"/>
      <c r="K28" s="64">
        <f t="shared" si="0"/>
        <v>0</v>
      </c>
      <c r="L28" s="109">
        <f t="shared" si="1"/>
        <v>0</v>
      </c>
      <c r="M28" s="77">
        <f t="shared" si="2"/>
        <v>0</v>
      </c>
      <c r="N28" s="77">
        <f t="shared" si="3"/>
        <v>0</v>
      </c>
      <c r="O28" s="77">
        <f t="shared" si="4"/>
        <v>0</v>
      </c>
      <c r="P28" s="64">
        <f t="shared" si="5"/>
        <v>0</v>
      </c>
      <c r="Q28" s="170"/>
      <c r="R28" s="170"/>
    </row>
    <row r="29" spans="1:19" s="110" customFormat="1">
      <c r="A29" s="29">
        <v>13</v>
      </c>
      <c r="B29" s="93"/>
      <c r="C29" s="297" t="s">
        <v>476</v>
      </c>
      <c r="D29" s="30" t="s">
        <v>395</v>
      </c>
      <c r="E29" s="296">
        <f>E27*5</f>
        <v>55</v>
      </c>
      <c r="F29" s="296"/>
      <c r="G29" s="296"/>
      <c r="H29" s="113"/>
      <c r="I29" s="113"/>
      <c r="J29" s="113"/>
      <c r="K29" s="64">
        <f t="shared" si="0"/>
        <v>0</v>
      </c>
      <c r="L29" s="109">
        <f t="shared" si="1"/>
        <v>0</v>
      </c>
      <c r="M29" s="77">
        <f t="shared" si="2"/>
        <v>0</v>
      </c>
      <c r="N29" s="77">
        <f t="shared" si="3"/>
        <v>0</v>
      </c>
      <c r="O29" s="77">
        <f t="shared" si="4"/>
        <v>0</v>
      </c>
      <c r="P29" s="64">
        <f t="shared" si="5"/>
        <v>0</v>
      </c>
      <c r="Q29" s="170"/>
      <c r="R29" s="170"/>
    </row>
    <row r="30" spans="1:19" s="110" customFormat="1">
      <c r="A30" s="29">
        <v>14</v>
      </c>
      <c r="B30" s="93"/>
      <c r="C30" s="297" t="s">
        <v>483</v>
      </c>
      <c r="D30" s="30" t="s">
        <v>395</v>
      </c>
      <c r="E30" s="296">
        <f>E27*0.4</f>
        <v>4.4000000000000004</v>
      </c>
      <c r="F30" s="296"/>
      <c r="G30" s="296"/>
      <c r="H30" s="113"/>
      <c r="I30" s="113"/>
      <c r="J30" s="113"/>
      <c r="K30" s="64">
        <f t="shared" si="0"/>
        <v>0</v>
      </c>
      <c r="L30" s="109">
        <f t="shared" si="1"/>
        <v>0</v>
      </c>
      <c r="M30" s="77">
        <f t="shared" si="2"/>
        <v>0</v>
      </c>
      <c r="N30" s="77">
        <f t="shared" si="3"/>
        <v>0</v>
      </c>
      <c r="O30" s="77">
        <f t="shared" si="4"/>
        <v>0</v>
      </c>
      <c r="P30" s="64">
        <f t="shared" si="5"/>
        <v>0</v>
      </c>
      <c r="Q30" s="170"/>
      <c r="R30" s="170"/>
    </row>
    <row r="31" spans="1:19" s="110" customFormat="1" ht="26.4">
      <c r="A31" s="29">
        <v>15</v>
      </c>
      <c r="B31" s="93"/>
      <c r="C31" s="295" t="s">
        <v>489</v>
      </c>
      <c r="D31" s="30" t="s">
        <v>326</v>
      </c>
      <c r="E31" s="296">
        <v>55.7</v>
      </c>
      <c r="F31" s="296"/>
      <c r="G31" s="296"/>
      <c r="H31" s="113"/>
      <c r="I31" s="113"/>
      <c r="J31" s="113"/>
      <c r="K31" s="64">
        <f t="shared" si="0"/>
        <v>0</v>
      </c>
      <c r="L31" s="109">
        <f t="shared" si="1"/>
        <v>0</v>
      </c>
      <c r="M31" s="77">
        <f t="shared" si="2"/>
        <v>0</v>
      </c>
      <c r="N31" s="77">
        <f t="shared" si="3"/>
        <v>0</v>
      </c>
      <c r="O31" s="77">
        <f t="shared" si="4"/>
        <v>0</v>
      </c>
      <c r="P31" s="64">
        <f t="shared" si="5"/>
        <v>0</v>
      </c>
      <c r="Q31" s="170"/>
      <c r="R31" s="170"/>
    </row>
    <row r="32" spans="1:19" s="110" customFormat="1">
      <c r="A32" s="29">
        <v>16</v>
      </c>
      <c r="B32" s="93"/>
      <c r="C32" s="297" t="s">
        <v>475</v>
      </c>
      <c r="D32" s="30" t="s">
        <v>326</v>
      </c>
      <c r="E32" s="113">
        <f>E31*1.1</f>
        <v>61.27000000000001</v>
      </c>
      <c r="F32" s="113"/>
      <c r="G32" s="113"/>
      <c r="H32" s="113"/>
      <c r="I32" s="113"/>
      <c r="J32" s="113"/>
      <c r="K32" s="64">
        <f t="shared" si="0"/>
        <v>0</v>
      </c>
      <c r="L32" s="109">
        <f t="shared" si="1"/>
        <v>0</v>
      </c>
      <c r="M32" s="77">
        <f t="shared" si="2"/>
        <v>0</v>
      </c>
      <c r="N32" s="77">
        <f t="shared" si="3"/>
        <v>0</v>
      </c>
      <c r="O32" s="77">
        <f t="shared" si="4"/>
        <v>0</v>
      </c>
      <c r="P32" s="64">
        <f t="shared" si="5"/>
        <v>0</v>
      </c>
      <c r="Q32" s="170"/>
      <c r="R32" s="170"/>
    </row>
    <row r="33" spans="1:18" s="110" customFormat="1">
      <c r="A33" s="29">
        <v>17</v>
      </c>
      <c r="B33" s="93"/>
      <c r="C33" s="297" t="s">
        <v>476</v>
      </c>
      <c r="D33" s="30" t="s">
        <v>395</v>
      </c>
      <c r="E33" s="296">
        <f>E31*5</f>
        <v>278.5</v>
      </c>
      <c r="F33" s="296"/>
      <c r="G33" s="296"/>
      <c r="H33" s="113"/>
      <c r="I33" s="113"/>
      <c r="J33" s="113"/>
      <c r="K33" s="64">
        <f t="shared" si="0"/>
        <v>0</v>
      </c>
      <c r="L33" s="109">
        <f t="shared" si="1"/>
        <v>0</v>
      </c>
      <c r="M33" s="77">
        <f t="shared" si="2"/>
        <v>0</v>
      </c>
      <c r="N33" s="77">
        <f t="shared" si="3"/>
        <v>0</v>
      </c>
      <c r="O33" s="77">
        <f t="shared" si="4"/>
        <v>0</v>
      </c>
      <c r="P33" s="64">
        <f t="shared" si="5"/>
        <v>0</v>
      </c>
      <c r="Q33" s="170"/>
      <c r="R33" s="170"/>
    </row>
    <row r="34" spans="1:18" s="110" customFormat="1">
      <c r="A34" s="29">
        <v>18</v>
      </c>
      <c r="B34" s="93"/>
      <c r="C34" s="297" t="s">
        <v>477</v>
      </c>
      <c r="D34" s="30" t="s">
        <v>395</v>
      </c>
      <c r="E34" s="296">
        <f>E31*0.4</f>
        <v>22.28</v>
      </c>
      <c r="F34" s="296"/>
      <c r="G34" s="296"/>
      <c r="H34" s="113"/>
      <c r="I34" s="113"/>
      <c r="J34" s="113"/>
      <c r="K34" s="64">
        <f t="shared" si="0"/>
        <v>0</v>
      </c>
      <c r="L34" s="109">
        <f t="shared" si="1"/>
        <v>0</v>
      </c>
      <c r="M34" s="77">
        <f t="shared" si="2"/>
        <v>0</v>
      </c>
      <c r="N34" s="77">
        <f t="shared" si="3"/>
        <v>0</v>
      </c>
      <c r="O34" s="77">
        <f t="shared" si="4"/>
        <v>0</v>
      </c>
      <c r="P34" s="64">
        <f t="shared" si="5"/>
        <v>0</v>
      </c>
      <c r="Q34" s="170"/>
      <c r="R34" s="170"/>
    </row>
    <row r="35" spans="1:18" s="110" customFormat="1">
      <c r="A35" s="29">
        <v>19</v>
      </c>
      <c r="B35" s="93"/>
      <c r="C35" s="299" t="s">
        <v>484</v>
      </c>
      <c r="D35" s="30" t="s">
        <v>326</v>
      </c>
      <c r="E35" s="296">
        <f>38.8+43.5</f>
        <v>82.3</v>
      </c>
      <c r="F35" s="296"/>
      <c r="G35" s="296"/>
      <c r="H35" s="113"/>
      <c r="I35" s="113"/>
      <c r="J35" s="113"/>
      <c r="K35" s="64">
        <f t="shared" si="0"/>
        <v>0</v>
      </c>
      <c r="L35" s="109">
        <f t="shared" si="1"/>
        <v>0</v>
      </c>
      <c r="M35" s="77">
        <f t="shared" si="2"/>
        <v>0</v>
      </c>
      <c r="N35" s="77">
        <f t="shared" si="3"/>
        <v>0</v>
      </c>
      <c r="O35" s="77">
        <f t="shared" si="4"/>
        <v>0</v>
      </c>
      <c r="P35" s="64">
        <f t="shared" si="5"/>
        <v>0</v>
      </c>
      <c r="Q35" s="170"/>
      <c r="R35" s="170"/>
    </row>
    <row r="36" spans="1:18" s="110" customFormat="1">
      <c r="A36" s="29">
        <v>20</v>
      </c>
      <c r="B36" s="93"/>
      <c r="C36" s="297" t="s">
        <v>485</v>
      </c>
      <c r="D36" s="30" t="s">
        <v>326</v>
      </c>
      <c r="E36" s="296">
        <f>E35</f>
        <v>82.3</v>
      </c>
      <c r="F36" s="296"/>
      <c r="G36" s="296"/>
      <c r="H36" s="113"/>
      <c r="I36" s="113"/>
      <c r="J36" s="113"/>
      <c r="K36" s="64">
        <f t="shared" si="0"/>
        <v>0</v>
      </c>
      <c r="L36" s="109">
        <f t="shared" si="1"/>
        <v>0</v>
      </c>
      <c r="M36" s="77">
        <f t="shared" si="2"/>
        <v>0</v>
      </c>
      <c r="N36" s="77">
        <f t="shared" si="3"/>
        <v>0</v>
      </c>
      <c r="O36" s="77">
        <f t="shared" si="4"/>
        <v>0</v>
      </c>
      <c r="P36" s="64">
        <f t="shared" si="5"/>
        <v>0</v>
      </c>
      <c r="Q36" s="170"/>
      <c r="R36" s="170"/>
    </row>
    <row r="37" spans="1:18" s="110" customFormat="1">
      <c r="A37" s="29">
        <v>21</v>
      </c>
      <c r="B37" s="93"/>
      <c r="C37" s="300" t="s">
        <v>486</v>
      </c>
      <c r="D37" s="30" t="s">
        <v>326</v>
      </c>
      <c r="E37" s="301">
        <f>E36*1.1</f>
        <v>90.53</v>
      </c>
      <c r="F37" s="301"/>
      <c r="G37" s="301"/>
      <c r="H37" s="113"/>
      <c r="I37" s="113"/>
      <c r="J37" s="303"/>
      <c r="K37" s="64">
        <f t="shared" si="0"/>
        <v>0</v>
      </c>
      <c r="L37" s="109">
        <f t="shared" si="1"/>
        <v>0</v>
      </c>
      <c r="M37" s="77">
        <f t="shared" si="2"/>
        <v>0</v>
      </c>
      <c r="N37" s="77">
        <f t="shared" si="3"/>
        <v>0</v>
      </c>
      <c r="O37" s="77">
        <f t="shared" si="4"/>
        <v>0</v>
      </c>
      <c r="P37" s="64">
        <f t="shared" si="5"/>
        <v>0</v>
      </c>
      <c r="Q37" s="170"/>
      <c r="R37" s="170"/>
    </row>
    <row r="38" spans="1:18" s="110" customFormat="1">
      <c r="A38" s="29">
        <v>22</v>
      </c>
      <c r="B38" s="93"/>
      <c r="C38" s="299" t="s">
        <v>487</v>
      </c>
      <c r="D38" s="30" t="s">
        <v>122</v>
      </c>
      <c r="E38" s="113">
        <v>116.86</v>
      </c>
      <c r="F38" s="113"/>
      <c r="G38" s="113"/>
      <c r="H38" s="113"/>
      <c r="I38" s="113"/>
      <c r="J38" s="113"/>
      <c r="K38" s="64">
        <f t="shared" si="0"/>
        <v>0</v>
      </c>
      <c r="L38" s="109">
        <f t="shared" si="1"/>
        <v>0</v>
      </c>
      <c r="M38" s="77">
        <f t="shared" si="2"/>
        <v>0</v>
      </c>
      <c r="N38" s="77">
        <f t="shared" si="3"/>
        <v>0</v>
      </c>
      <c r="O38" s="77">
        <f t="shared" si="4"/>
        <v>0</v>
      </c>
      <c r="P38" s="64">
        <f t="shared" si="5"/>
        <v>0</v>
      </c>
      <c r="Q38" s="170"/>
      <c r="R38" s="170"/>
    </row>
    <row r="39" spans="1:18" s="110" customFormat="1">
      <c r="A39" s="29">
        <v>23</v>
      </c>
      <c r="B39" s="93"/>
      <c r="C39" s="297" t="s">
        <v>490</v>
      </c>
      <c r="D39" s="30" t="s">
        <v>122</v>
      </c>
      <c r="E39" s="113">
        <f>E38*1.07</f>
        <v>125.04020000000001</v>
      </c>
      <c r="F39" s="113"/>
      <c r="G39" s="113"/>
      <c r="H39" s="113"/>
      <c r="I39" s="113"/>
      <c r="J39" s="113"/>
      <c r="K39" s="64">
        <f t="shared" si="0"/>
        <v>0</v>
      </c>
      <c r="L39" s="109">
        <f t="shared" si="1"/>
        <v>0</v>
      </c>
      <c r="M39" s="77">
        <f t="shared" si="2"/>
        <v>0</v>
      </c>
      <c r="N39" s="77">
        <f t="shared" si="3"/>
        <v>0</v>
      </c>
      <c r="O39" s="77">
        <f t="shared" si="4"/>
        <v>0</v>
      </c>
      <c r="P39" s="64">
        <f t="shared" si="5"/>
        <v>0</v>
      </c>
      <c r="Q39" s="170"/>
      <c r="R39" s="170"/>
    </row>
    <row r="40" spans="1:18" s="110" customFormat="1">
      <c r="A40" s="29">
        <v>24</v>
      </c>
      <c r="B40" s="93"/>
      <c r="C40" s="302" t="s">
        <v>488</v>
      </c>
      <c r="D40" s="30" t="s">
        <v>122</v>
      </c>
      <c r="E40" s="113">
        <f>E38</f>
        <v>116.86</v>
      </c>
      <c r="F40" s="113"/>
      <c r="G40" s="113"/>
      <c r="H40" s="113"/>
      <c r="I40" s="113"/>
      <c r="J40" s="113"/>
      <c r="K40" s="64">
        <f t="shared" si="0"/>
        <v>0</v>
      </c>
      <c r="L40" s="109">
        <f t="shared" si="1"/>
        <v>0</v>
      </c>
      <c r="M40" s="77">
        <f t="shared" si="2"/>
        <v>0</v>
      </c>
      <c r="N40" s="77">
        <f t="shared" si="3"/>
        <v>0</v>
      </c>
      <c r="O40" s="77">
        <f t="shared" si="4"/>
        <v>0</v>
      </c>
      <c r="P40" s="64">
        <f t="shared" si="5"/>
        <v>0</v>
      </c>
      <c r="Q40" s="170"/>
      <c r="R40" s="170"/>
    </row>
    <row r="41" spans="1:18" s="110" customFormat="1">
      <c r="A41" s="29"/>
      <c r="B41" s="29"/>
      <c r="C41" s="26"/>
      <c r="D41" s="1"/>
      <c r="E41" s="2"/>
      <c r="F41" s="75"/>
      <c r="G41" s="75"/>
      <c r="H41" s="3"/>
      <c r="I41" s="3"/>
      <c r="J41" s="3"/>
      <c r="K41" s="27">
        <f>ROUND(H41+I41+J41,2)</f>
        <v>0</v>
      </c>
      <c r="L41" s="73">
        <f>ROUND(F41*E41,2)</f>
        <v>0</v>
      </c>
      <c r="M41" s="28">
        <f>ROUND(H41*E41,2)</f>
        <v>0</v>
      </c>
      <c r="N41" s="28">
        <f>ROUND(I41*E41,2)</f>
        <v>0</v>
      </c>
      <c r="O41" s="28">
        <f>ROUND(J41*E41,2)</f>
        <v>0</v>
      </c>
      <c r="P41" s="27">
        <f>ROUND(M41+N41+O41,2)</f>
        <v>0</v>
      </c>
      <c r="Q41" s="170"/>
      <c r="R41" s="170"/>
    </row>
    <row r="42" spans="1:18" s="5" customFormat="1" ht="26.4">
      <c r="A42" s="11"/>
      <c r="B42" s="11"/>
      <c r="C42" s="13" t="str">
        <f>'1.1 Pamati'!$C$31</f>
        <v>Tiešās izmaksas kopā, t. sk. darba devēja sociālais nodoklis 23.59%</v>
      </c>
      <c r="D42" s="12"/>
      <c r="E42" s="14"/>
      <c r="F42" s="99"/>
      <c r="G42" s="99"/>
      <c r="H42" s="14"/>
      <c r="I42" s="14"/>
      <c r="J42" s="14"/>
      <c r="K42" s="15"/>
      <c r="L42" s="105">
        <f>SUM(L14:L41)</f>
        <v>0</v>
      </c>
      <c r="M42" s="15">
        <f>SUM(M14:M41)</f>
        <v>0</v>
      </c>
      <c r="N42" s="15">
        <f>SUM(N14:N41)</f>
        <v>0</v>
      </c>
      <c r="O42" s="15">
        <f>SUM(O14:O41)</f>
        <v>0</v>
      </c>
      <c r="P42" s="15">
        <f>SUM(P14:P41)</f>
        <v>0</v>
      </c>
      <c r="Q42" s="7"/>
      <c r="R42" s="7"/>
    </row>
    <row r="43" spans="1:18" s="33" customFormat="1">
      <c r="A43" s="34"/>
      <c r="B43" s="34"/>
      <c r="C43" s="35"/>
    </row>
    <row r="44" spans="1:18" s="33" customFormat="1">
      <c r="A44" s="161"/>
      <c r="B44" s="160"/>
      <c r="C44" s="35"/>
      <c r="D44" s="35"/>
      <c r="E44" s="35"/>
      <c r="F44" s="35"/>
    </row>
    <row r="45" spans="1:18" s="33" customFormat="1">
      <c r="A45" s="161"/>
      <c r="B45" s="160"/>
      <c r="C45" s="35"/>
      <c r="D45" s="35"/>
      <c r="E45" s="35"/>
      <c r="F45" s="35"/>
    </row>
    <row r="46" spans="1:18" s="33" customFormat="1">
      <c r="A46" s="34"/>
      <c r="B46" s="34"/>
      <c r="C46" s="35"/>
      <c r="M46" s="241"/>
      <c r="N46" s="241"/>
      <c r="O46" s="241"/>
    </row>
    <row r="47" spans="1:18" s="33" customFormat="1">
      <c r="A47" s="4" t="str">
        <f>'Buvn.kopt.'!$A$32</f>
        <v>Sastādīja: Mikus Dzudzilo, Sert., Nr. 20-7063</v>
      </c>
      <c r="B47" s="36"/>
      <c r="C47" s="37"/>
    </row>
    <row r="48" spans="1:18">
      <c r="A48" s="4"/>
      <c r="B48" s="23"/>
      <c r="C48" s="56"/>
      <c r="F48" s="38"/>
      <c r="G48" s="22"/>
      <c r="L48" s="22"/>
      <c r="Q48" s="22"/>
      <c r="R48" s="22"/>
    </row>
    <row r="49" spans="1:18">
      <c r="A49" s="4"/>
      <c r="B49" s="23"/>
      <c r="C49" s="23"/>
      <c r="F49" s="22"/>
      <c r="G49" s="22"/>
      <c r="L49" s="22"/>
      <c r="O49" s="250"/>
      <c r="Q49" s="22"/>
      <c r="R49" s="22"/>
    </row>
    <row r="50" spans="1:18" s="23" customFormat="1">
      <c r="A50" s="57"/>
      <c r="D50" s="22"/>
      <c r="E50" s="22"/>
      <c r="F50" s="22"/>
    </row>
    <row r="51" spans="1:18">
      <c r="A51" s="4" t="str">
        <f>'Buvn.kopt.'!$A$36</f>
        <v>.</v>
      </c>
      <c r="B51" s="23"/>
      <c r="C51" s="23"/>
      <c r="F51" s="22"/>
      <c r="G51" s="22"/>
      <c r="L51" s="22"/>
      <c r="Q51" s="22"/>
      <c r="R51" s="22"/>
    </row>
    <row r="52" spans="1:18">
      <c r="A52" s="23"/>
      <c r="B52" s="23"/>
      <c r="C52" s="23"/>
      <c r="F52" s="22"/>
      <c r="G52" s="22"/>
      <c r="L52" s="22"/>
      <c r="Q52" s="22"/>
      <c r="R52" s="22"/>
    </row>
    <row r="53" spans="1:18">
      <c r="A53" s="23"/>
      <c r="B53" s="23"/>
      <c r="C53" s="23"/>
      <c r="F53" s="22"/>
      <c r="G53" s="22"/>
      <c r="L53" s="22"/>
      <c r="Q53" s="22"/>
      <c r="R53" s="22"/>
    </row>
    <row r="54" spans="1:18">
      <c r="A54" s="23"/>
      <c r="B54" s="23"/>
      <c r="C54" s="23"/>
      <c r="F54" s="22"/>
      <c r="G54" s="22"/>
      <c r="L54" s="22"/>
      <c r="Q54" s="22"/>
      <c r="R54" s="22"/>
    </row>
  </sheetData>
  <mergeCells count="11">
    <mergeCell ref="F12:K12"/>
    <mergeCell ref="L12:P12"/>
    <mergeCell ref="A1:P1"/>
    <mergeCell ref="A2:P2"/>
    <mergeCell ref="M9:N9"/>
    <mergeCell ref="O9:P9"/>
    <mergeCell ref="A12:A13"/>
    <mergeCell ref="B12:B13"/>
    <mergeCell ref="C12:C13"/>
    <mergeCell ref="D12:D13"/>
    <mergeCell ref="E12:E13"/>
  </mergeCells>
  <printOptions horizontalCentered="1"/>
  <pageMargins left="0.74803149606299213" right="0.74803149606299213" top="1.1023622047244095" bottom="0.19685039370078741" header="0.43307086614173229" footer="0.23622047244094491"/>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4FD62-C9E0-4FAC-A897-76DCE3F475AA}">
  <sheetPr>
    <tabColor rgb="FF00B0F0"/>
  </sheetPr>
  <dimension ref="A2:J51"/>
  <sheetViews>
    <sheetView view="pageBreakPreview" zoomScale="85" zoomScaleNormal="100" zoomScaleSheetLayoutView="85" workbookViewId="0">
      <selection activeCell="H31" sqref="H31"/>
    </sheetView>
  </sheetViews>
  <sheetFormatPr defaultColWidth="11.33203125" defaultRowHeight="13.2"/>
  <cols>
    <col min="1" max="2" width="6.5546875" style="5" customWidth="1"/>
    <col min="3" max="3" width="32.88671875" style="5" customWidth="1"/>
    <col min="4" max="4" width="8.88671875" style="5" customWidth="1"/>
    <col min="5" max="5" width="19.33203125" style="5" customWidth="1"/>
    <col min="6" max="7" width="22" style="5" customWidth="1"/>
    <col min="8" max="9" width="17.88671875" style="5" customWidth="1"/>
    <col min="10" max="16384" width="11.33203125" style="5"/>
  </cols>
  <sheetData>
    <row r="2" spans="1:10" ht="13.8">
      <c r="A2" s="317" t="s">
        <v>38</v>
      </c>
      <c r="B2" s="317"/>
      <c r="C2" s="317"/>
      <c r="D2" s="317"/>
      <c r="E2" s="317"/>
      <c r="F2" s="317"/>
      <c r="G2" s="317"/>
      <c r="H2" s="317"/>
      <c r="I2" s="317"/>
    </row>
    <row r="3" spans="1:10" ht="13.8">
      <c r="A3" s="317" t="s">
        <v>62</v>
      </c>
      <c r="B3" s="317"/>
      <c r="C3" s="317"/>
      <c r="D3" s="317"/>
      <c r="E3" s="317"/>
      <c r="F3" s="317"/>
      <c r="G3" s="317"/>
      <c r="H3" s="317"/>
      <c r="I3" s="317"/>
    </row>
    <row r="4" spans="1:10">
      <c r="A4" s="318" t="s">
        <v>12</v>
      </c>
      <c r="B4" s="318"/>
      <c r="C4" s="318"/>
      <c r="D4" s="318"/>
      <c r="E4" s="318"/>
      <c r="F4" s="318"/>
      <c r="G4" s="318"/>
      <c r="H4" s="318"/>
      <c r="I4" s="318"/>
    </row>
    <row r="5" spans="1:10">
      <c r="A5" s="7"/>
      <c r="B5" s="7"/>
      <c r="C5" s="7"/>
      <c r="D5" s="7"/>
      <c r="E5" s="7"/>
      <c r="F5" s="7"/>
      <c r="G5" s="7"/>
      <c r="H5" s="7"/>
      <c r="I5" s="7"/>
    </row>
    <row r="6" spans="1:10">
      <c r="A6" s="7"/>
      <c r="B6" s="7"/>
      <c r="C6" s="7"/>
      <c r="D6" s="7"/>
      <c r="E6" s="7"/>
      <c r="F6" s="7"/>
      <c r="G6" s="7"/>
      <c r="H6" s="7"/>
      <c r="I6" s="7"/>
    </row>
    <row r="7" spans="1:10" ht="12.75" customHeight="1">
      <c r="A7" s="6" t="str">
        <f>'1.1 Pamati'!$A$4</f>
        <v>Objekta nosaukums: Viesu mājas jaunbūve</v>
      </c>
      <c r="B7" s="6"/>
      <c r="C7" s="39"/>
      <c r="D7" s="39"/>
      <c r="E7" s="39"/>
      <c r="F7" s="39"/>
      <c r="G7" s="39"/>
      <c r="H7" s="39"/>
      <c r="I7" s="39"/>
    </row>
    <row r="8" spans="1:10" ht="12.75" customHeight="1">
      <c r="A8" s="6" t="str">
        <f>'1.1 Pamati'!$A$5</f>
        <v>Būves nosaukums: Viesu mājas jaunbūve</v>
      </c>
      <c r="B8" s="6"/>
      <c r="C8" s="39"/>
      <c r="D8" s="39"/>
      <c r="E8" s="39"/>
      <c r="F8" s="39"/>
      <c r="G8" s="39"/>
      <c r="H8" s="39"/>
      <c r="I8" s="39"/>
    </row>
    <row r="9" spans="1:10">
      <c r="A9" s="6" t="str">
        <f>'1.1 Pamati'!$A$6</f>
        <v>Objekta adrese: "Atpūtas", Variešu pag., Jēkabpils nov.</v>
      </c>
      <c r="B9" s="6"/>
      <c r="C9" s="20"/>
      <c r="D9" s="20"/>
      <c r="E9" s="20"/>
      <c r="F9" s="20"/>
      <c r="G9" s="20"/>
      <c r="H9" s="20"/>
      <c r="I9" s="20"/>
    </row>
    <row r="10" spans="1:10">
      <c r="A10" s="6" t="str">
        <f>'1.1 Pamati'!$A$7</f>
        <v xml:space="preserve">Pasūtījuma Nr.: </v>
      </c>
      <c r="B10" s="6"/>
      <c r="C10" s="40"/>
      <c r="D10" s="40"/>
      <c r="E10" s="40"/>
      <c r="F10" s="40"/>
      <c r="G10" s="40"/>
      <c r="H10" s="40"/>
      <c r="I10" s="40"/>
    </row>
    <row r="11" spans="1:10">
      <c r="A11" s="10"/>
      <c r="B11" s="10"/>
      <c r="C11" s="10"/>
      <c r="D11" s="10"/>
      <c r="E11" s="10"/>
      <c r="F11" s="10"/>
      <c r="G11" s="10"/>
      <c r="H11" s="10"/>
      <c r="I11" s="10"/>
    </row>
    <row r="12" spans="1:10">
      <c r="A12" s="9"/>
      <c r="B12" s="9"/>
      <c r="C12" s="41" t="s">
        <v>19</v>
      </c>
      <c r="D12" s="41"/>
      <c r="E12" s="42">
        <f>E29</f>
        <v>0</v>
      </c>
      <c r="F12" s="7"/>
      <c r="G12" s="7"/>
      <c r="H12" s="7"/>
      <c r="I12" s="7"/>
    </row>
    <row r="13" spans="1:10">
      <c r="A13" s="9"/>
      <c r="B13" s="9"/>
      <c r="C13" s="41" t="s">
        <v>21</v>
      </c>
      <c r="D13" s="41"/>
      <c r="E13" s="42">
        <f>I25</f>
        <v>0</v>
      </c>
      <c r="F13" s="7"/>
      <c r="G13" s="7"/>
      <c r="H13" s="7"/>
      <c r="I13" s="7"/>
    </row>
    <row r="14" spans="1:10" s="69" customFormat="1">
      <c r="A14" s="66"/>
      <c r="B14" s="66"/>
      <c r="C14" s="67"/>
      <c r="D14" s="67"/>
      <c r="E14" s="68"/>
      <c r="F14" s="43"/>
      <c r="G14" s="43"/>
      <c r="H14" s="43"/>
      <c r="I14" s="43"/>
    </row>
    <row r="15" spans="1:10">
      <c r="G15" s="9"/>
      <c r="I15" s="32" t="str">
        <f>'Buvn.kopt.'!$C$14</f>
        <v>Tāme sastādīta 2026.gada 02.martā</v>
      </c>
      <c r="J15" s="74"/>
    </row>
    <row r="16" spans="1:10" ht="12.75" customHeight="1">
      <c r="A16" s="310" t="s">
        <v>4</v>
      </c>
      <c r="B16" s="320" t="s">
        <v>23</v>
      </c>
      <c r="C16" s="322" t="s">
        <v>69</v>
      </c>
      <c r="D16" s="323"/>
      <c r="E16" s="310" t="s">
        <v>42</v>
      </c>
      <c r="F16" s="319" t="s">
        <v>13</v>
      </c>
      <c r="G16" s="319"/>
      <c r="H16" s="319"/>
      <c r="I16" s="319"/>
      <c r="J16" s="135"/>
    </row>
    <row r="17" spans="1:10" s="43" customFormat="1" ht="45" customHeight="1">
      <c r="A17" s="310"/>
      <c r="B17" s="321"/>
      <c r="C17" s="324"/>
      <c r="D17" s="325"/>
      <c r="E17" s="310"/>
      <c r="F17" s="31" t="s">
        <v>39</v>
      </c>
      <c r="G17" s="31" t="s">
        <v>40</v>
      </c>
      <c r="H17" s="54" t="s">
        <v>41</v>
      </c>
      <c r="I17" s="54" t="s">
        <v>22</v>
      </c>
      <c r="J17" s="136"/>
    </row>
    <row r="18" spans="1:10" s="90" customFormat="1">
      <c r="A18" s="86"/>
      <c r="B18" s="87"/>
      <c r="C18" s="87"/>
      <c r="D18" s="88"/>
      <c r="E18" s="86"/>
      <c r="F18" s="86"/>
      <c r="G18" s="86"/>
      <c r="H18" s="89"/>
      <c r="I18" s="89"/>
    </row>
    <row r="19" spans="1:10" s="90" customFormat="1">
      <c r="A19" s="114">
        <v>1</v>
      </c>
      <c r="B19" s="114">
        <v>2.1</v>
      </c>
      <c r="C19" s="122" t="s">
        <v>79</v>
      </c>
      <c r="D19" s="123"/>
      <c r="E19" s="116">
        <f t="shared" ref="E19:E24" si="0">F19+G19+H19</f>
        <v>0</v>
      </c>
      <c r="F19" s="113">
        <f>'2.1 Apkure'!O74</f>
        <v>0</v>
      </c>
      <c r="G19" s="113">
        <f>'2.1 Apkure'!P74</f>
        <v>0</v>
      </c>
      <c r="H19" s="113">
        <f>'2.1 Apkure'!Q74</f>
        <v>0</v>
      </c>
      <c r="I19" s="113">
        <f>'2.1 Apkure'!N74</f>
        <v>0</v>
      </c>
      <c r="J19" s="133"/>
    </row>
    <row r="20" spans="1:10" s="90" customFormat="1">
      <c r="A20" s="114">
        <v>2</v>
      </c>
      <c r="B20" s="114">
        <v>2.2000000000000002</v>
      </c>
      <c r="C20" s="122" t="s">
        <v>152</v>
      </c>
      <c r="D20" s="123"/>
      <c r="E20" s="116">
        <f t="shared" si="0"/>
        <v>0</v>
      </c>
      <c r="F20" s="124">
        <f>'2.2 SM'!O58</f>
        <v>0</v>
      </c>
      <c r="G20" s="124">
        <f>'2.2 SM'!P58</f>
        <v>0</v>
      </c>
      <c r="H20" s="124">
        <f>'2.2 SM'!Q58</f>
        <v>0</v>
      </c>
      <c r="I20" s="124">
        <f>'2.2 SM'!N58</f>
        <v>0</v>
      </c>
      <c r="J20" s="133"/>
    </row>
    <row r="21" spans="1:10" s="90" customFormat="1">
      <c r="A21" s="114">
        <v>3</v>
      </c>
      <c r="B21" s="114">
        <v>2.2999999999999998</v>
      </c>
      <c r="C21" s="122" t="s">
        <v>240</v>
      </c>
      <c r="D21" s="123"/>
      <c r="E21" s="116">
        <f t="shared" si="0"/>
        <v>0</v>
      </c>
      <c r="F21" s="124">
        <f>'2.3 Vent.'!O55</f>
        <v>0</v>
      </c>
      <c r="G21" s="124">
        <f>'2.3 Vent.'!P55</f>
        <v>0</v>
      </c>
      <c r="H21" s="124">
        <f>'2.3 Vent.'!Q55</f>
        <v>0</v>
      </c>
      <c r="I21" s="124">
        <f>'2.3 Vent.'!N55</f>
        <v>0</v>
      </c>
      <c r="J21" s="133"/>
    </row>
    <row r="22" spans="1:10" s="90" customFormat="1">
      <c r="A22" s="175">
        <v>4</v>
      </c>
      <c r="B22" s="176">
        <v>2.4</v>
      </c>
      <c r="C22" s="177" t="s">
        <v>241</v>
      </c>
      <c r="D22" s="178"/>
      <c r="E22" s="116">
        <f t="shared" si="0"/>
        <v>0</v>
      </c>
      <c r="F22" s="124">
        <f>'2.4 ŪK'!M114</f>
        <v>0</v>
      </c>
      <c r="G22" s="124">
        <f>'2.4 ŪK'!N114</f>
        <v>0</v>
      </c>
      <c r="H22" s="124">
        <f>'2.4 ŪK'!O114</f>
        <v>0</v>
      </c>
      <c r="I22" s="124">
        <f>'2.4 ŪK'!L114</f>
        <v>0</v>
      </c>
      <c r="J22" s="133"/>
    </row>
    <row r="23" spans="1:10" s="90" customFormat="1">
      <c r="A23" s="175">
        <v>5</v>
      </c>
      <c r="B23" s="176">
        <v>2.5</v>
      </c>
      <c r="C23" s="177" t="s">
        <v>59</v>
      </c>
      <c r="D23" s="178"/>
      <c r="E23" s="116">
        <f t="shared" si="0"/>
        <v>0</v>
      </c>
      <c r="F23" s="124">
        <f>'2.5 EL'!M20</f>
        <v>0</v>
      </c>
      <c r="G23" s="124">
        <f>'2.5 EL'!N20</f>
        <v>0</v>
      </c>
      <c r="H23" s="124">
        <f>'2.5 EL'!O20</f>
        <v>0</v>
      </c>
      <c r="I23" s="124">
        <f>'2.5 EL'!L20</f>
        <v>0</v>
      </c>
      <c r="J23" s="133"/>
    </row>
    <row r="24" spans="1:10" s="44" customFormat="1">
      <c r="A24" s="70"/>
      <c r="B24" s="85"/>
      <c r="C24" s="83"/>
      <c r="D24" s="84"/>
      <c r="E24" s="82">
        <f t="shared" si="0"/>
        <v>0</v>
      </c>
      <c r="F24" s="82"/>
      <c r="G24" s="82"/>
      <c r="H24" s="82"/>
      <c r="I24" s="82"/>
      <c r="J24" s="133"/>
    </row>
    <row r="25" spans="1:10">
      <c r="A25" s="311" t="s">
        <v>0</v>
      </c>
      <c r="B25" s="311"/>
      <c r="C25" s="311"/>
      <c r="D25" s="45"/>
      <c r="E25" s="46">
        <f>SUM(E18:E24)</f>
        <v>0</v>
      </c>
      <c r="F25" s="46">
        <f>SUM(F18:F24)</f>
        <v>0</v>
      </c>
      <c r="G25" s="46">
        <f>SUM(G18:G24)</f>
        <v>0</v>
      </c>
      <c r="H25" s="46">
        <f>SUM(H18:H24)</f>
        <v>0</v>
      </c>
      <c r="I25" s="46">
        <f>SUM(I18:I24)</f>
        <v>0</v>
      </c>
      <c r="J25" s="134"/>
    </row>
    <row r="26" spans="1:10">
      <c r="A26" s="312" t="s">
        <v>14</v>
      </c>
      <c r="B26" s="312"/>
      <c r="C26" s="312"/>
      <c r="D26" s="21"/>
      <c r="E26" s="47">
        <f>ROUND(E25*D26,2)</f>
        <v>0</v>
      </c>
      <c r="J26" s="133"/>
    </row>
    <row r="27" spans="1:10">
      <c r="A27" s="313" t="s">
        <v>15</v>
      </c>
      <c r="B27" s="313"/>
      <c r="C27" s="313"/>
      <c r="D27" s="48"/>
      <c r="E27" s="47">
        <f>ROUND(E26*0.05,2)</f>
        <v>0</v>
      </c>
      <c r="J27" s="133"/>
    </row>
    <row r="28" spans="1:10">
      <c r="A28" s="314" t="s">
        <v>16</v>
      </c>
      <c r="B28" s="315"/>
      <c r="C28" s="316"/>
      <c r="D28" s="21"/>
      <c r="E28" s="47">
        <f>ROUND(E25*D28,2)</f>
        <v>0</v>
      </c>
      <c r="G28" s="140"/>
      <c r="J28" s="133"/>
    </row>
    <row r="29" spans="1:10">
      <c r="A29" s="311" t="s">
        <v>17</v>
      </c>
      <c r="B29" s="311"/>
      <c r="C29" s="311"/>
      <c r="D29" s="45"/>
      <c r="E29" s="46">
        <f>E25+E26+E28</f>
        <v>0</v>
      </c>
      <c r="G29" s="49"/>
      <c r="J29" s="134"/>
    </row>
    <row r="30" spans="1:10" s="33" customFormat="1">
      <c r="A30" s="34"/>
      <c r="B30" s="34"/>
      <c r="C30" s="35"/>
    </row>
    <row r="31" spans="1:10" s="33" customFormat="1">
      <c r="A31" s="34"/>
      <c r="B31" s="34"/>
      <c r="C31" s="35"/>
    </row>
    <row r="32" spans="1:10" s="33" customFormat="1">
      <c r="A32" s="34"/>
      <c r="B32" s="34"/>
      <c r="C32" s="35"/>
    </row>
    <row r="33" spans="1:6" s="33" customFormat="1">
      <c r="A33" s="4" t="str">
        <f>'Buvn.kopt.'!$A$32</f>
        <v>Sastādīja: Mikus Dzudzilo, Sert., Nr. 20-7063</v>
      </c>
      <c r="B33" s="36"/>
      <c r="C33" s="37"/>
    </row>
    <row r="34" spans="1:6" s="22" customFormat="1">
      <c r="A34" s="4"/>
      <c r="B34" s="23"/>
      <c r="C34" s="56"/>
      <c r="F34" s="38"/>
    </row>
    <row r="35" spans="1:6" s="22" customFormat="1">
      <c r="A35" s="4"/>
      <c r="B35" s="23"/>
      <c r="C35" s="23"/>
    </row>
    <row r="36" spans="1:6" s="23" customFormat="1">
      <c r="A36" s="57"/>
      <c r="D36" s="22"/>
      <c r="E36" s="22"/>
      <c r="F36" s="22"/>
    </row>
    <row r="37" spans="1:6" s="22" customFormat="1">
      <c r="A37" s="4" t="str">
        <f>'Buvn.kopt.'!$A$36</f>
        <v>.</v>
      </c>
      <c r="B37" s="23"/>
      <c r="C37" s="23"/>
    </row>
    <row r="38" spans="1:6" s="22" customFormat="1">
      <c r="A38" s="23"/>
      <c r="B38" s="23"/>
      <c r="C38" s="23"/>
    </row>
    <row r="39" spans="1:6" s="22" customFormat="1">
      <c r="A39" s="23"/>
      <c r="B39" s="23"/>
      <c r="C39" s="23"/>
    </row>
    <row r="40" spans="1:6" s="22" customFormat="1">
      <c r="A40" s="23"/>
      <c r="B40" s="23"/>
      <c r="C40" s="23"/>
    </row>
    <row r="41" spans="1:6">
      <c r="A41" s="17"/>
      <c r="B41" s="17"/>
    </row>
    <row r="43" spans="1:6">
      <c r="A43" s="17"/>
      <c r="B43" s="17"/>
    </row>
    <row r="44" spans="1:6">
      <c r="A44" s="17"/>
      <c r="B44" s="17"/>
    </row>
    <row r="45" spans="1:6">
      <c r="A45" s="17"/>
      <c r="B45" s="17"/>
    </row>
    <row r="51" spans="1:2">
      <c r="A51" s="57"/>
      <c r="B51" s="57"/>
    </row>
  </sheetData>
  <mergeCells count="13">
    <mergeCell ref="A26:C26"/>
    <mergeCell ref="A27:C27"/>
    <mergeCell ref="A28:C28"/>
    <mergeCell ref="A29:C29"/>
    <mergeCell ref="A16:A17"/>
    <mergeCell ref="B16:B17"/>
    <mergeCell ref="C16:D17"/>
    <mergeCell ref="E16:E17"/>
    <mergeCell ref="F16:I16"/>
    <mergeCell ref="A2:I2"/>
    <mergeCell ref="A4:I4"/>
    <mergeCell ref="A3:I3"/>
    <mergeCell ref="A25:C25"/>
  </mergeCells>
  <printOptions horizontalCentered="1"/>
  <pageMargins left="0.74803149606299202" right="0.74803149606299202" top="1.234251969" bottom="0.484251969" header="0.511811023622047" footer="0.511811023622047"/>
  <pageSetup paperSize="9" scale="7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4D49-34B0-40A4-8C1B-851AAF27F4A5}">
  <sheetPr>
    <tabColor rgb="FF00B0F0"/>
  </sheetPr>
  <dimension ref="A1:U85"/>
  <sheetViews>
    <sheetView view="pageBreakPreview" zoomScale="85" zoomScaleNormal="85" workbookViewId="0">
      <selection activeCell="M28" sqref="M28"/>
    </sheetView>
  </sheetViews>
  <sheetFormatPr defaultColWidth="9.109375" defaultRowHeight="13.2"/>
  <cols>
    <col min="1" max="1" width="4.5546875" style="22" customWidth="1"/>
    <col min="2" max="2" width="5.44140625" style="22" customWidth="1"/>
    <col min="3" max="4" width="32.44140625" style="22" customWidth="1"/>
    <col min="5" max="5" width="10.5546875" style="155" customWidth="1"/>
    <col min="6" max="6" width="5.88671875" style="22" customWidth="1"/>
    <col min="7" max="7" width="10.44140625" style="22" customWidth="1"/>
    <col min="8" max="8" width="8.88671875" style="102" customWidth="1"/>
    <col min="9" max="9" width="8.6640625" style="102" customWidth="1"/>
    <col min="10" max="10" width="9.5546875" style="22" customWidth="1"/>
    <col min="11" max="11" width="10.109375" style="22" customWidth="1"/>
    <col min="12" max="12" width="10.44140625" style="22" customWidth="1"/>
    <col min="13" max="13" width="10" style="22" customWidth="1"/>
    <col min="14" max="14" width="9.6640625" style="102" customWidth="1"/>
    <col min="15" max="15" width="9.6640625" style="22" customWidth="1"/>
    <col min="16" max="16" width="10.6640625" style="22" customWidth="1"/>
    <col min="17" max="17" width="9" style="22" customWidth="1"/>
    <col min="18" max="18" width="10.88671875" style="22" customWidth="1"/>
    <col min="19" max="19" width="9.44140625" style="23" customWidth="1"/>
    <col min="20" max="20" width="9.109375" style="23"/>
    <col min="21" max="21" width="11" style="22" customWidth="1"/>
    <col min="22" max="16384" width="9.109375" style="22"/>
  </cols>
  <sheetData>
    <row r="1" spans="1:21" s="5" customFormat="1">
      <c r="A1" s="330" t="s">
        <v>32</v>
      </c>
      <c r="B1" s="330"/>
      <c r="C1" s="330"/>
      <c r="D1" s="330"/>
      <c r="E1" s="330"/>
      <c r="F1" s="330"/>
      <c r="G1" s="330"/>
      <c r="H1" s="330"/>
      <c r="I1" s="330"/>
      <c r="J1" s="330"/>
      <c r="K1" s="330"/>
      <c r="L1" s="330"/>
      <c r="M1" s="330"/>
      <c r="N1" s="330"/>
      <c r="O1" s="330"/>
      <c r="P1" s="330"/>
      <c r="Q1" s="330"/>
      <c r="R1" s="330"/>
      <c r="S1" s="58"/>
      <c r="T1" s="7"/>
    </row>
    <row r="2" spans="1:21" s="5" customFormat="1">
      <c r="A2" s="331" t="s">
        <v>79</v>
      </c>
      <c r="B2" s="331"/>
      <c r="C2" s="331"/>
      <c r="D2" s="331"/>
      <c r="E2" s="331"/>
      <c r="F2" s="331"/>
      <c r="G2" s="331"/>
      <c r="H2" s="331"/>
      <c r="I2" s="331"/>
      <c r="J2" s="331"/>
      <c r="K2" s="331"/>
      <c r="L2" s="331"/>
      <c r="M2" s="331"/>
      <c r="N2" s="331"/>
      <c r="O2" s="331"/>
      <c r="P2" s="331"/>
      <c r="Q2" s="331"/>
      <c r="R2" s="331"/>
      <c r="S2" s="7"/>
      <c r="T2" s="7"/>
    </row>
    <row r="3" spans="1:21" s="5" customFormat="1">
      <c r="A3" s="55"/>
      <c r="B3" s="55"/>
      <c r="C3" s="55"/>
      <c r="D3" s="55"/>
      <c r="E3" s="143"/>
      <c r="F3" s="55"/>
      <c r="G3" s="55"/>
      <c r="H3" s="94"/>
      <c r="I3" s="94"/>
      <c r="J3" s="55"/>
      <c r="K3" s="55"/>
      <c r="L3" s="55"/>
      <c r="M3" s="55"/>
      <c r="N3" s="94"/>
      <c r="O3" s="55"/>
      <c r="P3" s="55"/>
      <c r="Q3" s="55"/>
      <c r="R3" s="55"/>
      <c r="S3" s="7"/>
      <c r="T3" s="7"/>
    </row>
    <row r="4" spans="1:21" s="5" customFormat="1">
      <c r="A4" s="6" t="str">
        <f>'1.1 Pamati'!$A$4</f>
        <v>Objekta nosaukums: Viesu mājas jaunbūve</v>
      </c>
      <c r="B4" s="6"/>
      <c r="C4" s="7"/>
      <c r="D4" s="7"/>
      <c r="E4" s="144"/>
      <c r="F4" s="8"/>
      <c r="G4" s="8"/>
      <c r="H4" s="95"/>
      <c r="I4" s="95"/>
      <c r="J4" s="7"/>
      <c r="K4" s="7"/>
      <c r="L4" s="7"/>
      <c r="M4" s="7"/>
      <c r="N4" s="103"/>
      <c r="O4" s="7"/>
      <c r="P4" s="7"/>
      <c r="Q4" s="7"/>
      <c r="R4" s="7"/>
      <c r="S4" s="7"/>
      <c r="T4" s="7"/>
    </row>
    <row r="5" spans="1:21" s="5" customFormat="1">
      <c r="A5" s="6" t="str">
        <f>'1.1 Pamati'!$A$5</f>
        <v>Būves nosaukums: Viesu mājas jaunbūve</v>
      </c>
      <c r="B5" s="6"/>
      <c r="C5" s="7"/>
      <c r="D5" s="7"/>
      <c r="E5" s="144"/>
      <c r="F5" s="8"/>
      <c r="G5" s="8"/>
      <c r="H5" s="95"/>
      <c r="I5" s="95"/>
      <c r="J5" s="7"/>
      <c r="K5" s="7"/>
      <c r="L5" s="7"/>
      <c r="M5" s="7"/>
      <c r="N5" s="103"/>
      <c r="O5" s="7"/>
      <c r="P5" s="7"/>
      <c r="Q5" s="7"/>
      <c r="R5" s="7"/>
      <c r="S5" s="7"/>
      <c r="T5" s="7"/>
    </row>
    <row r="6" spans="1:21" s="5" customFormat="1">
      <c r="A6" s="6" t="str">
        <f>'1.1 Pamati'!$A$6</f>
        <v>Objekta adrese: "Atpūtas", Variešu pag., Jēkabpils nov.</v>
      </c>
      <c r="B6" s="6"/>
      <c r="C6" s="7"/>
      <c r="D6" s="7"/>
      <c r="E6" s="144"/>
      <c r="F6" s="8"/>
      <c r="G6" s="8"/>
      <c r="H6" s="95"/>
      <c r="I6" s="95"/>
      <c r="J6" s="7"/>
      <c r="K6" s="7"/>
      <c r="L6" s="7"/>
      <c r="M6" s="7"/>
      <c r="N6" s="103"/>
      <c r="O6" s="7"/>
      <c r="P6" s="7"/>
      <c r="Q6" s="7"/>
      <c r="R6" s="7"/>
      <c r="S6" s="7"/>
      <c r="T6" s="7"/>
    </row>
    <row r="7" spans="1:21" s="5" customFormat="1">
      <c r="A7" s="6" t="str">
        <f>'1.1 Pamati'!$A$7</f>
        <v xml:space="preserve">Pasūtījuma Nr.: </v>
      </c>
      <c r="B7" s="6"/>
      <c r="C7" s="7"/>
      <c r="D7" s="7"/>
      <c r="E7" s="144"/>
      <c r="F7" s="8"/>
      <c r="G7" s="8"/>
      <c r="H7" s="95"/>
      <c r="I7" s="95"/>
      <c r="J7" s="7"/>
      <c r="K7" s="7"/>
      <c r="L7" s="7"/>
      <c r="M7" s="7"/>
      <c r="N7" s="103"/>
      <c r="O7" s="7"/>
      <c r="P7" s="7"/>
      <c r="Q7" s="7"/>
      <c r="R7" s="7"/>
      <c r="S7" s="7"/>
      <c r="T7" s="7"/>
    </row>
    <row r="8" spans="1:21" s="5" customFormat="1">
      <c r="A8" s="6"/>
      <c r="B8" s="6"/>
      <c r="C8" s="7"/>
      <c r="D8" s="7"/>
      <c r="E8" s="144"/>
      <c r="F8" s="8"/>
      <c r="G8" s="8"/>
      <c r="H8" s="95"/>
      <c r="I8" s="95"/>
      <c r="J8" s="7"/>
      <c r="K8" s="7"/>
      <c r="L8" s="7"/>
      <c r="M8" s="7"/>
      <c r="N8" s="103"/>
      <c r="O8" s="7"/>
      <c r="P8" s="7"/>
      <c r="Q8" s="7"/>
      <c r="R8" s="7"/>
      <c r="S8" s="7"/>
      <c r="T8" s="7"/>
    </row>
    <row r="9" spans="1:21" s="5" customFormat="1">
      <c r="A9" s="5" t="str">
        <f>'1.1 Pamati'!$A$9</f>
        <v>Apjomi sastādīti pamatojoties uz būvprojektu</v>
      </c>
      <c r="C9" s="4"/>
      <c r="D9" s="4"/>
      <c r="E9" s="145"/>
      <c r="F9" s="8"/>
      <c r="H9" s="74"/>
      <c r="I9" s="74"/>
      <c r="J9" s="7"/>
      <c r="K9" s="7"/>
      <c r="L9" s="7"/>
      <c r="M9" s="9"/>
      <c r="N9" s="104"/>
      <c r="O9" s="332" t="s">
        <v>20</v>
      </c>
      <c r="P9" s="332"/>
      <c r="Q9" s="333">
        <f>R74</f>
        <v>0</v>
      </c>
      <c r="R9" s="334"/>
      <c r="S9" s="7"/>
      <c r="T9" s="7"/>
    </row>
    <row r="10" spans="1:21" s="5" customFormat="1">
      <c r="C10" s="4"/>
      <c r="D10" s="4"/>
      <c r="E10" s="145"/>
      <c r="F10" s="8"/>
      <c r="H10" s="74"/>
      <c r="I10" s="74"/>
      <c r="J10" s="7"/>
      <c r="K10" s="7"/>
      <c r="L10" s="7"/>
      <c r="M10" s="9"/>
      <c r="N10" s="104"/>
      <c r="O10" s="8"/>
      <c r="P10" s="8"/>
      <c r="Q10" s="42"/>
      <c r="R10" s="92"/>
      <c r="S10" s="7"/>
      <c r="T10" s="7"/>
    </row>
    <row r="11" spans="1:21" s="5" customFormat="1">
      <c r="A11" s="6"/>
      <c r="B11" s="6"/>
      <c r="C11" s="6"/>
      <c r="D11" s="6"/>
      <c r="E11" s="146"/>
      <c r="F11" s="7"/>
      <c r="H11" s="74"/>
      <c r="I11" s="74"/>
      <c r="N11" s="74"/>
      <c r="R11" s="8" t="str">
        <f>Kops.1!$I$15</f>
        <v>Tāme sastādīta 2026.gada 02.martā</v>
      </c>
      <c r="S11" s="7"/>
      <c r="T11" s="7"/>
    </row>
    <row r="12" spans="1:21" s="5" customFormat="1" ht="12.75" customHeight="1">
      <c r="A12" s="335" t="s">
        <v>4</v>
      </c>
      <c r="B12" s="335" t="s">
        <v>24</v>
      </c>
      <c r="C12" s="337" t="s">
        <v>43</v>
      </c>
      <c r="D12" s="338"/>
      <c r="E12" s="338"/>
      <c r="F12" s="335" t="s">
        <v>1</v>
      </c>
      <c r="G12" s="326" t="s">
        <v>2</v>
      </c>
      <c r="H12" s="327" t="s">
        <v>5</v>
      </c>
      <c r="I12" s="328"/>
      <c r="J12" s="328"/>
      <c r="K12" s="328"/>
      <c r="L12" s="328"/>
      <c r="M12" s="329"/>
      <c r="N12" s="327" t="s">
        <v>3</v>
      </c>
      <c r="O12" s="328"/>
      <c r="P12" s="328"/>
      <c r="Q12" s="328"/>
      <c r="R12" s="329"/>
      <c r="S12" s="7"/>
      <c r="T12" s="7"/>
    </row>
    <row r="13" spans="1:21" s="5" customFormat="1" ht="58.5" customHeight="1">
      <c r="A13" s="336"/>
      <c r="B13" s="336"/>
      <c r="C13" s="339"/>
      <c r="D13" s="340"/>
      <c r="E13" s="340"/>
      <c r="F13" s="336"/>
      <c r="G13" s="326"/>
      <c r="H13" s="96" t="s">
        <v>25</v>
      </c>
      <c r="I13" s="96" t="s">
        <v>26</v>
      </c>
      <c r="J13" s="25" t="s">
        <v>39</v>
      </c>
      <c r="K13" s="25" t="s">
        <v>40</v>
      </c>
      <c r="L13" s="25" t="s">
        <v>41</v>
      </c>
      <c r="M13" s="25" t="s">
        <v>44</v>
      </c>
      <c r="N13" s="96" t="s">
        <v>27</v>
      </c>
      <c r="O13" s="25" t="s">
        <v>39</v>
      </c>
      <c r="P13" s="25" t="s">
        <v>40</v>
      </c>
      <c r="Q13" s="25" t="s">
        <v>41</v>
      </c>
      <c r="R13" s="25" t="s">
        <v>45</v>
      </c>
      <c r="S13" s="7"/>
      <c r="T13" s="7"/>
    </row>
    <row r="14" spans="1:21" s="65" customFormat="1">
      <c r="A14" s="63"/>
      <c r="B14" s="93"/>
      <c r="C14" s="78" t="s">
        <v>79</v>
      </c>
      <c r="D14" s="263"/>
      <c r="E14" s="147"/>
      <c r="F14" s="76"/>
      <c r="G14" s="79"/>
      <c r="H14" s="98"/>
      <c r="I14" s="98"/>
      <c r="J14" s="80"/>
      <c r="K14" s="80"/>
      <c r="L14" s="80"/>
      <c r="M14" s="64">
        <f>ROUND(J14+K14+L14,2)</f>
        <v>0</v>
      </c>
      <c r="N14" s="73">
        <f>ROUND(H14*G14,2)</f>
        <v>0</v>
      </c>
      <c r="O14" s="77">
        <f>ROUND(J14*G14,2)</f>
        <v>0</v>
      </c>
      <c r="P14" s="77">
        <f>ROUND(K14*G14,2)</f>
        <v>0</v>
      </c>
      <c r="Q14" s="77">
        <f>ROUND(L14*G14,2)</f>
        <v>0</v>
      </c>
      <c r="R14" s="64">
        <f>ROUND(O14+P14+Q14,2)</f>
        <v>0</v>
      </c>
      <c r="S14" s="91"/>
      <c r="T14" s="91"/>
      <c r="U14" s="91"/>
    </row>
    <row r="15" spans="1:21" s="24" customFormat="1" ht="26.4">
      <c r="A15" s="93">
        <v>1</v>
      </c>
      <c r="B15" s="93"/>
      <c r="C15" s="50" t="s">
        <v>80</v>
      </c>
      <c r="D15" s="264" t="s">
        <v>81</v>
      </c>
      <c r="E15" s="148"/>
      <c r="F15" s="51" t="s">
        <v>150</v>
      </c>
      <c r="G15" s="52">
        <v>1</v>
      </c>
      <c r="H15" s="98"/>
      <c r="I15" s="167"/>
      <c r="J15" s="80"/>
      <c r="K15" s="53"/>
      <c r="L15" s="53"/>
      <c r="M15" s="27">
        <f>ROUND(J15+K15+L15,2)</f>
        <v>0</v>
      </c>
      <c r="N15" s="73">
        <f>ROUND(H15*G15,2)</f>
        <v>0</v>
      </c>
      <c r="O15" s="28">
        <f>ROUND(J15*G15,2)</f>
        <v>0</v>
      </c>
      <c r="P15" s="28">
        <f>ROUND(K15*G15,2)</f>
        <v>0</v>
      </c>
      <c r="Q15" s="28">
        <f>ROUND(L15*G15,2)</f>
        <v>0</v>
      </c>
      <c r="R15" s="27">
        <f>ROUND(O15+P15+Q15,2)</f>
        <v>0</v>
      </c>
      <c r="S15" s="59"/>
      <c r="T15" s="59"/>
      <c r="U15" s="59"/>
    </row>
    <row r="16" spans="1:21" s="24" customFormat="1" ht="26.4">
      <c r="A16" s="93">
        <v>2</v>
      </c>
      <c r="B16" s="93"/>
      <c r="C16" s="50" t="s">
        <v>82</v>
      </c>
      <c r="D16" s="264" t="s">
        <v>83</v>
      </c>
      <c r="E16" s="148" t="s">
        <v>84</v>
      </c>
      <c r="F16" s="51" t="s">
        <v>85</v>
      </c>
      <c r="G16" s="52">
        <v>40</v>
      </c>
      <c r="H16" s="98"/>
      <c r="I16" s="167"/>
      <c r="J16" s="80"/>
      <c r="K16" s="53"/>
      <c r="L16" s="53"/>
      <c r="M16" s="27">
        <f>ROUND(J16+K16+L16,2)</f>
        <v>0</v>
      </c>
      <c r="N16" s="73">
        <f>ROUND(H16*G16,2)</f>
        <v>0</v>
      </c>
      <c r="O16" s="28">
        <f>ROUND(J16*G16,2)</f>
        <v>0</v>
      </c>
      <c r="P16" s="28">
        <f>ROUND(K16*G16,2)</f>
        <v>0</v>
      </c>
      <c r="Q16" s="28">
        <f>ROUND(L16*G16,2)</f>
        <v>0</v>
      </c>
      <c r="R16" s="27">
        <f>ROUND(O16+P16+Q16,2)</f>
        <v>0</v>
      </c>
      <c r="S16" s="59"/>
      <c r="T16" s="59"/>
      <c r="U16" s="59"/>
    </row>
    <row r="17" spans="1:21" s="24" customFormat="1" ht="26.4">
      <c r="A17" s="93">
        <v>3</v>
      </c>
      <c r="B17" s="93"/>
      <c r="C17" s="50" t="s">
        <v>82</v>
      </c>
      <c r="D17" s="264" t="s">
        <v>86</v>
      </c>
      <c r="E17" s="148" t="s">
        <v>84</v>
      </c>
      <c r="F17" s="51" t="s">
        <v>85</v>
      </c>
      <c r="G17" s="52">
        <v>10</v>
      </c>
      <c r="H17" s="98"/>
      <c r="I17" s="167"/>
      <c r="J17" s="80"/>
      <c r="K17" s="53"/>
      <c r="L17" s="53"/>
      <c r="M17" s="27">
        <f t="shared" ref="M17:M71" si="0">ROUND(J17+K17+L17,2)</f>
        <v>0</v>
      </c>
      <c r="N17" s="73">
        <f t="shared" ref="N17:N71" si="1">ROUND(H17*G17,2)</f>
        <v>0</v>
      </c>
      <c r="O17" s="28">
        <f t="shared" ref="O17:O71" si="2">ROUND(J17*G17,2)</f>
        <v>0</v>
      </c>
      <c r="P17" s="28">
        <f t="shared" ref="P17:P71" si="3">ROUND(K17*G17,2)</f>
        <v>0</v>
      </c>
      <c r="Q17" s="28">
        <f t="shared" ref="Q17:Q71" si="4">ROUND(L17*G17,2)</f>
        <v>0</v>
      </c>
      <c r="R17" s="27">
        <f t="shared" ref="R17:R71" si="5">ROUND(O17+P17+Q17,2)</f>
        <v>0</v>
      </c>
      <c r="S17" s="59"/>
      <c r="T17" s="59"/>
      <c r="U17" s="59"/>
    </row>
    <row r="18" spans="1:21" s="24" customFormat="1">
      <c r="A18" s="93">
        <v>4</v>
      </c>
      <c r="B18" s="93"/>
      <c r="C18" s="50" t="s">
        <v>87</v>
      </c>
      <c r="D18" s="264" t="s">
        <v>88</v>
      </c>
      <c r="E18" s="148" t="s">
        <v>89</v>
      </c>
      <c r="F18" s="51" t="s">
        <v>85</v>
      </c>
      <c r="G18" s="52">
        <v>40</v>
      </c>
      <c r="H18" s="98"/>
      <c r="I18" s="167"/>
      <c r="J18" s="80"/>
      <c r="K18" s="53"/>
      <c r="L18" s="53"/>
      <c r="M18" s="27">
        <f t="shared" si="0"/>
        <v>0</v>
      </c>
      <c r="N18" s="73">
        <f t="shared" si="1"/>
        <v>0</v>
      </c>
      <c r="O18" s="28">
        <f t="shared" si="2"/>
        <v>0</v>
      </c>
      <c r="P18" s="28">
        <f t="shared" si="3"/>
        <v>0</v>
      </c>
      <c r="Q18" s="28">
        <f t="shared" si="4"/>
        <v>0</v>
      </c>
      <c r="R18" s="27">
        <f t="shared" si="5"/>
        <v>0</v>
      </c>
      <c r="S18" s="59"/>
      <c r="T18" s="59"/>
      <c r="U18" s="59"/>
    </row>
    <row r="19" spans="1:21" s="24" customFormat="1">
      <c r="A19" s="93">
        <v>5</v>
      </c>
      <c r="B19" s="93"/>
      <c r="C19" s="50" t="s">
        <v>87</v>
      </c>
      <c r="D19" s="264" t="s">
        <v>90</v>
      </c>
      <c r="E19" s="148" t="s">
        <v>89</v>
      </c>
      <c r="F19" s="51" t="s">
        <v>85</v>
      </c>
      <c r="G19" s="52">
        <v>10</v>
      </c>
      <c r="H19" s="98"/>
      <c r="I19" s="167"/>
      <c r="J19" s="80"/>
      <c r="K19" s="53"/>
      <c r="L19" s="53"/>
      <c r="M19" s="27">
        <f t="shared" si="0"/>
        <v>0</v>
      </c>
      <c r="N19" s="73">
        <f t="shared" si="1"/>
        <v>0</v>
      </c>
      <c r="O19" s="28">
        <f t="shared" si="2"/>
        <v>0</v>
      </c>
      <c r="P19" s="28">
        <f t="shared" si="3"/>
        <v>0</v>
      </c>
      <c r="Q19" s="28">
        <f t="shared" si="4"/>
        <v>0</v>
      </c>
      <c r="R19" s="27">
        <f t="shared" si="5"/>
        <v>0</v>
      </c>
      <c r="S19" s="59"/>
      <c r="T19" s="59"/>
      <c r="U19" s="59"/>
    </row>
    <row r="20" spans="1:21" s="24" customFormat="1">
      <c r="A20" s="93">
        <v>6</v>
      </c>
      <c r="B20" s="93"/>
      <c r="C20" s="50" t="s">
        <v>91</v>
      </c>
      <c r="D20" s="264" t="s">
        <v>92</v>
      </c>
      <c r="E20" s="148" t="s">
        <v>93</v>
      </c>
      <c r="F20" s="51" t="s">
        <v>151</v>
      </c>
      <c r="G20" s="52">
        <v>1</v>
      </c>
      <c r="H20" s="98"/>
      <c r="I20" s="167"/>
      <c r="J20" s="80"/>
      <c r="K20" s="53"/>
      <c r="L20" s="53"/>
      <c r="M20" s="27">
        <f t="shared" si="0"/>
        <v>0</v>
      </c>
      <c r="N20" s="73">
        <f t="shared" si="1"/>
        <v>0</v>
      </c>
      <c r="O20" s="28">
        <f t="shared" si="2"/>
        <v>0</v>
      </c>
      <c r="P20" s="28">
        <f t="shared" si="3"/>
        <v>0</v>
      </c>
      <c r="Q20" s="28">
        <f t="shared" si="4"/>
        <v>0</v>
      </c>
      <c r="R20" s="27">
        <f t="shared" si="5"/>
        <v>0</v>
      </c>
      <c r="S20" s="59"/>
      <c r="T20" s="59"/>
      <c r="U20" s="59"/>
    </row>
    <row r="21" spans="1:21" s="65" customFormat="1">
      <c r="A21" s="93">
        <v>7</v>
      </c>
      <c r="B21" s="93"/>
      <c r="C21" s="50" t="s">
        <v>91</v>
      </c>
      <c r="D21" s="264" t="s">
        <v>94</v>
      </c>
      <c r="E21" s="149" t="s">
        <v>93</v>
      </c>
      <c r="F21" s="51" t="s">
        <v>151</v>
      </c>
      <c r="G21" s="79">
        <v>1</v>
      </c>
      <c r="H21" s="98"/>
      <c r="I21" s="167"/>
      <c r="J21" s="80"/>
      <c r="K21" s="53"/>
      <c r="L21" s="53"/>
      <c r="M21" s="27">
        <f t="shared" si="0"/>
        <v>0</v>
      </c>
      <c r="N21" s="73">
        <f t="shared" si="1"/>
        <v>0</v>
      </c>
      <c r="O21" s="28">
        <f t="shared" si="2"/>
        <v>0</v>
      </c>
      <c r="P21" s="28">
        <f t="shared" si="3"/>
        <v>0</v>
      </c>
      <c r="Q21" s="28">
        <f t="shared" si="4"/>
        <v>0</v>
      </c>
      <c r="R21" s="27">
        <f t="shared" si="5"/>
        <v>0</v>
      </c>
      <c r="S21" s="59"/>
      <c r="T21" s="59"/>
      <c r="U21" s="59"/>
    </row>
    <row r="22" spans="1:21" s="65" customFormat="1">
      <c r="A22" s="93">
        <v>8</v>
      </c>
      <c r="B22" s="93"/>
      <c r="C22" s="50" t="s">
        <v>95</v>
      </c>
      <c r="D22" s="264" t="s">
        <v>96</v>
      </c>
      <c r="E22" s="149"/>
      <c r="F22" s="51" t="s">
        <v>150</v>
      </c>
      <c r="G22" s="79">
        <v>2</v>
      </c>
      <c r="H22" s="98"/>
      <c r="I22" s="167"/>
      <c r="J22" s="80"/>
      <c r="K22" s="80"/>
      <c r="L22" s="53"/>
      <c r="M22" s="27">
        <f t="shared" si="0"/>
        <v>0</v>
      </c>
      <c r="N22" s="73">
        <f t="shared" si="1"/>
        <v>0</v>
      </c>
      <c r="O22" s="28">
        <f t="shared" si="2"/>
        <v>0</v>
      </c>
      <c r="P22" s="28">
        <f t="shared" si="3"/>
        <v>0</v>
      </c>
      <c r="Q22" s="28">
        <f t="shared" si="4"/>
        <v>0</v>
      </c>
      <c r="R22" s="27">
        <f t="shared" si="5"/>
        <v>0</v>
      </c>
      <c r="S22" s="59"/>
      <c r="T22" s="59"/>
      <c r="U22" s="59"/>
    </row>
    <row r="23" spans="1:21" s="65" customFormat="1">
      <c r="A23" s="93">
        <v>9</v>
      </c>
      <c r="B23" s="93"/>
      <c r="C23" s="50" t="s">
        <v>95</v>
      </c>
      <c r="D23" s="264" t="s">
        <v>97</v>
      </c>
      <c r="E23" s="149"/>
      <c r="F23" s="51" t="s">
        <v>150</v>
      </c>
      <c r="G23" s="79">
        <v>2</v>
      </c>
      <c r="H23" s="98"/>
      <c r="I23" s="167"/>
      <c r="J23" s="80"/>
      <c r="K23" s="108"/>
      <c r="L23" s="53"/>
      <c r="M23" s="27">
        <f t="shared" si="0"/>
        <v>0</v>
      </c>
      <c r="N23" s="73">
        <f t="shared" si="1"/>
        <v>0</v>
      </c>
      <c r="O23" s="28">
        <f t="shared" si="2"/>
        <v>0</v>
      </c>
      <c r="P23" s="28">
        <f t="shared" si="3"/>
        <v>0</v>
      </c>
      <c r="Q23" s="28">
        <f t="shared" si="4"/>
        <v>0</v>
      </c>
      <c r="R23" s="27">
        <f t="shared" si="5"/>
        <v>0</v>
      </c>
      <c r="S23" s="59"/>
      <c r="T23" s="59"/>
      <c r="U23" s="59"/>
    </row>
    <row r="24" spans="1:21" s="24" customFormat="1">
      <c r="A24" s="93">
        <v>10</v>
      </c>
      <c r="B24" s="93"/>
      <c r="C24" s="50" t="s">
        <v>98</v>
      </c>
      <c r="D24" s="264" t="s">
        <v>99</v>
      </c>
      <c r="E24" s="148"/>
      <c r="F24" s="51" t="s">
        <v>150</v>
      </c>
      <c r="G24" s="52">
        <v>2</v>
      </c>
      <c r="H24" s="98"/>
      <c r="I24" s="167"/>
      <c r="J24" s="80"/>
      <c r="K24" s="53"/>
      <c r="L24" s="53"/>
      <c r="M24" s="27">
        <f t="shared" si="0"/>
        <v>0</v>
      </c>
      <c r="N24" s="73">
        <f t="shared" si="1"/>
        <v>0</v>
      </c>
      <c r="O24" s="28">
        <f t="shared" si="2"/>
        <v>0</v>
      </c>
      <c r="P24" s="28">
        <f t="shared" si="3"/>
        <v>0</v>
      </c>
      <c r="Q24" s="28">
        <f t="shared" si="4"/>
        <v>0</v>
      </c>
      <c r="R24" s="27">
        <f t="shared" si="5"/>
        <v>0</v>
      </c>
      <c r="S24" s="59"/>
      <c r="T24" s="59"/>
      <c r="U24" s="59"/>
    </row>
    <row r="25" spans="1:21" s="24" customFormat="1" ht="26.4">
      <c r="A25" s="93">
        <v>11</v>
      </c>
      <c r="B25" s="93"/>
      <c r="C25" s="50" t="s">
        <v>100</v>
      </c>
      <c r="D25" s="264" t="s">
        <v>99</v>
      </c>
      <c r="E25" s="148"/>
      <c r="F25" s="51" t="s">
        <v>151</v>
      </c>
      <c r="G25" s="52">
        <v>2</v>
      </c>
      <c r="H25" s="98"/>
      <c r="I25" s="167"/>
      <c r="J25" s="80"/>
      <c r="K25" s="53"/>
      <c r="L25" s="53"/>
      <c r="M25" s="27">
        <f t="shared" si="0"/>
        <v>0</v>
      </c>
      <c r="N25" s="73">
        <f t="shared" si="1"/>
        <v>0</v>
      </c>
      <c r="O25" s="28">
        <f t="shared" si="2"/>
        <v>0</v>
      </c>
      <c r="P25" s="28">
        <f t="shared" si="3"/>
        <v>0</v>
      </c>
      <c r="Q25" s="28">
        <f t="shared" si="4"/>
        <v>0</v>
      </c>
      <c r="R25" s="27">
        <f t="shared" si="5"/>
        <v>0</v>
      </c>
      <c r="S25" s="59"/>
      <c r="T25" s="59"/>
      <c r="U25" s="59"/>
    </row>
    <row r="26" spans="1:21" s="65" customFormat="1" ht="26.4">
      <c r="A26" s="93">
        <v>12</v>
      </c>
      <c r="B26" s="93"/>
      <c r="C26" s="50" t="s">
        <v>101</v>
      </c>
      <c r="D26" s="264"/>
      <c r="E26" s="149" t="s">
        <v>84</v>
      </c>
      <c r="F26" s="51" t="s">
        <v>151</v>
      </c>
      <c r="G26" s="79">
        <v>1</v>
      </c>
      <c r="H26" s="98"/>
      <c r="I26" s="167"/>
      <c r="J26" s="80"/>
      <c r="K26" s="108"/>
      <c r="L26" s="53"/>
      <c r="M26" s="27">
        <f t="shared" si="0"/>
        <v>0</v>
      </c>
      <c r="N26" s="73">
        <f t="shared" si="1"/>
        <v>0</v>
      </c>
      <c r="O26" s="28">
        <f t="shared" si="2"/>
        <v>0</v>
      </c>
      <c r="P26" s="28">
        <f t="shared" si="3"/>
        <v>0</v>
      </c>
      <c r="Q26" s="28">
        <f t="shared" si="4"/>
        <v>0</v>
      </c>
      <c r="R26" s="27">
        <f t="shared" si="5"/>
        <v>0</v>
      </c>
      <c r="S26" s="59"/>
      <c r="T26" s="59"/>
      <c r="U26" s="59"/>
    </row>
    <row r="27" spans="1:21" s="65" customFormat="1" ht="26.4">
      <c r="A27" s="93">
        <v>13</v>
      </c>
      <c r="B27" s="93"/>
      <c r="C27" s="50" t="s">
        <v>102</v>
      </c>
      <c r="D27" s="264"/>
      <c r="E27" s="149" t="s">
        <v>84</v>
      </c>
      <c r="F27" s="51" t="s">
        <v>151</v>
      </c>
      <c r="G27" s="79">
        <v>1</v>
      </c>
      <c r="H27" s="98"/>
      <c r="I27" s="167"/>
      <c r="J27" s="80"/>
      <c r="K27" s="80"/>
      <c r="L27" s="53"/>
      <c r="M27" s="27">
        <f t="shared" si="0"/>
        <v>0</v>
      </c>
      <c r="N27" s="73">
        <f t="shared" si="1"/>
        <v>0</v>
      </c>
      <c r="O27" s="28">
        <f t="shared" si="2"/>
        <v>0</v>
      </c>
      <c r="P27" s="28">
        <f t="shared" si="3"/>
        <v>0</v>
      </c>
      <c r="Q27" s="28">
        <f t="shared" si="4"/>
        <v>0</v>
      </c>
      <c r="R27" s="27">
        <f t="shared" si="5"/>
        <v>0</v>
      </c>
      <c r="S27" s="59"/>
      <c r="T27" s="59"/>
      <c r="U27" s="59"/>
    </row>
    <row r="28" spans="1:21" s="65" customFormat="1">
      <c r="A28" s="93">
        <v>14</v>
      </c>
      <c r="B28" s="93"/>
      <c r="C28" s="50" t="s">
        <v>103</v>
      </c>
      <c r="D28" s="264"/>
      <c r="E28" s="149"/>
      <c r="F28" s="51" t="s">
        <v>151</v>
      </c>
      <c r="G28" s="79">
        <v>1</v>
      </c>
      <c r="H28" s="98"/>
      <c r="I28" s="167"/>
      <c r="J28" s="80"/>
      <c r="K28" s="80"/>
      <c r="L28" s="53"/>
      <c r="M28" s="27">
        <f t="shared" si="0"/>
        <v>0</v>
      </c>
      <c r="N28" s="73">
        <f t="shared" si="1"/>
        <v>0</v>
      </c>
      <c r="O28" s="28">
        <f t="shared" si="2"/>
        <v>0</v>
      </c>
      <c r="P28" s="28">
        <f t="shared" si="3"/>
        <v>0</v>
      </c>
      <c r="Q28" s="28">
        <f t="shared" si="4"/>
        <v>0</v>
      </c>
      <c r="R28" s="27">
        <f t="shared" si="5"/>
        <v>0</v>
      </c>
      <c r="S28" s="59"/>
      <c r="T28" s="59"/>
      <c r="U28" s="59"/>
    </row>
    <row r="29" spans="1:21" s="65" customFormat="1">
      <c r="A29" s="93">
        <v>15</v>
      </c>
      <c r="B29" s="93"/>
      <c r="C29" s="50" t="s">
        <v>104</v>
      </c>
      <c r="D29" s="264"/>
      <c r="E29" s="149"/>
      <c r="F29" s="51" t="s">
        <v>151</v>
      </c>
      <c r="G29" s="79">
        <v>1</v>
      </c>
      <c r="H29" s="98"/>
      <c r="I29" s="167"/>
      <c r="J29" s="80"/>
      <c r="K29" s="80"/>
      <c r="L29" s="53"/>
      <c r="M29" s="27">
        <f t="shared" si="0"/>
        <v>0</v>
      </c>
      <c r="N29" s="73">
        <f t="shared" si="1"/>
        <v>0</v>
      </c>
      <c r="O29" s="28">
        <f t="shared" si="2"/>
        <v>0</v>
      </c>
      <c r="P29" s="28">
        <f t="shared" si="3"/>
        <v>0</v>
      </c>
      <c r="Q29" s="28">
        <f t="shared" si="4"/>
        <v>0</v>
      </c>
      <c r="R29" s="27">
        <f t="shared" si="5"/>
        <v>0</v>
      </c>
      <c r="S29" s="59"/>
      <c r="T29" s="59"/>
      <c r="U29" s="59"/>
    </row>
    <row r="30" spans="1:21" s="65" customFormat="1">
      <c r="A30" s="93">
        <v>16</v>
      </c>
      <c r="B30" s="93"/>
      <c r="C30" s="50" t="s">
        <v>105</v>
      </c>
      <c r="D30" s="264"/>
      <c r="E30" s="149"/>
      <c r="F30" s="51" t="s">
        <v>151</v>
      </c>
      <c r="G30" s="79">
        <v>1</v>
      </c>
      <c r="H30" s="98"/>
      <c r="I30" s="167"/>
      <c r="J30" s="80"/>
      <c r="K30" s="80"/>
      <c r="L30" s="53"/>
      <c r="M30" s="27">
        <f t="shared" si="0"/>
        <v>0</v>
      </c>
      <c r="N30" s="73">
        <f t="shared" si="1"/>
        <v>0</v>
      </c>
      <c r="O30" s="28">
        <f t="shared" si="2"/>
        <v>0</v>
      </c>
      <c r="P30" s="28">
        <f t="shared" si="3"/>
        <v>0</v>
      </c>
      <c r="Q30" s="28">
        <f t="shared" si="4"/>
        <v>0</v>
      </c>
      <c r="R30" s="27">
        <f t="shared" si="5"/>
        <v>0</v>
      </c>
      <c r="S30" s="59"/>
      <c r="T30" s="59"/>
      <c r="U30" s="59"/>
    </row>
    <row r="31" spans="1:21" s="65" customFormat="1">
      <c r="A31" s="93">
        <v>17</v>
      </c>
      <c r="B31" s="93"/>
      <c r="C31" s="50" t="s">
        <v>106</v>
      </c>
      <c r="D31" s="264" t="s">
        <v>107</v>
      </c>
      <c r="E31" s="149"/>
      <c r="F31" s="51" t="s">
        <v>151</v>
      </c>
      <c r="G31" s="79">
        <v>1</v>
      </c>
      <c r="H31" s="98"/>
      <c r="I31" s="167"/>
      <c r="J31" s="80"/>
      <c r="K31" s="80"/>
      <c r="L31" s="53"/>
      <c r="M31" s="27">
        <f t="shared" si="0"/>
        <v>0</v>
      </c>
      <c r="N31" s="73">
        <f t="shared" si="1"/>
        <v>0</v>
      </c>
      <c r="O31" s="28">
        <f t="shared" si="2"/>
        <v>0</v>
      </c>
      <c r="P31" s="28">
        <f t="shared" si="3"/>
        <v>0</v>
      </c>
      <c r="Q31" s="28">
        <f t="shared" si="4"/>
        <v>0</v>
      </c>
      <c r="R31" s="27">
        <f t="shared" si="5"/>
        <v>0</v>
      </c>
      <c r="S31" s="59"/>
      <c r="T31" s="59"/>
      <c r="U31" s="59"/>
    </row>
    <row r="32" spans="1:21" s="65" customFormat="1" ht="26.4">
      <c r="A32" s="93">
        <v>18</v>
      </c>
      <c r="B32" s="93"/>
      <c r="C32" s="50" t="s">
        <v>108</v>
      </c>
      <c r="D32" s="264"/>
      <c r="E32" s="149"/>
      <c r="F32" s="51" t="s">
        <v>151</v>
      </c>
      <c r="G32" s="79">
        <v>1</v>
      </c>
      <c r="H32" s="98"/>
      <c r="I32" s="167"/>
      <c r="J32" s="80"/>
      <c r="K32" s="80"/>
      <c r="L32" s="53"/>
      <c r="M32" s="27">
        <f t="shared" si="0"/>
        <v>0</v>
      </c>
      <c r="N32" s="73">
        <f t="shared" si="1"/>
        <v>0</v>
      </c>
      <c r="O32" s="28">
        <f t="shared" si="2"/>
        <v>0</v>
      </c>
      <c r="P32" s="28">
        <f t="shared" si="3"/>
        <v>0</v>
      </c>
      <c r="Q32" s="28">
        <f t="shared" si="4"/>
        <v>0</v>
      </c>
      <c r="R32" s="27">
        <f t="shared" si="5"/>
        <v>0</v>
      </c>
      <c r="S32" s="59"/>
      <c r="T32" s="59"/>
      <c r="U32" s="59"/>
    </row>
    <row r="33" spans="1:21" s="65" customFormat="1">
      <c r="A33" s="93"/>
      <c r="B33" s="93"/>
      <c r="C33" s="137" t="s">
        <v>109</v>
      </c>
      <c r="D33" s="264"/>
      <c r="E33" s="149"/>
      <c r="F33" s="51"/>
      <c r="G33" s="79"/>
      <c r="H33" s="98"/>
      <c r="I33" s="167"/>
      <c r="J33" s="80"/>
      <c r="K33" s="80"/>
      <c r="L33" s="53"/>
      <c r="M33" s="27">
        <f t="shared" si="0"/>
        <v>0</v>
      </c>
      <c r="N33" s="73">
        <f t="shared" si="1"/>
        <v>0</v>
      </c>
      <c r="O33" s="28">
        <f t="shared" si="2"/>
        <v>0</v>
      </c>
      <c r="P33" s="28">
        <f t="shared" si="3"/>
        <v>0</v>
      </c>
      <c r="Q33" s="28">
        <f t="shared" si="4"/>
        <v>0</v>
      </c>
      <c r="R33" s="27">
        <f t="shared" si="5"/>
        <v>0</v>
      </c>
      <c r="S33" s="59"/>
      <c r="T33" s="59"/>
      <c r="U33" s="59"/>
    </row>
    <row r="34" spans="1:21" s="65" customFormat="1" ht="26.4">
      <c r="A34" s="93">
        <v>19</v>
      </c>
      <c r="B34" s="93"/>
      <c r="C34" s="50" t="s">
        <v>110</v>
      </c>
      <c r="D34" s="264" t="s">
        <v>111</v>
      </c>
      <c r="E34" s="149" t="s">
        <v>112</v>
      </c>
      <c r="F34" s="51" t="s">
        <v>150</v>
      </c>
      <c r="G34" s="79">
        <v>1</v>
      </c>
      <c r="H34" s="98"/>
      <c r="I34" s="167"/>
      <c r="J34" s="80"/>
      <c r="K34" s="80"/>
      <c r="L34" s="53"/>
      <c r="M34" s="27">
        <f t="shared" si="0"/>
        <v>0</v>
      </c>
      <c r="N34" s="73">
        <f t="shared" si="1"/>
        <v>0</v>
      </c>
      <c r="O34" s="28">
        <f t="shared" si="2"/>
        <v>0</v>
      </c>
      <c r="P34" s="28">
        <f t="shared" si="3"/>
        <v>0</v>
      </c>
      <c r="Q34" s="28">
        <f t="shared" si="4"/>
        <v>0</v>
      </c>
      <c r="R34" s="27">
        <f t="shared" si="5"/>
        <v>0</v>
      </c>
      <c r="S34" s="59"/>
      <c r="T34" s="59"/>
      <c r="U34" s="59"/>
    </row>
    <row r="35" spans="1:21" s="65" customFormat="1" ht="26.4">
      <c r="A35" s="93">
        <v>20</v>
      </c>
      <c r="B35" s="93"/>
      <c r="C35" s="50" t="s">
        <v>110</v>
      </c>
      <c r="D35" s="264" t="s">
        <v>113</v>
      </c>
      <c r="E35" s="149" t="s">
        <v>112</v>
      </c>
      <c r="F35" s="51" t="s">
        <v>150</v>
      </c>
      <c r="G35" s="79">
        <v>1</v>
      </c>
      <c r="H35" s="98"/>
      <c r="I35" s="167"/>
      <c r="J35" s="80"/>
      <c r="K35" s="80"/>
      <c r="L35" s="53"/>
      <c r="M35" s="27">
        <f t="shared" si="0"/>
        <v>0</v>
      </c>
      <c r="N35" s="73">
        <f t="shared" si="1"/>
        <v>0</v>
      </c>
      <c r="O35" s="28">
        <f t="shared" si="2"/>
        <v>0</v>
      </c>
      <c r="P35" s="28">
        <f t="shared" si="3"/>
        <v>0</v>
      </c>
      <c r="Q35" s="28">
        <f t="shared" si="4"/>
        <v>0</v>
      </c>
      <c r="R35" s="27">
        <f t="shared" si="5"/>
        <v>0</v>
      </c>
      <c r="S35" s="59"/>
      <c r="T35" s="59"/>
      <c r="U35" s="59"/>
    </row>
    <row r="36" spans="1:21" s="65" customFormat="1" ht="26.4">
      <c r="A36" s="93">
        <v>21</v>
      </c>
      <c r="B36" s="93"/>
      <c r="C36" s="50" t="s">
        <v>114</v>
      </c>
      <c r="D36" s="264" t="s">
        <v>115</v>
      </c>
      <c r="E36" s="149" t="s">
        <v>112</v>
      </c>
      <c r="F36" s="51" t="s">
        <v>150</v>
      </c>
      <c r="G36" s="79">
        <v>1</v>
      </c>
      <c r="H36" s="98"/>
      <c r="I36" s="167"/>
      <c r="J36" s="80"/>
      <c r="K36" s="80"/>
      <c r="L36" s="53"/>
      <c r="M36" s="27">
        <f t="shared" si="0"/>
        <v>0</v>
      </c>
      <c r="N36" s="73">
        <f t="shared" si="1"/>
        <v>0</v>
      </c>
      <c r="O36" s="28">
        <f t="shared" si="2"/>
        <v>0</v>
      </c>
      <c r="P36" s="28">
        <f t="shared" si="3"/>
        <v>0</v>
      </c>
      <c r="Q36" s="28">
        <f t="shared" si="4"/>
        <v>0</v>
      </c>
      <c r="R36" s="27">
        <f t="shared" si="5"/>
        <v>0</v>
      </c>
      <c r="S36" s="59"/>
      <c r="T36" s="59"/>
      <c r="U36" s="59"/>
    </row>
    <row r="37" spans="1:21" s="65" customFormat="1" ht="26.4">
      <c r="A37" s="93">
        <v>22</v>
      </c>
      <c r="B37" s="93"/>
      <c r="C37" s="50" t="s">
        <v>114</v>
      </c>
      <c r="D37" s="264" t="s">
        <v>116</v>
      </c>
      <c r="E37" s="149" t="s">
        <v>112</v>
      </c>
      <c r="F37" s="51" t="s">
        <v>150</v>
      </c>
      <c r="G37" s="79">
        <v>1</v>
      </c>
      <c r="H37" s="98"/>
      <c r="I37" s="167"/>
      <c r="J37" s="80"/>
      <c r="K37" s="80"/>
      <c r="L37" s="53"/>
      <c r="M37" s="27">
        <f t="shared" si="0"/>
        <v>0</v>
      </c>
      <c r="N37" s="73">
        <f t="shared" si="1"/>
        <v>0</v>
      </c>
      <c r="O37" s="28">
        <f t="shared" si="2"/>
        <v>0</v>
      </c>
      <c r="P37" s="28">
        <f t="shared" si="3"/>
        <v>0</v>
      </c>
      <c r="Q37" s="28">
        <f t="shared" si="4"/>
        <v>0</v>
      </c>
      <c r="R37" s="27">
        <f t="shared" si="5"/>
        <v>0</v>
      </c>
      <c r="S37" s="59"/>
      <c r="T37" s="59"/>
      <c r="U37" s="59"/>
    </row>
    <row r="38" spans="1:21" s="65" customFormat="1" ht="26.4">
      <c r="A38" s="93">
        <v>23</v>
      </c>
      <c r="B38" s="93"/>
      <c r="C38" s="50" t="s">
        <v>117</v>
      </c>
      <c r="D38" s="264" t="s">
        <v>118</v>
      </c>
      <c r="E38" s="149" t="s">
        <v>112</v>
      </c>
      <c r="F38" s="51" t="s">
        <v>150</v>
      </c>
      <c r="G38" s="79">
        <v>1</v>
      </c>
      <c r="H38" s="98"/>
      <c r="I38" s="167"/>
      <c r="J38" s="80"/>
      <c r="K38" s="80"/>
      <c r="L38" s="53"/>
      <c r="M38" s="27">
        <f t="shared" si="0"/>
        <v>0</v>
      </c>
      <c r="N38" s="73">
        <f t="shared" si="1"/>
        <v>0</v>
      </c>
      <c r="O38" s="28">
        <f t="shared" si="2"/>
        <v>0</v>
      </c>
      <c r="P38" s="28">
        <f t="shared" si="3"/>
        <v>0</v>
      </c>
      <c r="Q38" s="28">
        <f t="shared" si="4"/>
        <v>0</v>
      </c>
      <c r="R38" s="27">
        <f t="shared" si="5"/>
        <v>0</v>
      </c>
      <c r="S38" s="59"/>
      <c r="T38" s="59"/>
      <c r="U38" s="59"/>
    </row>
    <row r="39" spans="1:21" s="65" customFormat="1" ht="26.4">
      <c r="A39" s="93">
        <v>24</v>
      </c>
      <c r="B39" s="93"/>
      <c r="C39" s="50" t="s">
        <v>117</v>
      </c>
      <c r="D39" s="264" t="s">
        <v>119</v>
      </c>
      <c r="E39" s="149" t="s">
        <v>112</v>
      </c>
      <c r="F39" s="51" t="s">
        <v>150</v>
      </c>
      <c r="G39" s="79">
        <v>1</v>
      </c>
      <c r="H39" s="98"/>
      <c r="I39" s="167"/>
      <c r="J39" s="80"/>
      <c r="K39" s="80"/>
      <c r="L39" s="53"/>
      <c r="M39" s="27">
        <f t="shared" si="0"/>
        <v>0</v>
      </c>
      <c r="N39" s="73">
        <f t="shared" si="1"/>
        <v>0</v>
      </c>
      <c r="O39" s="28">
        <f t="shared" si="2"/>
        <v>0</v>
      </c>
      <c r="P39" s="28">
        <f t="shared" si="3"/>
        <v>0</v>
      </c>
      <c r="Q39" s="28">
        <f t="shared" si="4"/>
        <v>0</v>
      </c>
      <c r="R39" s="27">
        <f t="shared" si="5"/>
        <v>0</v>
      </c>
      <c r="S39" s="59"/>
      <c r="T39" s="59"/>
      <c r="U39" s="59"/>
    </row>
    <row r="40" spans="1:21" s="65" customFormat="1">
      <c r="A40" s="93">
        <v>25</v>
      </c>
      <c r="B40" s="93"/>
      <c r="C40" s="50" t="s">
        <v>120</v>
      </c>
      <c r="D40" s="264" t="s">
        <v>121</v>
      </c>
      <c r="E40" s="149" t="s">
        <v>112</v>
      </c>
      <c r="F40" s="51" t="s">
        <v>122</v>
      </c>
      <c r="G40" s="79">
        <v>200</v>
      </c>
      <c r="H40" s="98"/>
      <c r="I40" s="167"/>
      <c r="J40" s="80"/>
      <c r="K40" s="80"/>
      <c r="L40" s="53"/>
      <c r="M40" s="27">
        <f t="shared" si="0"/>
        <v>0</v>
      </c>
      <c r="N40" s="73">
        <f t="shared" si="1"/>
        <v>0</v>
      </c>
      <c r="O40" s="28">
        <f t="shared" si="2"/>
        <v>0</v>
      </c>
      <c r="P40" s="28">
        <f t="shared" si="3"/>
        <v>0</v>
      </c>
      <c r="Q40" s="28">
        <f t="shared" si="4"/>
        <v>0</v>
      </c>
      <c r="R40" s="27">
        <f t="shared" si="5"/>
        <v>0</v>
      </c>
      <c r="S40" s="59"/>
      <c r="T40" s="59"/>
      <c r="U40" s="59"/>
    </row>
    <row r="41" spans="1:21" s="65" customFormat="1">
      <c r="A41" s="93">
        <v>26</v>
      </c>
      <c r="B41" s="93"/>
      <c r="C41" s="50" t="s">
        <v>123</v>
      </c>
      <c r="D41" s="264" t="s">
        <v>124</v>
      </c>
      <c r="E41" s="149" t="s">
        <v>112</v>
      </c>
      <c r="F41" s="51" t="s">
        <v>122</v>
      </c>
      <c r="G41" s="79">
        <v>850</v>
      </c>
      <c r="H41" s="98"/>
      <c r="I41" s="167"/>
      <c r="J41" s="80"/>
      <c r="K41" s="80"/>
      <c r="L41" s="53"/>
      <c r="M41" s="27">
        <f t="shared" si="0"/>
        <v>0</v>
      </c>
      <c r="N41" s="73">
        <f t="shared" si="1"/>
        <v>0</v>
      </c>
      <c r="O41" s="28">
        <f t="shared" si="2"/>
        <v>0</v>
      </c>
      <c r="P41" s="28">
        <f t="shared" si="3"/>
        <v>0</v>
      </c>
      <c r="Q41" s="28">
        <f t="shared" si="4"/>
        <v>0</v>
      </c>
      <c r="R41" s="27">
        <f t="shared" si="5"/>
        <v>0</v>
      </c>
      <c r="S41" s="59"/>
      <c r="T41" s="59"/>
      <c r="U41" s="59"/>
    </row>
    <row r="42" spans="1:21" s="65" customFormat="1">
      <c r="A42" s="93">
        <v>27</v>
      </c>
      <c r="B42" s="93"/>
      <c r="C42" s="50" t="s">
        <v>125</v>
      </c>
      <c r="D42" s="264" t="s">
        <v>126</v>
      </c>
      <c r="E42" s="149" t="s">
        <v>112</v>
      </c>
      <c r="F42" s="51" t="s">
        <v>150</v>
      </c>
      <c r="G42" s="79">
        <v>22</v>
      </c>
      <c r="H42" s="98"/>
      <c r="I42" s="167"/>
      <c r="J42" s="80"/>
      <c r="K42" s="80"/>
      <c r="L42" s="53"/>
      <c r="M42" s="27">
        <f t="shared" si="0"/>
        <v>0</v>
      </c>
      <c r="N42" s="73">
        <f t="shared" si="1"/>
        <v>0</v>
      </c>
      <c r="O42" s="28">
        <f t="shared" si="2"/>
        <v>0</v>
      </c>
      <c r="P42" s="28">
        <f t="shared" si="3"/>
        <v>0</v>
      </c>
      <c r="Q42" s="28">
        <f t="shared" si="4"/>
        <v>0</v>
      </c>
      <c r="R42" s="27">
        <f t="shared" si="5"/>
        <v>0</v>
      </c>
      <c r="S42" s="59"/>
      <c r="T42" s="59"/>
      <c r="U42" s="59"/>
    </row>
    <row r="43" spans="1:21" s="65" customFormat="1" ht="26.4">
      <c r="A43" s="93">
        <v>28</v>
      </c>
      <c r="B43" s="93"/>
      <c r="C43" s="50" t="s">
        <v>127</v>
      </c>
      <c r="D43" s="264" t="s">
        <v>128</v>
      </c>
      <c r="E43" s="149" t="s">
        <v>112</v>
      </c>
      <c r="F43" s="51" t="s">
        <v>150</v>
      </c>
      <c r="G43" s="79">
        <v>9</v>
      </c>
      <c r="H43" s="98"/>
      <c r="I43" s="167"/>
      <c r="J43" s="80"/>
      <c r="K43" s="80"/>
      <c r="L43" s="80"/>
      <c r="M43" s="27">
        <f t="shared" si="0"/>
        <v>0</v>
      </c>
      <c r="N43" s="73">
        <f t="shared" si="1"/>
        <v>0</v>
      </c>
      <c r="O43" s="28">
        <f t="shared" si="2"/>
        <v>0</v>
      </c>
      <c r="P43" s="28">
        <f t="shared" si="3"/>
        <v>0</v>
      </c>
      <c r="Q43" s="28">
        <f t="shared" si="4"/>
        <v>0</v>
      </c>
      <c r="R43" s="27">
        <f t="shared" si="5"/>
        <v>0</v>
      </c>
      <c r="S43" s="59"/>
      <c r="T43" s="59"/>
      <c r="U43" s="59"/>
    </row>
    <row r="44" spans="1:21" s="65" customFormat="1">
      <c r="A44" s="93">
        <v>29</v>
      </c>
      <c r="B44" s="93"/>
      <c r="C44" s="50" t="s">
        <v>129</v>
      </c>
      <c r="D44" s="264" t="s">
        <v>130</v>
      </c>
      <c r="E44" s="149" t="s">
        <v>112</v>
      </c>
      <c r="F44" s="51" t="s">
        <v>150</v>
      </c>
      <c r="G44" s="79">
        <v>22</v>
      </c>
      <c r="H44" s="98"/>
      <c r="I44" s="167"/>
      <c r="J44" s="80"/>
      <c r="K44" s="80"/>
      <c r="L44" s="80"/>
      <c r="M44" s="27">
        <f t="shared" si="0"/>
        <v>0</v>
      </c>
      <c r="N44" s="73">
        <f t="shared" si="1"/>
        <v>0</v>
      </c>
      <c r="O44" s="28">
        <f t="shared" si="2"/>
        <v>0</v>
      </c>
      <c r="P44" s="28">
        <f t="shared" si="3"/>
        <v>0</v>
      </c>
      <c r="Q44" s="28">
        <f t="shared" si="4"/>
        <v>0</v>
      </c>
      <c r="R44" s="27">
        <f t="shared" si="5"/>
        <v>0</v>
      </c>
      <c r="S44" s="59"/>
      <c r="T44" s="59"/>
      <c r="U44" s="59"/>
    </row>
    <row r="45" spans="1:21" s="65" customFormat="1" ht="26.4">
      <c r="A45" s="93">
        <v>30</v>
      </c>
      <c r="B45" s="93"/>
      <c r="C45" s="50" t="s">
        <v>131</v>
      </c>
      <c r="D45" s="264" t="s">
        <v>132</v>
      </c>
      <c r="E45" s="149" t="s">
        <v>112</v>
      </c>
      <c r="F45" s="51" t="s">
        <v>150</v>
      </c>
      <c r="G45" s="79">
        <v>2400</v>
      </c>
      <c r="H45" s="98"/>
      <c r="I45" s="167"/>
      <c r="J45" s="80"/>
      <c r="K45" s="80"/>
      <c r="L45" s="80"/>
      <c r="M45" s="27">
        <f t="shared" si="0"/>
        <v>0</v>
      </c>
      <c r="N45" s="73">
        <f t="shared" si="1"/>
        <v>0</v>
      </c>
      <c r="O45" s="28">
        <f t="shared" si="2"/>
        <v>0</v>
      </c>
      <c r="P45" s="28">
        <f t="shared" si="3"/>
        <v>0</v>
      </c>
      <c r="Q45" s="28">
        <f t="shared" si="4"/>
        <v>0</v>
      </c>
      <c r="R45" s="27">
        <f t="shared" si="5"/>
        <v>0</v>
      </c>
      <c r="S45" s="59"/>
      <c r="T45" s="59"/>
      <c r="U45" s="59"/>
    </row>
    <row r="46" spans="1:21" s="65" customFormat="1">
      <c r="A46" s="93">
        <v>31</v>
      </c>
      <c r="B46" s="93"/>
      <c r="C46" s="50" t="s">
        <v>133</v>
      </c>
      <c r="D46" s="264" t="s">
        <v>134</v>
      </c>
      <c r="E46" s="149" t="s">
        <v>112</v>
      </c>
      <c r="F46" s="51" t="s">
        <v>150</v>
      </c>
      <c r="G46" s="79">
        <v>9</v>
      </c>
      <c r="H46" s="98"/>
      <c r="I46" s="167"/>
      <c r="J46" s="80"/>
      <c r="K46" s="80"/>
      <c r="L46" s="80"/>
      <c r="M46" s="27">
        <f t="shared" si="0"/>
        <v>0</v>
      </c>
      <c r="N46" s="73">
        <f t="shared" si="1"/>
        <v>0</v>
      </c>
      <c r="O46" s="28">
        <f t="shared" si="2"/>
        <v>0</v>
      </c>
      <c r="P46" s="28">
        <f t="shared" si="3"/>
        <v>0</v>
      </c>
      <c r="Q46" s="28">
        <f t="shared" si="4"/>
        <v>0</v>
      </c>
      <c r="R46" s="27">
        <f t="shared" si="5"/>
        <v>0</v>
      </c>
      <c r="S46" s="59"/>
      <c r="T46" s="59"/>
      <c r="U46" s="59"/>
    </row>
    <row r="47" spans="1:21" s="65" customFormat="1">
      <c r="A47" s="93">
        <v>32</v>
      </c>
      <c r="B47" s="93"/>
      <c r="C47" s="50" t="s">
        <v>135</v>
      </c>
      <c r="D47" s="264" t="s">
        <v>136</v>
      </c>
      <c r="E47" s="149" t="s">
        <v>112</v>
      </c>
      <c r="F47" s="51" t="s">
        <v>150</v>
      </c>
      <c r="G47" s="79">
        <v>2</v>
      </c>
      <c r="H47" s="98"/>
      <c r="I47" s="167"/>
      <c r="J47" s="80"/>
      <c r="K47" s="80"/>
      <c r="L47" s="80"/>
      <c r="M47" s="27">
        <f t="shared" si="0"/>
        <v>0</v>
      </c>
      <c r="N47" s="73">
        <f t="shared" si="1"/>
        <v>0</v>
      </c>
      <c r="O47" s="28">
        <f t="shared" si="2"/>
        <v>0</v>
      </c>
      <c r="P47" s="28">
        <f t="shared" si="3"/>
        <v>0</v>
      </c>
      <c r="Q47" s="28">
        <f t="shared" si="4"/>
        <v>0</v>
      </c>
      <c r="R47" s="27">
        <f t="shared" si="5"/>
        <v>0</v>
      </c>
      <c r="S47" s="59"/>
      <c r="T47" s="59"/>
      <c r="U47" s="59"/>
    </row>
    <row r="48" spans="1:21" s="65" customFormat="1">
      <c r="A48" s="93">
        <v>33</v>
      </c>
      <c r="B48" s="93"/>
      <c r="C48" s="50" t="s">
        <v>137</v>
      </c>
      <c r="D48" s="264" t="s">
        <v>138</v>
      </c>
      <c r="E48" s="149" t="s">
        <v>112</v>
      </c>
      <c r="F48" s="51" t="s">
        <v>150</v>
      </c>
      <c r="G48" s="79">
        <v>11</v>
      </c>
      <c r="H48" s="98"/>
      <c r="I48" s="167"/>
      <c r="J48" s="80"/>
      <c r="K48" s="80"/>
      <c r="L48" s="80"/>
      <c r="M48" s="27">
        <f t="shared" si="0"/>
        <v>0</v>
      </c>
      <c r="N48" s="73">
        <f t="shared" si="1"/>
        <v>0</v>
      </c>
      <c r="O48" s="28">
        <f t="shared" si="2"/>
        <v>0</v>
      </c>
      <c r="P48" s="28">
        <f t="shared" si="3"/>
        <v>0</v>
      </c>
      <c r="Q48" s="28">
        <f t="shared" si="4"/>
        <v>0</v>
      </c>
      <c r="R48" s="27">
        <f t="shared" si="5"/>
        <v>0</v>
      </c>
      <c r="S48" s="59"/>
      <c r="T48" s="59"/>
      <c r="U48" s="59"/>
    </row>
    <row r="49" spans="1:21" s="65" customFormat="1">
      <c r="A49" s="93">
        <v>34</v>
      </c>
      <c r="B49" s="93"/>
      <c r="C49" s="50" t="s">
        <v>139</v>
      </c>
      <c r="D49" s="264" t="s">
        <v>140</v>
      </c>
      <c r="E49" s="149" t="s">
        <v>112</v>
      </c>
      <c r="F49" s="51" t="s">
        <v>151</v>
      </c>
      <c r="G49" s="79">
        <v>2</v>
      </c>
      <c r="H49" s="98"/>
      <c r="I49" s="167"/>
      <c r="J49" s="80"/>
      <c r="K49" s="80"/>
      <c r="L49" s="80"/>
      <c r="M49" s="27">
        <f t="shared" si="0"/>
        <v>0</v>
      </c>
      <c r="N49" s="73">
        <f t="shared" si="1"/>
        <v>0</v>
      </c>
      <c r="O49" s="28">
        <f t="shared" si="2"/>
        <v>0</v>
      </c>
      <c r="P49" s="28">
        <f t="shared" si="3"/>
        <v>0</v>
      </c>
      <c r="Q49" s="28">
        <f t="shared" si="4"/>
        <v>0</v>
      </c>
      <c r="R49" s="27">
        <f t="shared" si="5"/>
        <v>0</v>
      </c>
      <c r="S49" s="59"/>
      <c r="T49" s="59"/>
      <c r="U49" s="59"/>
    </row>
    <row r="50" spans="1:21" s="65" customFormat="1">
      <c r="A50" s="93">
        <v>35</v>
      </c>
      <c r="B50" s="93"/>
      <c r="C50" s="50" t="s">
        <v>141</v>
      </c>
      <c r="D50" s="264"/>
      <c r="E50" s="149" t="s">
        <v>112</v>
      </c>
      <c r="F50" s="51" t="s">
        <v>151</v>
      </c>
      <c r="G50" s="79">
        <v>1</v>
      </c>
      <c r="H50" s="98"/>
      <c r="I50" s="167"/>
      <c r="J50" s="80"/>
      <c r="K50" s="80"/>
      <c r="L50" s="80"/>
      <c r="M50" s="27">
        <f t="shared" si="0"/>
        <v>0</v>
      </c>
      <c r="N50" s="73">
        <f t="shared" si="1"/>
        <v>0</v>
      </c>
      <c r="O50" s="28">
        <f t="shared" si="2"/>
        <v>0</v>
      </c>
      <c r="P50" s="28">
        <f t="shared" si="3"/>
        <v>0</v>
      </c>
      <c r="Q50" s="28">
        <f t="shared" si="4"/>
        <v>0</v>
      </c>
      <c r="R50" s="27">
        <f t="shared" si="5"/>
        <v>0</v>
      </c>
      <c r="S50" s="59"/>
      <c r="T50" s="59"/>
      <c r="U50" s="59"/>
    </row>
    <row r="51" spans="1:21" s="65" customFormat="1">
      <c r="A51" s="93">
        <v>36</v>
      </c>
      <c r="B51" s="93"/>
      <c r="C51" s="50" t="s">
        <v>142</v>
      </c>
      <c r="D51" s="264" t="s">
        <v>143</v>
      </c>
      <c r="E51" s="149" t="s">
        <v>93</v>
      </c>
      <c r="F51" s="51" t="s">
        <v>150</v>
      </c>
      <c r="G51" s="79">
        <v>2</v>
      </c>
      <c r="H51" s="98"/>
      <c r="I51" s="167"/>
      <c r="J51" s="80"/>
      <c r="K51" s="80"/>
      <c r="L51" s="80"/>
      <c r="M51" s="27">
        <f t="shared" si="0"/>
        <v>0</v>
      </c>
      <c r="N51" s="73">
        <f t="shared" si="1"/>
        <v>0</v>
      </c>
      <c r="O51" s="28">
        <f t="shared" si="2"/>
        <v>0</v>
      </c>
      <c r="P51" s="28">
        <f t="shared" si="3"/>
        <v>0</v>
      </c>
      <c r="Q51" s="28">
        <f t="shared" si="4"/>
        <v>0</v>
      </c>
      <c r="R51" s="27">
        <f t="shared" si="5"/>
        <v>0</v>
      </c>
      <c r="S51" s="59"/>
      <c r="T51" s="59"/>
      <c r="U51" s="59"/>
    </row>
    <row r="52" spans="1:21" s="65" customFormat="1">
      <c r="A52" s="93">
        <v>37</v>
      </c>
      <c r="B52" s="93"/>
      <c r="C52" s="50" t="s">
        <v>98</v>
      </c>
      <c r="D52" s="264" t="s">
        <v>99</v>
      </c>
      <c r="E52" s="149"/>
      <c r="F52" s="51" t="s">
        <v>150</v>
      </c>
      <c r="G52" s="79">
        <v>6</v>
      </c>
      <c r="H52" s="98"/>
      <c r="I52" s="167"/>
      <c r="J52" s="80"/>
      <c r="K52" s="80"/>
      <c r="L52" s="80"/>
      <c r="M52" s="27">
        <f t="shared" si="0"/>
        <v>0</v>
      </c>
      <c r="N52" s="73">
        <f t="shared" si="1"/>
        <v>0</v>
      </c>
      <c r="O52" s="28">
        <f t="shared" si="2"/>
        <v>0</v>
      </c>
      <c r="P52" s="28">
        <f t="shared" si="3"/>
        <v>0</v>
      </c>
      <c r="Q52" s="28">
        <f t="shared" si="4"/>
        <v>0</v>
      </c>
      <c r="R52" s="27">
        <f t="shared" si="5"/>
        <v>0</v>
      </c>
      <c r="S52" s="59"/>
      <c r="T52" s="59"/>
      <c r="U52" s="59"/>
    </row>
    <row r="53" spans="1:21" s="65" customFormat="1" ht="26.4">
      <c r="A53" s="93">
        <v>38</v>
      </c>
      <c r="B53" s="93"/>
      <c r="C53" s="50" t="s">
        <v>100</v>
      </c>
      <c r="D53" s="264" t="s">
        <v>99</v>
      </c>
      <c r="E53" s="149"/>
      <c r="F53" s="51" t="s">
        <v>151</v>
      </c>
      <c r="G53" s="79">
        <v>8</v>
      </c>
      <c r="H53" s="98"/>
      <c r="I53" s="167"/>
      <c r="J53" s="80"/>
      <c r="K53" s="80"/>
      <c r="L53" s="80"/>
      <c r="M53" s="27">
        <f t="shared" si="0"/>
        <v>0</v>
      </c>
      <c r="N53" s="73">
        <f t="shared" si="1"/>
        <v>0</v>
      </c>
      <c r="O53" s="28">
        <f t="shared" si="2"/>
        <v>0</v>
      </c>
      <c r="P53" s="28">
        <f t="shared" si="3"/>
        <v>0</v>
      </c>
      <c r="Q53" s="28">
        <f t="shared" si="4"/>
        <v>0</v>
      </c>
      <c r="R53" s="27">
        <f t="shared" si="5"/>
        <v>0</v>
      </c>
      <c r="S53" s="59"/>
      <c r="T53" s="59"/>
      <c r="U53" s="59"/>
    </row>
    <row r="54" spans="1:21" s="65" customFormat="1" ht="26.4">
      <c r="A54" s="93">
        <v>39</v>
      </c>
      <c r="B54" s="93"/>
      <c r="C54" s="50" t="s">
        <v>101</v>
      </c>
      <c r="D54" s="264"/>
      <c r="E54" s="149"/>
      <c r="F54" s="51" t="s">
        <v>151</v>
      </c>
      <c r="G54" s="79">
        <v>1</v>
      </c>
      <c r="H54" s="98"/>
      <c r="I54" s="167"/>
      <c r="J54" s="80"/>
      <c r="K54" s="80"/>
      <c r="L54" s="80"/>
      <c r="M54" s="27">
        <f t="shared" si="0"/>
        <v>0</v>
      </c>
      <c r="N54" s="73">
        <f t="shared" si="1"/>
        <v>0</v>
      </c>
      <c r="O54" s="28">
        <f t="shared" si="2"/>
        <v>0</v>
      </c>
      <c r="P54" s="28">
        <f t="shared" si="3"/>
        <v>0</v>
      </c>
      <c r="Q54" s="28">
        <f t="shared" si="4"/>
        <v>0</v>
      </c>
      <c r="R54" s="27">
        <f t="shared" si="5"/>
        <v>0</v>
      </c>
      <c r="S54" s="59"/>
      <c r="T54" s="59"/>
      <c r="U54" s="59"/>
    </row>
    <row r="55" spans="1:21" s="65" customFormat="1" ht="26.4">
      <c r="A55" s="93">
        <v>40</v>
      </c>
      <c r="B55" s="93"/>
      <c r="C55" s="50" t="s">
        <v>102</v>
      </c>
      <c r="D55" s="264"/>
      <c r="E55" s="149"/>
      <c r="F55" s="51" t="s">
        <v>151</v>
      </c>
      <c r="G55" s="79">
        <v>1</v>
      </c>
      <c r="H55" s="98"/>
      <c r="I55" s="167"/>
      <c r="J55" s="80"/>
      <c r="K55" s="80"/>
      <c r="L55" s="80"/>
      <c r="M55" s="27">
        <f t="shared" si="0"/>
        <v>0</v>
      </c>
      <c r="N55" s="73">
        <f t="shared" si="1"/>
        <v>0</v>
      </c>
      <c r="O55" s="28">
        <f t="shared" si="2"/>
        <v>0</v>
      </c>
      <c r="P55" s="28">
        <f t="shared" si="3"/>
        <v>0</v>
      </c>
      <c r="Q55" s="28">
        <f t="shared" si="4"/>
        <v>0</v>
      </c>
      <c r="R55" s="27">
        <f t="shared" si="5"/>
        <v>0</v>
      </c>
      <c r="S55" s="59"/>
      <c r="T55" s="59"/>
      <c r="U55" s="59"/>
    </row>
    <row r="56" spans="1:21" s="65" customFormat="1">
      <c r="A56" s="93">
        <v>41</v>
      </c>
      <c r="B56" s="93"/>
      <c r="C56" s="50" t="s">
        <v>103</v>
      </c>
      <c r="D56" s="264"/>
      <c r="E56" s="149"/>
      <c r="F56" s="51" t="s">
        <v>151</v>
      </c>
      <c r="G56" s="79">
        <v>1</v>
      </c>
      <c r="H56" s="98"/>
      <c r="I56" s="167"/>
      <c r="J56" s="80"/>
      <c r="K56" s="80"/>
      <c r="L56" s="80"/>
      <c r="M56" s="27">
        <f t="shared" si="0"/>
        <v>0</v>
      </c>
      <c r="N56" s="73">
        <f t="shared" si="1"/>
        <v>0</v>
      </c>
      <c r="O56" s="28">
        <f t="shared" si="2"/>
        <v>0</v>
      </c>
      <c r="P56" s="28">
        <f t="shared" si="3"/>
        <v>0</v>
      </c>
      <c r="Q56" s="28">
        <f t="shared" si="4"/>
        <v>0</v>
      </c>
      <c r="R56" s="27">
        <f t="shared" si="5"/>
        <v>0</v>
      </c>
      <c r="S56" s="59"/>
      <c r="T56" s="59"/>
      <c r="U56" s="59"/>
    </row>
    <row r="57" spans="1:21" s="65" customFormat="1">
      <c r="A57" s="93">
        <v>42</v>
      </c>
      <c r="B57" s="93"/>
      <c r="C57" s="50" t="s">
        <v>104</v>
      </c>
      <c r="D57" s="264"/>
      <c r="E57" s="149"/>
      <c r="F57" s="51" t="s">
        <v>151</v>
      </c>
      <c r="G57" s="79">
        <v>1</v>
      </c>
      <c r="H57" s="98"/>
      <c r="I57" s="167"/>
      <c r="J57" s="80"/>
      <c r="K57" s="80"/>
      <c r="L57" s="80"/>
      <c r="M57" s="27">
        <f t="shared" si="0"/>
        <v>0</v>
      </c>
      <c r="N57" s="73">
        <f t="shared" si="1"/>
        <v>0</v>
      </c>
      <c r="O57" s="28">
        <f t="shared" si="2"/>
        <v>0</v>
      </c>
      <c r="P57" s="28">
        <f t="shared" si="3"/>
        <v>0</v>
      </c>
      <c r="Q57" s="28">
        <f t="shared" si="4"/>
        <v>0</v>
      </c>
      <c r="R57" s="27">
        <f t="shared" si="5"/>
        <v>0</v>
      </c>
      <c r="S57" s="59"/>
      <c r="T57" s="59"/>
      <c r="U57" s="59"/>
    </row>
    <row r="58" spans="1:21" s="65" customFormat="1">
      <c r="A58" s="93">
        <v>43</v>
      </c>
      <c r="B58" s="93"/>
      <c r="C58" s="50" t="s">
        <v>105</v>
      </c>
      <c r="D58" s="264"/>
      <c r="E58" s="149"/>
      <c r="F58" s="51" t="s">
        <v>151</v>
      </c>
      <c r="G58" s="79">
        <v>1</v>
      </c>
      <c r="H58" s="98"/>
      <c r="I58" s="167"/>
      <c r="J58" s="80"/>
      <c r="K58" s="80"/>
      <c r="L58" s="80"/>
      <c r="M58" s="27">
        <f t="shared" si="0"/>
        <v>0</v>
      </c>
      <c r="N58" s="73">
        <f t="shared" si="1"/>
        <v>0</v>
      </c>
      <c r="O58" s="28">
        <f t="shared" si="2"/>
        <v>0</v>
      </c>
      <c r="P58" s="28">
        <f t="shared" si="3"/>
        <v>0</v>
      </c>
      <c r="Q58" s="28">
        <f t="shared" si="4"/>
        <v>0</v>
      </c>
      <c r="R58" s="27">
        <f t="shared" si="5"/>
        <v>0</v>
      </c>
      <c r="S58" s="59"/>
      <c r="T58" s="59"/>
      <c r="U58" s="59"/>
    </row>
    <row r="59" spans="1:21" s="65" customFormat="1">
      <c r="A59" s="93">
        <v>44</v>
      </c>
      <c r="B59" s="93"/>
      <c r="C59" s="50" t="s">
        <v>106</v>
      </c>
      <c r="D59" s="264" t="s">
        <v>107</v>
      </c>
      <c r="E59" s="149"/>
      <c r="F59" s="51" t="s">
        <v>151</v>
      </c>
      <c r="G59" s="79">
        <v>1</v>
      </c>
      <c r="H59" s="98"/>
      <c r="I59" s="167"/>
      <c r="J59" s="80"/>
      <c r="K59" s="80"/>
      <c r="L59" s="80"/>
      <c r="M59" s="27">
        <f t="shared" si="0"/>
        <v>0</v>
      </c>
      <c r="N59" s="73">
        <f t="shared" si="1"/>
        <v>0</v>
      </c>
      <c r="O59" s="28">
        <f t="shared" si="2"/>
        <v>0</v>
      </c>
      <c r="P59" s="28">
        <f t="shared" si="3"/>
        <v>0</v>
      </c>
      <c r="Q59" s="28">
        <f t="shared" si="4"/>
        <v>0</v>
      </c>
      <c r="R59" s="27">
        <f t="shared" si="5"/>
        <v>0</v>
      </c>
      <c r="S59" s="59"/>
      <c r="T59" s="59"/>
      <c r="U59" s="59"/>
    </row>
    <row r="60" spans="1:21" s="65" customFormat="1" ht="26.4">
      <c r="A60" s="93">
        <v>45</v>
      </c>
      <c r="B60" s="93"/>
      <c r="C60" s="50" t="s">
        <v>108</v>
      </c>
      <c r="D60" s="264"/>
      <c r="E60" s="149"/>
      <c r="F60" s="51" t="s">
        <v>151</v>
      </c>
      <c r="G60" s="79">
        <v>1</v>
      </c>
      <c r="H60" s="98"/>
      <c r="I60" s="167"/>
      <c r="J60" s="80"/>
      <c r="K60" s="80"/>
      <c r="L60" s="80"/>
      <c r="M60" s="27">
        <f t="shared" si="0"/>
        <v>0</v>
      </c>
      <c r="N60" s="73">
        <f t="shared" si="1"/>
        <v>0</v>
      </c>
      <c r="O60" s="28">
        <f t="shared" si="2"/>
        <v>0</v>
      </c>
      <c r="P60" s="28">
        <f t="shared" si="3"/>
        <v>0</v>
      </c>
      <c r="Q60" s="28">
        <f t="shared" si="4"/>
        <v>0</v>
      </c>
      <c r="R60" s="27">
        <f t="shared" si="5"/>
        <v>0</v>
      </c>
      <c r="S60" s="59"/>
      <c r="T60" s="59"/>
      <c r="U60" s="59"/>
    </row>
    <row r="61" spans="1:21" s="65" customFormat="1" ht="26.4">
      <c r="A61" s="93">
        <v>46</v>
      </c>
      <c r="B61" s="93"/>
      <c r="C61" s="50" t="s">
        <v>144</v>
      </c>
      <c r="D61" s="264"/>
      <c r="E61" s="149"/>
      <c r="F61" s="51" t="s">
        <v>151</v>
      </c>
      <c r="G61" s="79">
        <v>1</v>
      </c>
      <c r="H61" s="98"/>
      <c r="I61" s="167"/>
      <c r="J61" s="80"/>
      <c r="K61" s="80"/>
      <c r="L61" s="80"/>
      <c r="M61" s="27">
        <f t="shared" si="0"/>
        <v>0</v>
      </c>
      <c r="N61" s="73">
        <f t="shared" si="1"/>
        <v>0</v>
      </c>
      <c r="O61" s="28">
        <f t="shared" si="2"/>
        <v>0</v>
      </c>
      <c r="P61" s="28">
        <f t="shared" si="3"/>
        <v>0</v>
      </c>
      <c r="Q61" s="28">
        <f t="shared" si="4"/>
        <v>0</v>
      </c>
      <c r="R61" s="27">
        <f t="shared" si="5"/>
        <v>0</v>
      </c>
      <c r="S61" s="59"/>
      <c r="T61" s="59"/>
      <c r="U61" s="59"/>
    </row>
    <row r="62" spans="1:21" s="65" customFormat="1" ht="39.6">
      <c r="A62" s="93">
        <v>47</v>
      </c>
      <c r="B62" s="93"/>
      <c r="C62" s="50" t="s">
        <v>145</v>
      </c>
      <c r="D62" s="264"/>
      <c r="E62" s="149"/>
      <c r="F62" s="51" t="s">
        <v>151</v>
      </c>
      <c r="G62" s="79">
        <v>1</v>
      </c>
      <c r="H62" s="98"/>
      <c r="I62" s="167"/>
      <c r="J62" s="80"/>
      <c r="K62" s="80"/>
      <c r="L62" s="80"/>
      <c r="M62" s="27">
        <f t="shared" si="0"/>
        <v>0</v>
      </c>
      <c r="N62" s="73">
        <f t="shared" si="1"/>
        <v>0</v>
      </c>
      <c r="O62" s="28">
        <f t="shared" si="2"/>
        <v>0</v>
      </c>
      <c r="P62" s="28">
        <f t="shared" si="3"/>
        <v>0</v>
      </c>
      <c r="Q62" s="28">
        <f t="shared" si="4"/>
        <v>0</v>
      </c>
      <c r="R62" s="27">
        <f t="shared" si="5"/>
        <v>0</v>
      </c>
      <c r="S62" s="59"/>
      <c r="T62" s="59"/>
      <c r="U62" s="59"/>
    </row>
    <row r="63" spans="1:21" s="65" customFormat="1" ht="26.4">
      <c r="A63" s="93">
        <v>48</v>
      </c>
      <c r="B63" s="93"/>
      <c r="C63" s="50" t="s">
        <v>146</v>
      </c>
      <c r="D63" s="264"/>
      <c r="E63" s="149"/>
      <c r="F63" s="51" t="s">
        <v>151</v>
      </c>
      <c r="G63" s="79">
        <v>1</v>
      </c>
      <c r="H63" s="98"/>
      <c r="I63" s="167"/>
      <c r="J63" s="80"/>
      <c r="K63" s="80"/>
      <c r="L63" s="80"/>
      <c r="M63" s="27">
        <f t="shared" si="0"/>
        <v>0</v>
      </c>
      <c r="N63" s="73">
        <f t="shared" si="1"/>
        <v>0</v>
      </c>
      <c r="O63" s="28">
        <f t="shared" si="2"/>
        <v>0</v>
      </c>
      <c r="P63" s="28">
        <f t="shared" si="3"/>
        <v>0</v>
      </c>
      <c r="Q63" s="28">
        <f t="shared" si="4"/>
        <v>0</v>
      </c>
      <c r="R63" s="27">
        <f t="shared" si="5"/>
        <v>0</v>
      </c>
      <c r="S63" s="59"/>
      <c r="T63" s="59"/>
      <c r="U63" s="59"/>
    </row>
    <row r="64" spans="1:21" s="65" customFormat="1">
      <c r="A64" s="93">
        <v>49</v>
      </c>
      <c r="B64" s="93"/>
      <c r="C64" s="132" t="s">
        <v>147</v>
      </c>
      <c r="D64" s="265"/>
      <c r="E64" s="149"/>
      <c r="F64" s="51" t="s">
        <v>151</v>
      </c>
      <c r="G64" s="79">
        <v>1</v>
      </c>
      <c r="H64" s="98"/>
      <c r="I64" s="167"/>
      <c r="J64" s="80"/>
      <c r="K64" s="80"/>
      <c r="L64" s="80"/>
      <c r="M64" s="27">
        <f t="shared" si="0"/>
        <v>0</v>
      </c>
      <c r="N64" s="73">
        <f t="shared" si="1"/>
        <v>0</v>
      </c>
      <c r="O64" s="28">
        <f t="shared" si="2"/>
        <v>0</v>
      </c>
      <c r="P64" s="28">
        <f t="shared" si="3"/>
        <v>0</v>
      </c>
      <c r="Q64" s="28">
        <f t="shared" si="4"/>
        <v>0</v>
      </c>
      <c r="R64" s="27">
        <f t="shared" si="5"/>
        <v>0</v>
      </c>
      <c r="S64" s="59"/>
      <c r="T64" s="59"/>
      <c r="U64" s="59"/>
    </row>
    <row r="65" spans="1:21" s="65" customFormat="1">
      <c r="A65" s="93">
        <v>50</v>
      </c>
      <c r="B65" s="93"/>
      <c r="C65" s="50" t="s">
        <v>148</v>
      </c>
      <c r="D65" s="264"/>
      <c r="E65" s="149"/>
      <c r="F65" s="51" t="s">
        <v>151</v>
      </c>
      <c r="G65" s="79">
        <v>1</v>
      </c>
      <c r="H65" s="98"/>
      <c r="I65" s="167"/>
      <c r="J65" s="80"/>
      <c r="K65" s="53"/>
      <c r="L65" s="53"/>
      <c r="M65" s="27">
        <f t="shared" si="0"/>
        <v>0</v>
      </c>
      <c r="N65" s="73">
        <f t="shared" si="1"/>
        <v>0</v>
      </c>
      <c r="O65" s="28">
        <f t="shared" si="2"/>
        <v>0</v>
      </c>
      <c r="P65" s="28">
        <f t="shared" si="3"/>
        <v>0</v>
      </c>
      <c r="Q65" s="28">
        <f t="shared" si="4"/>
        <v>0</v>
      </c>
      <c r="R65" s="27">
        <f t="shared" si="5"/>
        <v>0</v>
      </c>
      <c r="S65" s="59"/>
      <c r="T65" s="59"/>
      <c r="U65" s="59"/>
    </row>
    <row r="66" spans="1:21" s="65" customFormat="1" ht="52.8">
      <c r="A66" s="93">
        <v>51</v>
      </c>
      <c r="B66" s="93"/>
      <c r="C66" s="50" t="s">
        <v>149</v>
      </c>
      <c r="D66" s="264"/>
      <c r="E66" s="149"/>
      <c r="F66" s="51" t="s">
        <v>151</v>
      </c>
      <c r="G66" s="79">
        <v>1</v>
      </c>
      <c r="H66" s="98"/>
      <c r="I66" s="167"/>
      <c r="J66" s="80"/>
      <c r="K66" s="53"/>
      <c r="L66" s="53"/>
      <c r="M66" s="27">
        <f t="shared" si="0"/>
        <v>0</v>
      </c>
      <c r="N66" s="73">
        <f t="shared" si="1"/>
        <v>0</v>
      </c>
      <c r="O66" s="28">
        <f t="shared" si="2"/>
        <v>0</v>
      </c>
      <c r="P66" s="28">
        <f t="shared" si="3"/>
        <v>0</v>
      </c>
      <c r="Q66" s="28">
        <f t="shared" si="4"/>
        <v>0</v>
      </c>
      <c r="R66" s="27">
        <f t="shared" si="5"/>
        <v>0</v>
      </c>
      <c r="S66" s="59"/>
      <c r="T66" s="59"/>
      <c r="U66" s="59"/>
    </row>
    <row r="67" spans="1:21" s="65" customFormat="1" ht="26.4">
      <c r="A67" s="93">
        <v>52</v>
      </c>
      <c r="B67" s="93"/>
      <c r="C67" s="50" t="s">
        <v>144</v>
      </c>
      <c r="D67" s="264"/>
      <c r="E67" s="149"/>
      <c r="F67" s="51" t="s">
        <v>151</v>
      </c>
      <c r="G67" s="79">
        <v>1</v>
      </c>
      <c r="H67" s="98"/>
      <c r="I67" s="167"/>
      <c r="J67" s="80"/>
      <c r="K67" s="80"/>
      <c r="L67" s="80"/>
      <c r="M67" s="27">
        <f t="shared" si="0"/>
        <v>0</v>
      </c>
      <c r="N67" s="73">
        <f t="shared" si="1"/>
        <v>0</v>
      </c>
      <c r="O67" s="28">
        <f t="shared" si="2"/>
        <v>0</v>
      </c>
      <c r="P67" s="28">
        <f t="shared" si="3"/>
        <v>0</v>
      </c>
      <c r="Q67" s="28">
        <f t="shared" si="4"/>
        <v>0</v>
      </c>
      <c r="R67" s="27">
        <f t="shared" si="5"/>
        <v>0</v>
      </c>
      <c r="S67" s="59"/>
      <c r="T67" s="59"/>
      <c r="U67" s="59"/>
    </row>
    <row r="68" spans="1:21" s="65" customFormat="1" ht="39.6">
      <c r="A68" s="93">
        <v>53</v>
      </c>
      <c r="B68" s="93"/>
      <c r="C68" s="50" t="s">
        <v>145</v>
      </c>
      <c r="D68" s="264"/>
      <c r="E68" s="149"/>
      <c r="F68" s="51" t="s">
        <v>151</v>
      </c>
      <c r="G68" s="79">
        <v>1</v>
      </c>
      <c r="H68" s="98"/>
      <c r="I68" s="167"/>
      <c r="J68" s="80"/>
      <c r="K68" s="80"/>
      <c r="L68" s="80"/>
      <c r="M68" s="27">
        <f t="shared" si="0"/>
        <v>0</v>
      </c>
      <c r="N68" s="73">
        <f t="shared" si="1"/>
        <v>0</v>
      </c>
      <c r="O68" s="28">
        <f t="shared" si="2"/>
        <v>0</v>
      </c>
      <c r="P68" s="28">
        <f t="shared" si="3"/>
        <v>0</v>
      </c>
      <c r="Q68" s="28">
        <f t="shared" si="4"/>
        <v>0</v>
      </c>
      <c r="R68" s="27">
        <f t="shared" si="5"/>
        <v>0</v>
      </c>
      <c r="S68" s="59"/>
      <c r="T68" s="59"/>
      <c r="U68" s="59"/>
    </row>
    <row r="69" spans="1:21" s="65" customFormat="1" ht="26.4">
      <c r="A69" s="93">
        <v>54</v>
      </c>
      <c r="B69" s="93"/>
      <c r="C69" s="50" t="s">
        <v>146</v>
      </c>
      <c r="D69" s="264"/>
      <c r="E69" s="149"/>
      <c r="F69" s="51" t="s">
        <v>151</v>
      </c>
      <c r="G69" s="79">
        <v>1</v>
      </c>
      <c r="H69" s="98"/>
      <c r="I69" s="167"/>
      <c r="J69" s="80"/>
      <c r="K69" s="80"/>
      <c r="L69" s="80"/>
      <c r="M69" s="27">
        <f t="shared" si="0"/>
        <v>0</v>
      </c>
      <c r="N69" s="73">
        <f t="shared" si="1"/>
        <v>0</v>
      </c>
      <c r="O69" s="28">
        <f t="shared" si="2"/>
        <v>0</v>
      </c>
      <c r="P69" s="28">
        <f t="shared" si="3"/>
        <v>0</v>
      </c>
      <c r="Q69" s="28">
        <f t="shared" si="4"/>
        <v>0</v>
      </c>
      <c r="R69" s="27">
        <f t="shared" si="5"/>
        <v>0</v>
      </c>
      <c r="S69" s="59"/>
      <c r="T69" s="59"/>
      <c r="U69" s="59"/>
    </row>
    <row r="70" spans="1:21" s="65" customFormat="1">
      <c r="A70" s="93">
        <v>55</v>
      </c>
      <c r="B70" s="93"/>
      <c r="C70" s="50" t="s">
        <v>147</v>
      </c>
      <c r="D70" s="264"/>
      <c r="E70" s="149"/>
      <c r="F70" s="51" t="s">
        <v>151</v>
      </c>
      <c r="G70" s="79">
        <v>1</v>
      </c>
      <c r="H70" s="98"/>
      <c r="I70" s="167"/>
      <c r="J70" s="80"/>
      <c r="K70" s="80"/>
      <c r="L70" s="80"/>
      <c r="M70" s="27">
        <f t="shared" si="0"/>
        <v>0</v>
      </c>
      <c r="N70" s="73">
        <f t="shared" si="1"/>
        <v>0</v>
      </c>
      <c r="O70" s="28">
        <f t="shared" si="2"/>
        <v>0</v>
      </c>
      <c r="P70" s="28">
        <f t="shared" si="3"/>
        <v>0</v>
      </c>
      <c r="Q70" s="28">
        <f t="shared" si="4"/>
        <v>0</v>
      </c>
      <c r="R70" s="27">
        <f t="shared" si="5"/>
        <v>0</v>
      </c>
      <c r="S70" s="59"/>
      <c r="T70" s="59"/>
      <c r="U70" s="59"/>
    </row>
    <row r="71" spans="1:21" s="65" customFormat="1">
      <c r="A71" s="93">
        <v>56</v>
      </c>
      <c r="B71" s="93"/>
      <c r="C71" s="50" t="s">
        <v>148</v>
      </c>
      <c r="D71" s="264"/>
      <c r="E71" s="149"/>
      <c r="F71" s="51" t="s">
        <v>151</v>
      </c>
      <c r="G71" s="79">
        <v>1</v>
      </c>
      <c r="H71" s="98"/>
      <c r="I71" s="167"/>
      <c r="J71" s="80"/>
      <c r="K71" s="80"/>
      <c r="L71" s="80"/>
      <c r="M71" s="27">
        <f t="shared" si="0"/>
        <v>0</v>
      </c>
      <c r="N71" s="73">
        <f t="shared" si="1"/>
        <v>0</v>
      </c>
      <c r="O71" s="28">
        <f t="shared" si="2"/>
        <v>0</v>
      </c>
      <c r="P71" s="28">
        <f t="shared" si="3"/>
        <v>0</v>
      </c>
      <c r="Q71" s="28">
        <f t="shared" si="4"/>
        <v>0</v>
      </c>
      <c r="R71" s="27">
        <f t="shared" si="5"/>
        <v>0</v>
      </c>
      <c r="S71" s="59"/>
      <c r="T71" s="59"/>
      <c r="U71" s="59"/>
    </row>
    <row r="72" spans="1:21" s="65" customFormat="1" ht="52.8">
      <c r="A72" s="93">
        <v>57</v>
      </c>
      <c r="B72" s="93"/>
      <c r="C72" s="50" t="s">
        <v>149</v>
      </c>
      <c r="D72" s="264"/>
      <c r="E72" s="149"/>
      <c r="F72" s="51" t="s">
        <v>151</v>
      </c>
      <c r="G72" s="79">
        <v>1</v>
      </c>
      <c r="H72" s="98"/>
      <c r="I72" s="167"/>
      <c r="J72" s="80"/>
      <c r="K72" s="80"/>
      <c r="L72" s="80"/>
      <c r="M72" s="27">
        <f>ROUND(J72+K72+L72,2)</f>
        <v>0</v>
      </c>
      <c r="N72" s="73">
        <f>ROUND(H72*G72,2)</f>
        <v>0</v>
      </c>
      <c r="O72" s="28">
        <f>ROUND(J72*G72,2)</f>
        <v>0</v>
      </c>
      <c r="P72" s="28">
        <f>ROUND(K72*G72,2)</f>
        <v>0</v>
      </c>
      <c r="Q72" s="28">
        <f>ROUND(L72*G72,2)</f>
        <v>0</v>
      </c>
      <c r="R72" s="27">
        <f>ROUND(O72+P72+Q72,2)</f>
        <v>0</v>
      </c>
      <c r="S72" s="59"/>
      <c r="T72" s="59"/>
      <c r="U72" s="59"/>
    </row>
    <row r="73" spans="1:21" s="24" customFormat="1">
      <c r="A73" s="29"/>
      <c r="B73" s="29"/>
      <c r="C73" s="107"/>
      <c r="D73" s="266"/>
      <c r="E73" s="149"/>
      <c r="F73" s="1"/>
      <c r="G73" s="2"/>
      <c r="H73" s="2"/>
      <c r="I73" s="75"/>
      <c r="J73" s="75"/>
      <c r="K73" s="75"/>
      <c r="L73" s="75"/>
      <c r="M73" s="27">
        <f>ROUND(J73+K73+L73,2)</f>
        <v>0</v>
      </c>
      <c r="N73" s="73">
        <f>ROUND(H73*G73,2)</f>
        <v>0</v>
      </c>
      <c r="O73" s="28">
        <f>ROUND(J73*G73,2)</f>
        <v>0</v>
      </c>
      <c r="P73" s="28">
        <f>ROUND(K73*G73,2)</f>
        <v>0</v>
      </c>
      <c r="Q73" s="28">
        <f>ROUND(L73*G73,2)</f>
        <v>0</v>
      </c>
      <c r="R73" s="27">
        <f>ROUND(O73+P73+Q73,2)</f>
        <v>0</v>
      </c>
      <c r="S73" s="59"/>
      <c r="T73" s="59"/>
    </row>
    <row r="74" spans="1:21" s="5" customFormat="1" ht="38.25" customHeight="1">
      <c r="A74" s="11"/>
      <c r="B74" s="11"/>
      <c r="C74" s="341" t="s">
        <v>54</v>
      </c>
      <c r="D74" s="342"/>
      <c r="E74" s="342"/>
      <c r="F74" s="12"/>
      <c r="G74" s="14"/>
      <c r="H74" s="99"/>
      <c r="I74" s="99"/>
      <c r="J74" s="14"/>
      <c r="K74" s="14"/>
      <c r="L74" s="14"/>
      <c r="M74" s="15"/>
      <c r="N74" s="105">
        <f>SUM(N14:N73)</f>
        <v>0</v>
      </c>
      <c r="O74" s="15">
        <f>SUM(O14:O73)</f>
        <v>0</v>
      </c>
      <c r="P74" s="15">
        <f>SUM(P14:P73)</f>
        <v>0</v>
      </c>
      <c r="Q74" s="15">
        <f>SUM(Q14:Q73)</f>
        <v>0</v>
      </c>
      <c r="R74" s="15">
        <f>SUM(R14:R73)</f>
        <v>0</v>
      </c>
      <c r="S74" s="7"/>
      <c r="T74" s="7"/>
    </row>
    <row r="75" spans="1:21" s="33" customFormat="1">
      <c r="A75" s="34"/>
      <c r="B75" s="34"/>
      <c r="C75" s="35"/>
      <c r="D75" s="35"/>
      <c r="E75" s="151"/>
    </row>
    <row r="76" spans="1:21" s="33" customFormat="1">
      <c r="A76" s="161"/>
      <c r="B76" s="160"/>
      <c r="C76" s="35"/>
      <c r="D76" s="35"/>
      <c r="E76" s="151"/>
    </row>
    <row r="77" spans="1:21" s="33" customFormat="1">
      <c r="A77" s="34"/>
      <c r="B77" s="34"/>
      <c r="C77" s="35"/>
      <c r="D77" s="35"/>
      <c r="E77" s="151"/>
    </row>
    <row r="78" spans="1:21" s="33" customFormat="1">
      <c r="A78" s="4" t="str">
        <f>'Buvn.kopt.'!$A$32</f>
        <v>Sastādīja: Mikus Dzudzilo, Sert., Nr. 20-7063</v>
      </c>
      <c r="B78" s="36"/>
      <c r="C78" s="37"/>
      <c r="D78" s="37"/>
      <c r="E78" s="152"/>
    </row>
    <row r="79" spans="1:21">
      <c r="A79" s="4"/>
      <c r="B79" s="23"/>
      <c r="C79" s="56"/>
      <c r="D79" s="56"/>
      <c r="E79" s="153"/>
      <c r="H79" s="38"/>
      <c r="I79" s="22"/>
      <c r="N79" s="22"/>
      <c r="S79" s="22"/>
      <c r="T79" s="22"/>
    </row>
    <row r="80" spans="1:21">
      <c r="A80" s="4"/>
      <c r="B80" s="23"/>
      <c r="C80" s="23"/>
      <c r="D80" s="23"/>
      <c r="E80" s="154"/>
      <c r="H80" s="22"/>
      <c r="I80" s="22"/>
      <c r="N80" s="22"/>
      <c r="S80" s="22"/>
      <c r="T80" s="22"/>
    </row>
    <row r="81" spans="1:20" s="23" customFormat="1">
      <c r="A81" s="57"/>
      <c r="E81" s="154"/>
      <c r="F81" s="22"/>
      <c r="G81" s="22"/>
      <c r="H81" s="22"/>
    </row>
    <row r="82" spans="1:20">
      <c r="A82" s="4" t="str">
        <f>'Buvn.kopt.'!$A$36</f>
        <v>.</v>
      </c>
      <c r="B82" s="23"/>
      <c r="C82" s="23"/>
      <c r="D82" s="23"/>
      <c r="E82" s="154"/>
      <c r="H82" s="22"/>
      <c r="I82" s="22"/>
      <c r="N82" s="22"/>
      <c r="S82" s="22"/>
      <c r="T82" s="22"/>
    </row>
    <row r="83" spans="1:20">
      <c r="A83" s="23"/>
      <c r="B83" s="23"/>
      <c r="C83" s="23"/>
      <c r="D83" s="23"/>
      <c r="E83" s="154"/>
      <c r="H83" s="22"/>
      <c r="I83" s="22"/>
      <c r="N83" s="22"/>
      <c r="S83" s="22"/>
      <c r="T83" s="22"/>
    </row>
    <row r="84" spans="1:20">
      <c r="A84" s="23"/>
      <c r="B84" s="23"/>
      <c r="C84" s="23"/>
      <c r="D84" s="23"/>
      <c r="E84" s="154"/>
      <c r="H84" s="22"/>
      <c r="I84" s="22"/>
      <c r="N84" s="22"/>
      <c r="S84" s="22"/>
      <c r="T84" s="22"/>
    </row>
    <row r="85" spans="1:20">
      <c r="A85" s="23"/>
      <c r="B85" s="23"/>
      <c r="C85" s="23"/>
      <c r="D85" s="23"/>
      <c r="E85" s="154"/>
      <c r="H85" s="22"/>
      <c r="I85" s="22"/>
      <c r="N85" s="22"/>
      <c r="S85" s="22"/>
      <c r="T85" s="22"/>
    </row>
  </sheetData>
  <mergeCells count="12">
    <mergeCell ref="C74:E74"/>
    <mergeCell ref="A1:R1"/>
    <mergeCell ref="A2:R2"/>
    <mergeCell ref="O9:P9"/>
    <mergeCell ref="Q9:R9"/>
    <mergeCell ref="A12:A13"/>
    <mergeCell ref="B12:B13"/>
    <mergeCell ref="C12:E13"/>
    <mergeCell ref="F12:F13"/>
    <mergeCell ref="G12:G13"/>
    <mergeCell ref="H12:M12"/>
    <mergeCell ref="N12:R12"/>
  </mergeCells>
  <printOptions horizontalCentered="1"/>
  <pageMargins left="0.74803149606299213" right="0.74803149606299213" top="1.1811023622047245" bottom="0.15748031496062992" header="0.43307086614173229" footer="0.23622047244094491"/>
  <pageSetup paperSize="9" scale="6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5DC8-72AA-4E27-BE1B-AFE5662BF846}">
  <sheetPr>
    <tabColor rgb="FF00B0F0"/>
  </sheetPr>
  <dimension ref="A1:U69"/>
  <sheetViews>
    <sheetView view="pageBreakPreview" zoomScale="85" zoomScaleNormal="85" zoomScaleSheetLayoutView="85" workbookViewId="0">
      <selection activeCell="F16" sqref="F16"/>
    </sheetView>
  </sheetViews>
  <sheetFormatPr defaultColWidth="9.109375" defaultRowHeight="13.2"/>
  <cols>
    <col min="1" max="1" width="5.6640625" style="22" customWidth="1"/>
    <col min="2" max="2" width="5.33203125" style="22" customWidth="1"/>
    <col min="3" max="3" width="40.88671875" style="22" customWidth="1"/>
    <col min="4" max="4" width="19.109375" style="155" customWidth="1"/>
    <col min="5" max="5" width="18.33203125" style="155" customWidth="1"/>
    <col min="6" max="6" width="8.88671875" style="22" customWidth="1"/>
    <col min="7" max="7" width="7.88671875" style="22" customWidth="1"/>
    <col min="8" max="8" width="8.6640625" style="102" customWidth="1"/>
    <col min="9" max="9" width="9.88671875" style="102" customWidth="1"/>
    <col min="10" max="10" width="9.5546875" style="22" customWidth="1"/>
    <col min="11" max="11" width="10.33203125" style="22" customWidth="1"/>
    <col min="12" max="12" width="10.44140625" style="22" customWidth="1"/>
    <col min="13" max="13" width="10.33203125" style="22" customWidth="1"/>
    <col min="14" max="14" width="11" style="102" customWidth="1"/>
    <col min="15" max="15" width="11.109375" style="22" customWidth="1"/>
    <col min="16" max="16" width="11" style="22" customWidth="1"/>
    <col min="17" max="17" width="10.44140625" style="22" customWidth="1"/>
    <col min="18" max="18" width="10.6640625" style="22" customWidth="1"/>
    <col min="19" max="19" width="9.44140625" style="23" customWidth="1"/>
    <col min="20" max="20" width="9.109375" style="23"/>
    <col min="21" max="21" width="11" style="22" customWidth="1"/>
    <col min="22" max="16384" width="9.109375" style="22"/>
  </cols>
  <sheetData>
    <row r="1" spans="1:21" s="5" customFormat="1">
      <c r="A1" s="330" t="s">
        <v>33</v>
      </c>
      <c r="B1" s="330"/>
      <c r="C1" s="330"/>
      <c r="D1" s="330"/>
      <c r="E1" s="330"/>
      <c r="F1" s="330"/>
      <c r="G1" s="330"/>
      <c r="H1" s="330"/>
      <c r="I1" s="330"/>
      <c r="J1" s="330"/>
      <c r="K1" s="330"/>
      <c r="L1" s="330"/>
      <c r="M1" s="330"/>
      <c r="N1" s="330"/>
      <c r="O1" s="330"/>
      <c r="P1" s="330"/>
      <c r="Q1" s="330"/>
      <c r="R1" s="330"/>
      <c r="S1" s="58"/>
      <c r="T1" s="7"/>
    </row>
    <row r="2" spans="1:21" s="5" customFormat="1">
      <c r="A2" s="331" t="s">
        <v>152</v>
      </c>
      <c r="B2" s="331"/>
      <c r="C2" s="331"/>
      <c r="D2" s="331"/>
      <c r="E2" s="331"/>
      <c r="F2" s="331"/>
      <c r="G2" s="331"/>
      <c r="H2" s="331"/>
      <c r="I2" s="331"/>
      <c r="J2" s="331"/>
      <c r="K2" s="331"/>
      <c r="L2" s="331"/>
      <c r="M2" s="331"/>
      <c r="N2" s="331"/>
      <c r="O2" s="331"/>
      <c r="P2" s="331"/>
      <c r="Q2" s="331"/>
      <c r="R2" s="331"/>
      <c r="S2" s="7"/>
      <c r="T2" s="7"/>
    </row>
    <row r="3" spans="1:21" s="5" customFormat="1">
      <c r="A3" s="55"/>
      <c r="B3" s="55"/>
      <c r="C3" s="55"/>
      <c r="D3" s="143"/>
      <c r="E3" s="143"/>
      <c r="F3" s="55"/>
      <c r="G3" s="55"/>
      <c r="H3" s="94"/>
      <c r="I3" s="94"/>
      <c r="J3" s="55"/>
      <c r="K3" s="55"/>
      <c r="L3" s="55"/>
      <c r="M3" s="55"/>
      <c r="N3" s="94"/>
      <c r="O3" s="55"/>
      <c r="P3" s="55"/>
      <c r="Q3" s="55"/>
      <c r="R3" s="55"/>
      <c r="S3" s="7"/>
      <c r="T3" s="7"/>
    </row>
    <row r="4" spans="1:21" s="5" customFormat="1">
      <c r="A4" s="6" t="str">
        <f>'1.1 Pamati'!$A$4</f>
        <v>Objekta nosaukums: Viesu mājas jaunbūve</v>
      </c>
      <c r="B4" s="6"/>
      <c r="C4" s="7"/>
      <c r="D4" s="144"/>
      <c r="E4" s="144"/>
      <c r="F4" s="8"/>
      <c r="G4" s="8"/>
      <c r="H4" s="95"/>
      <c r="I4" s="95"/>
      <c r="J4" s="7"/>
      <c r="K4" s="7"/>
      <c r="L4" s="7"/>
      <c r="M4" s="7"/>
      <c r="N4" s="103"/>
      <c r="O4" s="7"/>
      <c r="P4" s="7"/>
      <c r="Q4" s="7"/>
      <c r="R4" s="7"/>
      <c r="S4" s="7"/>
      <c r="T4" s="7"/>
    </row>
    <row r="5" spans="1:21" s="5" customFormat="1">
      <c r="A5" s="6" t="str">
        <f>'1.1 Pamati'!$A$5</f>
        <v>Būves nosaukums: Viesu mājas jaunbūve</v>
      </c>
      <c r="B5" s="6"/>
      <c r="C5" s="7"/>
      <c r="D5" s="144"/>
      <c r="E5" s="144"/>
      <c r="F5" s="8"/>
      <c r="G5" s="8"/>
      <c r="H5" s="95"/>
      <c r="I5" s="95"/>
      <c r="J5" s="7"/>
      <c r="K5" s="7"/>
      <c r="L5" s="7"/>
      <c r="M5" s="7"/>
      <c r="N5" s="103"/>
      <c r="O5" s="7"/>
      <c r="P5" s="7"/>
      <c r="Q5" s="7"/>
      <c r="R5" s="7"/>
      <c r="S5" s="7"/>
      <c r="T5" s="7"/>
    </row>
    <row r="6" spans="1:21" s="5" customFormat="1">
      <c r="A6" s="6" t="str">
        <f>'1.1 Pamati'!$A$6</f>
        <v>Objekta adrese: "Atpūtas", Variešu pag., Jēkabpils nov.</v>
      </c>
      <c r="B6" s="6"/>
      <c r="C6" s="7"/>
      <c r="D6" s="144"/>
      <c r="E6" s="144"/>
      <c r="F6" s="8"/>
      <c r="G6" s="8"/>
      <c r="H6" s="95"/>
      <c r="I6" s="95"/>
      <c r="J6" s="7"/>
      <c r="K6" s="7"/>
      <c r="L6" s="7"/>
      <c r="M6" s="7"/>
      <c r="N6" s="103"/>
      <c r="O6" s="7"/>
      <c r="P6" s="7"/>
      <c r="Q6" s="7"/>
      <c r="R6" s="7"/>
      <c r="S6" s="7"/>
      <c r="T6" s="7"/>
    </row>
    <row r="7" spans="1:21" s="5" customFormat="1">
      <c r="A7" s="6" t="str">
        <f>'1.1 Pamati'!$A$7</f>
        <v xml:space="preserve">Pasūtījuma Nr.: </v>
      </c>
      <c r="B7" s="6"/>
      <c r="C7" s="7"/>
      <c r="D7" s="144"/>
      <c r="E7" s="144"/>
      <c r="F7" s="8"/>
      <c r="G7" s="8"/>
      <c r="H7" s="95"/>
      <c r="I7" s="95"/>
      <c r="J7" s="7"/>
      <c r="K7" s="7"/>
      <c r="L7" s="7"/>
      <c r="M7" s="7"/>
      <c r="N7" s="103"/>
      <c r="O7" s="7"/>
      <c r="P7" s="7"/>
      <c r="Q7" s="7"/>
      <c r="R7" s="7"/>
      <c r="S7" s="7"/>
      <c r="T7" s="7"/>
    </row>
    <row r="8" spans="1:21" s="5" customFormat="1">
      <c r="A8" s="6"/>
      <c r="B8" s="6"/>
      <c r="C8" s="7"/>
      <c r="D8" s="144"/>
      <c r="E8" s="144"/>
      <c r="F8" s="8"/>
      <c r="G8" s="8"/>
      <c r="H8" s="95"/>
      <c r="I8" s="95"/>
      <c r="J8" s="7"/>
      <c r="K8" s="7"/>
      <c r="L8" s="7"/>
      <c r="M8" s="7"/>
      <c r="N8" s="103"/>
      <c r="O8" s="7"/>
      <c r="P8" s="7"/>
      <c r="Q8" s="7"/>
      <c r="R8" s="7"/>
      <c r="S8" s="7"/>
      <c r="T8" s="7"/>
    </row>
    <row r="9" spans="1:21" s="5" customFormat="1">
      <c r="A9" s="5" t="str">
        <f>'1.1 Pamati'!$A$9</f>
        <v>Apjomi sastādīti pamatojoties uz būvprojektu</v>
      </c>
      <c r="C9" s="4"/>
      <c r="D9" s="145"/>
      <c r="E9" s="145"/>
      <c r="F9" s="8"/>
      <c r="H9" s="74"/>
      <c r="I9" s="74"/>
      <c r="J9" s="7"/>
      <c r="K9" s="7"/>
      <c r="L9" s="7"/>
      <c r="M9" s="9"/>
      <c r="N9" s="104"/>
      <c r="O9" s="332" t="s">
        <v>20</v>
      </c>
      <c r="P9" s="332"/>
      <c r="Q9" s="333">
        <f>R58</f>
        <v>0</v>
      </c>
      <c r="R9" s="334"/>
      <c r="S9" s="7"/>
      <c r="T9" s="7"/>
    </row>
    <row r="10" spans="1:21" s="5" customFormat="1">
      <c r="C10" s="4"/>
      <c r="D10" s="145"/>
      <c r="E10" s="145"/>
      <c r="F10" s="8"/>
      <c r="H10" s="74"/>
      <c r="I10" s="74"/>
      <c r="J10" s="7"/>
      <c r="K10" s="7"/>
      <c r="L10" s="7"/>
      <c r="M10" s="9"/>
      <c r="N10" s="104"/>
      <c r="O10" s="8"/>
      <c r="P10" s="8"/>
      <c r="Q10" s="42"/>
      <c r="R10" s="92"/>
      <c r="S10" s="7"/>
      <c r="T10" s="7"/>
    </row>
    <row r="11" spans="1:21" s="5" customFormat="1">
      <c r="A11" s="6"/>
      <c r="B11" s="6"/>
      <c r="C11" s="6"/>
      <c r="D11" s="146"/>
      <c r="E11" s="146"/>
      <c r="F11" s="7"/>
      <c r="H11" s="74"/>
      <c r="I11" s="74"/>
      <c r="N11" s="74"/>
      <c r="R11" s="8" t="str">
        <f>Kops.1!$I$15</f>
        <v>Tāme sastādīta 2026.gada 02.martā</v>
      </c>
      <c r="S11" s="7"/>
      <c r="T11" s="7"/>
    </row>
    <row r="12" spans="1:21" s="5" customFormat="1" ht="12.75" customHeight="1">
      <c r="A12" s="335" t="s">
        <v>4</v>
      </c>
      <c r="B12" s="335" t="s">
        <v>24</v>
      </c>
      <c r="C12" s="337" t="s">
        <v>43</v>
      </c>
      <c r="D12" s="338"/>
      <c r="E12" s="343"/>
      <c r="F12" s="335" t="s">
        <v>1</v>
      </c>
      <c r="G12" s="326" t="s">
        <v>2</v>
      </c>
      <c r="H12" s="327" t="s">
        <v>5</v>
      </c>
      <c r="I12" s="328"/>
      <c r="J12" s="328"/>
      <c r="K12" s="328"/>
      <c r="L12" s="328"/>
      <c r="M12" s="329"/>
      <c r="N12" s="327" t="s">
        <v>3</v>
      </c>
      <c r="O12" s="328"/>
      <c r="P12" s="328"/>
      <c r="Q12" s="328"/>
      <c r="R12" s="329"/>
      <c r="S12" s="7"/>
      <c r="T12" s="7"/>
    </row>
    <row r="13" spans="1:21" s="5" customFormat="1" ht="49.5" customHeight="1">
      <c r="A13" s="336"/>
      <c r="B13" s="336"/>
      <c r="C13" s="339"/>
      <c r="D13" s="340"/>
      <c r="E13" s="344"/>
      <c r="F13" s="336"/>
      <c r="G13" s="326"/>
      <c r="H13" s="96" t="s">
        <v>25</v>
      </c>
      <c r="I13" s="96" t="s">
        <v>26</v>
      </c>
      <c r="J13" s="25" t="s">
        <v>39</v>
      </c>
      <c r="K13" s="25" t="s">
        <v>40</v>
      </c>
      <c r="L13" s="25" t="s">
        <v>41</v>
      </c>
      <c r="M13" s="25" t="s">
        <v>44</v>
      </c>
      <c r="N13" s="96" t="s">
        <v>27</v>
      </c>
      <c r="O13" s="25" t="s">
        <v>39</v>
      </c>
      <c r="P13" s="25" t="s">
        <v>40</v>
      </c>
      <c r="Q13" s="25" t="s">
        <v>41</v>
      </c>
      <c r="R13" s="25" t="s">
        <v>45</v>
      </c>
      <c r="S13" s="7"/>
      <c r="T13" s="7"/>
    </row>
    <row r="14" spans="1:21" s="24" customFormat="1">
      <c r="A14" s="29"/>
      <c r="B14" s="29"/>
      <c r="C14" s="111"/>
      <c r="D14" s="156"/>
      <c r="E14" s="267"/>
      <c r="F14" s="61"/>
      <c r="G14" s="62"/>
      <c r="H14" s="97"/>
      <c r="I14" s="97"/>
      <c r="J14" s="3"/>
      <c r="K14" s="3"/>
      <c r="L14" s="3"/>
      <c r="M14" s="27">
        <f>ROUND(J14+K14+L14,2)</f>
        <v>0</v>
      </c>
      <c r="N14" s="73">
        <f>ROUND(H14*G14,2)</f>
        <v>0</v>
      </c>
      <c r="O14" s="28">
        <f>ROUND(J14*G14,2)</f>
        <v>0</v>
      </c>
      <c r="P14" s="28">
        <f>ROUND(K14*G14,2)</f>
        <v>0</v>
      </c>
      <c r="Q14" s="28">
        <f>ROUND(L14*G14,2)</f>
        <v>0</v>
      </c>
      <c r="R14" s="27">
        <f>ROUND(O14+P14+Q14,2)</f>
        <v>0</v>
      </c>
      <c r="S14" s="59"/>
      <c r="T14" s="59"/>
    </row>
    <row r="15" spans="1:21" s="65" customFormat="1" ht="132">
      <c r="A15" s="63">
        <v>1</v>
      </c>
      <c r="B15" s="93"/>
      <c r="C15" s="81" t="s">
        <v>153</v>
      </c>
      <c r="D15" s="149" t="s">
        <v>154</v>
      </c>
      <c r="E15" s="268" t="s">
        <v>155</v>
      </c>
      <c r="F15" s="76" t="s">
        <v>151</v>
      </c>
      <c r="G15" s="79">
        <v>1</v>
      </c>
      <c r="H15" s="98"/>
      <c r="I15" s="167"/>
      <c r="J15" s="80"/>
      <c r="K15" s="80"/>
      <c r="L15" s="80"/>
      <c r="M15" s="64">
        <f>ROUND(J15+K15+L15,2)</f>
        <v>0</v>
      </c>
      <c r="N15" s="73">
        <f>ROUND(H15*G15,2)</f>
        <v>0</v>
      </c>
      <c r="O15" s="77">
        <f>ROUND(J15*G15,2)</f>
        <v>0</v>
      </c>
      <c r="P15" s="77">
        <f>ROUND(K15*G15,2)</f>
        <v>0</v>
      </c>
      <c r="Q15" s="77">
        <f>ROUND(L15*G15,2)</f>
        <v>0</v>
      </c>
      <c r="R15" s="64">
        <f>ROUND(O15+P15+Q15,2)</f>
        <v>0</v>
      </c>
      <c r="S15" s="59"/>
      <c r="T15" s="59"/>
      <c r="U15" s="59"/>
    </row>
    <row r="16" spans="1:21" s="24" customFormat="1" ht="26.4">
      <c r="A16" s="63">
        <v>2</v>
      </c>
      <c r="B16" s="93"/>
      <c r="C16" s="50" t="s">
        <v>156</v>
      </c>
      <c r="D16" s="148"/>
      <c r="E16" s="269" t="s">
        <v>155</v>
      </c>
      <c r="F16" s="76" t="s">
        <v>151</v>
      </c>
      <c r="G16" s="52">
        <v>1</v>
      </c>
      <c r="H16" s="98"/>
      <c r="I16" s="167"/>
      <c r="J16" s="80"/>
      <c r="K16" s="80"/>
      <c r="L16" s="80"/>
      <c r="M16" s="64">
        <f>ROUND(J16+K16+L16,2)</f>
        <v>0</v>
      </c>
      <c r="N16" s="73">
        <f>ROUND(H16*G16,2)</f>
        <v>0</v>
      </c>
      <c r="O16" s="77">
        <f>ROUND(J16*G16,2)</f>
        <v>0</v>
      </c>
      <c r="P16" s="77">
        <f>ROUND(K16*G16,2)</f>
        <v>0</v>
      </c>
      <c r="Q16" s="77">
        <f>ROUND(L16*G16,2)</f>
        <v>0</v>
      </c>
      <c r="R16" s="64">
        <f>ROUND(O16+P16+Q16,2)</f>
        <v>0</v>
      </c>
      <c r="S16" s="59"/>
      <c r="T16" s="59"/>
      <c r="U16" s="59"/>
    </row>
    <row r="17" spans="1:21" s="24" customFormat="1" ht="26.4">
      <c r="A17" s="63">
        <v>3</v>
      </c>
      <c r="B17" s="93"/>
      <c r="C17" s="50" t="s">
        <v>157</v>
      </c>
      <c r="D17" s="148"/>
      <c r="E17" s="269" t="s">
        <v>155</v>
      </c>
      <c r="F17" s="76" t="s">
        <v>151</v>
      </c>
      <c r="G17" s="52">
        <v>1</v>
      </c>
      <c r="H17" s="98"/>
      <c r="I17" s="167"/>
      <c r="J17" s="80"/>
      <c r="K17" s="53"/>
      <c r="L17" s="80"/>
      <c r="M17" s="64">
        <f t="shared" ref="M17:M56" si="0">ROUND(J17+K17+L17,2)</f>
        <v>0</v>
      </c>
      <c r="N17" s="73">
        <f t="shared" ref="N17:N56" si="1">ROUND(H17*G17,2)</f>
        <v>0</v>
      </c>
      <c r="O17" s="77">
        <f t="shared" ref="O17:O56" si="2">ROUND(J17*G17,2)</f>
        <v>0</v>
      </c>
      <c r="P17" s="77">
        <f t="shared" ref="P17:P56" si="3">ROUND(K17*G17,2)</f>
        <v>0</v>
      </c>
      <c r="Q17" s="77">
        <f t="shared" ref="Q17:Q56" si="4">ROUND(L17*G17,2)</f>
        <v>0</v>
      </c>
      <c r="R17" s="64">
        <f t="shared" ref="R17:R56" si="5">ROUND(O17+P17+Q17,2)</f>
        <v>0</v>
      </c>
      <c r="S17" s="59"/>
      <c r="T17" s="59"/>
      <c r="U17" s="59"/>
    </row>
    <row r="18" spans="1:21" s="24" customFormat="1" ht="26.4">
      <c r="A18" s="63">
        <v>4</v>
      </c>
      <c r="B18" s="93"/>
      <c r="C18" s="50" t="s">
        <v>158</v>
      </c>
      <c r="D18" s="148"/>
      <c r="E18" s="269" t="s">
        <v>155</v>
      </c>
      <c r="F18" s="76" t="s">
        <v>151</v>
      </c>
      <c r="G18" s="52">
        <v>1</v>
      </c>
      <c r="H18" s="98"/>
      <c r="I18" s="167"/>
      <c r="J18" s="80"/>
      <c r="K18" s="53"/>
      <c r="L18" s="80"/>
      <c r="M18" s="64">
        <f t="shared" si="0"/>
        <v>0</v>
      </c>
      <c r="N18" s="73">
        <f t="shared" si="1"/>
        <v>0</v>
      </c>
      <c r="O18" s="77">
        <f t="shared" si="2"/>
        <v>0</v>
      </c>
      <c r="P18" s="77">
        <f t="shared" si="3"/>
        <v>0</v>
      </c>
      <c r="Q18" s="77">
        <f t="shared" si="4"/>
        <v>0</v>
      </c>
      <c r="R18" s="64">
        <f t="shared" si="5"/>
        <v>0</v>
      </c>
      <c r="S18" s="59"/>
      <c r="T18" s="59"/>
      <c r="U18" s="59"/>
    </row>
    <row r="19" spans="1:21" s="24" customFormat="1">
      <c r="A19" s="63">
        <v>5</v>
      </c>
      <c r="B19" s="93"/>
      <c r="C19" s="50" t="s">
        <v>159</v>
      </c>
      <c r="D19" s="148" t="s">
        <v>160</v>
      </c>
      <c r="E19" s="269" t="s">
        <v>155</v>
      </c>
      <c r="F19" s="76" t="s">
        <v>151</v>
      </c>
      <c r="G19" s="52">
        <v>1</v>
      </c>
      <c r="H19" s="98"/>
      <c r="I19" s="167"/>
      <c r="J19" s="80"/>
      <c r="K19" s="53"/>
      <c r="L19" s="80"/>
      <c r="M19" s="64">
        <f t="shared" si="0"/>
        <v>0</v>
      </c>
      <c r="N19" s="73">
        <f t="shared" si="1"/>
        <v>0</v>
      </c>
      <c r="O19" s="77">
        <f t="shared" si="2"/>
        <v>0</v>
      </c>
      <c r="P19" s="77">
        <f t="shared" si="3"/>
        <v>0</v>
      </c>
      <c r="Q19" s="77">
        <f t="shared" si="4"/>
        <v>0</v>
      </c>
      <c r="R19" s="64">
        <f t="shared" si="5"/>
        <v>0</v>
      </c>
      <c r="S19" s="59"/>
      <c r="T19" s="59"/>
      <c r="U19" s="59"/>
    </row>
    <row r="20" spans="1:21" s="24" customFormat="1">
      <c r="A20" s="63">
        <v>6</v>
      </c>
      <c r="B20" s="93"/>
      <c r="C20" s="50" t="s">
        <v>161</v>
      </c>
      <c r="D20" s="148"/>
      <c r="E20" s="269" t="s">
        <v>155</v>
      </c>
      <c r="F20" s="76" t="s">
        <v>151</v>
      </c>
      <c r="G20" s="52">
        <v>1</v>
      </c>
      <c r="H20" s="98"/>
      <c r="I20" s="167"/>
      <c r="J20" s="80"/>
      <c r="K20" s="53"/>
      <c r="L20" s="80"/>
      <c r="M20" s="64">
        <f t="shared" si="0"/>
        <v>0</v>
      </c>
      <c r="N20" s="73">
        <f t="shared" si="1"/>
        <v>0</v>
      </c>
      <c r="O20" s="77">
        <f t="shared" si="2"/>
        <v>0</v>
      </c>
      <c r="P20" s="77">
        <f t="shared" si="3"/>
        <v>0</v>
      </c>
      <c r="Q20" s="77">
        <f t="shared" si="4"/>
        <v>0</v>
      </c>
      <c r="R20" s="64">
        <f t="shared" si="5"/>
        <v>0</v>
      </c>
      <c r="S20" s="59"/>
      <c r="T20" s="59"/>
      <c r="U20" s="59"/>
    </row>
    <row r="21" spans="1:21" s="24" customFormat="1">
      <c r="A21" s="63">
        <v>7</v>
      </c>
      <c r="B21" s="93"/>
      <c r="C21" s="50" t="s">
        <v>162</v>
      </c>
      <c r="D21" s="148"/>
      <c r="E21" s="269"/>
      <c r="F21" s="76" t="s">
        <v>151</v>
      </c>
      <c r="G21" s="52">
        <v>1</v>
      </c>
      <c r="H21" s="98"/>
      <c r="I21" s="167"/>
      <c r="J21" s="80"/>
      <c r="K21" s="53"/>
      <c r="L21" s="80"/>
      <c r="M21" s="64">
        <f t="shared" si="0"/>
        <v>0</v>
      </c>
      <c r="N21" s="73">
        <f t="shared" si="1"/>
        <v>0</v>
      </c>
      <c r="O21" s="77">
        <f t="shared" si="2"/>
        <v>0</v>
      </c>
      <c r="P21" s="77">
        <f t="shared" si="3"/>
        <v>0</v>
      </c>
      <c r="Q21" s="77">
        <f t="shared" si="4"/>
        <v>0</v>
      </c>
      <c r="R21" s="64">
        <f t="shared" si="5"/>
        <v>0</v>
      </c>
      <c r="S21" s="59"/>
      <c r="T21" s="59"/>
      <c r="U21" s="59"/>
    </row>
    <row r="22" spans="1:21" s="24" customFormat="1">
      <c r="A22" s="63">
        <v>8</v>
      </c>
      <c r="B22" s="93"/>
      <c r="C22" s="50" t="s">
        <v>163</v>
      </c>
      <c r="D22" s="148" t="s">
        <v>164</v>
      </c>
      <c r="E22" s="269" t="s">
        <v>155</v>
      </c>
      <c r="F22" s="76" t="s">
        <v>151</v>
      </c>
      <c r="G22" s="52">
        <v>1</v>
      </c>
      <c r="H22" s="98"/>
      <c r="I22" s="167"/>
      <c r="J22" s="80"/>
      <c r="K22" s="53"/>
      <c r="L22" s="80"/>
      <c r="M22" s="64">
        <f t="shared" si="0"/>
        <v>0</v>
      </c>
      <c r="N22" s="73">
        <f t="shared" si="1"/>
        <v>0</v>
      </c>
      <c r="O22" s="77">
        <f t="shared" si="2"/>
        <v>0</v>
      </c>
      <c r="P22" s="77">
        <f t="shared" si="3"/>
        <v>0</v>
      </c>
      <c r="Q22" s="77">
        <f t="shared" si="4"/>
        <v>0</v>
      </c>
      <c r="R22" s="64">
        <f t="shared" si="5"/>
        <v>0</v>
      </c>
      <c r="S22" s="59"/>
      <c r="T22" s="59"/>
      <c r="U22" s="59"/>
    </row>
    <row r="23" spans="1:21" s="24" customFormat="1">
      <c r="A23" s="63">
        <v>9</v>
      </c>
      <c r="B23" s="93"/>
      <c r="C23" s="50" t="s">
        <v>165</v>
      </c>
      <c r="D23" s="148" t="s">
        <v>166</v>
      </c>
      <c r="E23" s="269"/>
      <c r="F23" s="76" t="s">
        <v>122</v>
      </c>
      <c r="G23" s="52">
        <v>22</v>
      </c>
      <c r="H23" s="98"/>
      <c r="I23" s="167"/>
      <c r="J23" s="80"/>
      <c r="K23" s="53"/>
      <c r="L23" s="80"/>
      <c r="M23" s="64">
        <f t="shared" si="0"/>
        <v>0</v>
      </c>
      <c r="N23" s="73">
        <f t="shared" si="1"/>
        <v>0</v>
      </c>
      <c r="O23" s="77">
        <f t="shared" si="2"/>
        <v>0</v>
      </c>
      <c r="P23" s="77">
        <f t="shared" si="3"/>
        <v>0</v>
      </c>
      <c r="Q23" s="77">
        <f t="shared" si="4"/>
        <v>0</v>
      </c>
      <c r="R23" s="64">
        <f t="shared" si="5"/>
        <v>0</v>
      </c>
      <c r="S23" s="59"/>
      <c r="T23" s="59"/>
      <c r="U23" s="59"/>
    </row>
    <row r="24" spans="1:21" s="24" customFormat="1" ht="26.4">
      <c r="A24" s="63">
        <v>10</v>
      </c>
      <c r="B24" s="93"/>
      <c r="C24" s="50" t="s">
        <v>167</v>
      </c>
      <c r="D24" s="148" t="s">
        <v>168</v>
      </c>
      <c r="E24" s="269" t="s">
        <v>169</v>
      </c>
      <c r="F24" s="76" t="s">
        <v>151</v>
      </c>
      <c r="G24" s="52">
        <v>1</v>
      </c>
      <c r="H24" s="98"/>
      <c r="I24" s="167"/>
      <c r="J24" s="80"/>
      <c r="K24" s="53"/>
      <c r="L24" s="80"/>
      <c r="M24" s="64">
        <f t="shared" si="0"/>
        <v>0</v>
      </c>
      <c r="N24" s="73">
        <f t="shared" si="1"/>
        <v>0</v>
      </c>
      <c r="O24" s="77">
        <f t="shared" si="2"/>
        <v>0</v>
      </c>
      <c r="P24" s="77">
        <f t="shared" si="3"/>
        <v>0</v>
      </c>
      <c r="Q24" s="77">
        <f t="shared" si="4"/>
        <v>0</v>
      </c>
      <c r="R24" s="64">
        <f t="shared" si="5"/>
        <v>0</v>
      </c>
      <c r="S24" s="59"/>
      <c r="T24" s="59"/>
      <c r="U24" s="59"/>
    </row>
    <row r="25" spans="1:21" s="24" customFormat="1">
      <c r="A25" s="63">
        <v>11</v>
      </c>
      <c r="B25" s="93"/>
      <c r="C25" s="50" t="s">
        <v>170</v>
      </c>
      <c r="D25" s="148" t="s">
        <v>171</v>
      </c>
      <c r="E25" s="269" t="s">
        <v>172</v>
      </c>
      <c r="F25" s="76" t="s">
        <v>151</v>
      </c>
      <c r="G25" s="52">
        <v>1</v>
      </c>
      <c r="H25" s="98"/>
      <c r="I25" s="167"/>
      <c r="J25" s="80"/>
      <c r="K25" s="53"/>
      <c r="L25" s="80"/>
      <c r="M25" s="64">
        <f t="shared" si="0"/>
        <v>0</v>
      </c>
      <c r="N25" s="73">
        <f t="shared" si="1"/>
        <v>0</v>
      </c>
      <c r="O25" s="77">
        <f t="shared" si="2"/>
        <v>0</v>
      </c>
      <c r="P25" s="77">
        <f t="shared" si="3"/>
        <v>0</v>
      </c>
      <c r="Q25" s="77">
        <f t="shared" si="4"/>
        <v>0</v>
      </c>
      <c r="R25" s="64">
        <f t="shared" si="5"/>
        <v>0</v>
      </c>
      <c r="S25" s="59"/>
      <c r="T25" s="59"/>
      <c r="U25" s="59"/>
    </row>
    <row r="26" spans="1:21" s="24" customFormat="1">
      <c r="A26" s="63">
        <v>12</v>
      </c>
      <c r="B26" s="93"/>
      <c r="C26" s="50" t="s">
        <v>173</v>
      </c>
      <c r="D26" s="148" t="s">
        <v>174</v>
      </c>
      <c r="E26" s="269"/>
      <c r="F26" s="76" t="s">
        <v>151</v>
      </c>
      <c r="G26" s="52">
        <v>2</v>
      </c>
      <c r="H26" s="98"/>
      <c r="I26" s="167"/>
      <c r="J26" s="80"/>
      <c r="K26" s="53"/>
      <c r="L26" s="80"/>
      <c r="M26" s="64">
        <f t="shared" si="0"/>
        <v>0</v>
      </c>
      <c r="N26" s="73">
        <f t="shared" si="1"/>
        <v>0</v>
      </c>
      <c r="O26" s="77">
        <f t="shared" si="2"/>
        <v>0</v>
      </c>
      <c r="P26" s="77">
        <f t="shared" si="3"/>
        <v>0</v>
      </c>
      <c r="Q26" s="77">
        <f t="shared" si="4"/>
        <v>0</v>
      </c>
      <c r="R26" s="64">
        <f t="shared" si="5"/>
        <v>0</v>
      </c>
      <c r="S26" s="59"/>
      <c r="T26" s="59"/>
      <c r="U26" s="59"/>
    </row>
    <row r="27" spans="1:21" s="24" customFormat="1">
      <c r="A27" s="63">
        <v>13</v>
      </c>
      <c r="B27" s="93"/>
      <c r="C27" s="50" t="s">
        <v>175</v>
      </c>
      <c r="D27" s="148" t="s">
        <v>176</v>
      </c>
      <c r="E27" s="269"/>
      <c r="F27" s="76" t="s">
        <v>151</v>
      </c>
      <c r="G27" s="52">
        <v>2</v>
      </c>
      <c r="H27" s="98"/>
      <c r="I27" s="167"/>
      <c r="J27" s="80"/>
      <c r="K27" s="53"/>
      <c r="L27" s="80"/>
      <c r="M27" s="64">
        <f t="shared" si="0"/>
        <v>0</v>
      </c>
      <c r="N27" s="73">
        <f t="shared" si="1"/>
        <v>0</v>
      </c>
      <c r="O27" s="77">
        <f t="shared" si="2"/>
        <v>0</v>
      </c>
      <c r="P27" s="77">
        <f t="shared" si="3"/>
        <v>0</v>
      </c>
      <c r="Q27" s="77">
        <f t="shared" si="4"/>
        <v>0</v>
      </c>
      <c r="R27" s="64">
        <f t="shared" si="5"/>
        <v>0</v>
      </c>
      <c r="S27" s="59"/>
      <c r="T27" s="59"/>
      <c r="U27" s="59"/>
    </row>
    <row r="28" spans="1:21" s="24" customFormat="1">
      <c r="A28" s="63">
        <v>14</v>
      </c>
      <c r="B28" s="93"/>
      <c r="C28" s="50" t="s">
        <v>100</v>
      </c>
      <c r="D28" s="148"/>
      <c r="E28" s="269"/>
      <c r="F28" s="76" t="s">
        <v>150</v>
      </c>
      <c r="G28" s="52">
        <v>3</v>
      </c>
      <c r="H28" s="98"/>
      <c r="I28" s="167"/>
      <c r="J28" s="80"/>
      <c r="K28" s="53"/>
      <c r="L28" s="80"/>
      <c r="M28" s="64">
        <f t="shared" si="0"/>
        <v>0</v>
      </c>
      <c r="N28" s="73">
        <f t="shared" si="1"/>
        <v>0</v>
      </c>
      <c r="O28" s="77">
        <f t="shared" si="2"/>
        <v>0</v>
      </c>
      <c r="P28" s="77">
        <f t="shared" si="3"/>
        <v>0</v>
      </c>
      <c r="Q28" s="77">
        <f t="shared" si="4"/>
        <v>0</v>
      </c>
      <c r="R28" s="64">
        <f t="shared" si="5"/>
        <v>0</v>
      </c>
      <c r="S28" s="59"/>
      <c r="T28" s="59"/>
      <c r="U28" s="59"/>
    </row>
    <row r="29" spans="1:21" s="24" customFormat="1">
      <c r="A29" s="63">
        <v>15</v>
      </c>
      <c r="B29" s="93"/>
      <c r="C29" s="50" t="s">
        <v>98</v>
      </c>
      <c r="D29" s="148" t="s">
        <v>96</v>
      </c>
      <c r="E29" s="269"/>
      <c r="F29" s="76" t="s">
        <v>150</v>
      </c>
      <c r="G29" s="52">
        <v>2</v>
      </c>
      <c r="H29" s="98"/>
      <c r="I29" s="167"/>
      <c r="J29" s="80"/>
      <c r="K29" s="53"/>
      <c r="L29" s="80"/>
      <c r="M29" s="64">
        <f t="shared" si="0"/>
        <v>0</v>
      </c>
      <c r="N29" s="73">
        <f t="shared" si="1"/>
        <v>0</v>
      </c>
      <c r="O29" s="77">
        <f t="shared" si="2"/>
        <v>0</v>
      </c>
      <c r="P29" s="77">
        <f t="shared" si="3"/>
        <v>0</v>
      </c>
      <c r="Q29" s="77">
        <f t="shared" si="4"/>
        <v>0</v>
      </c>
      <c r="R29" s="64">
        <f t="shared" si="5"/>
        <v>0</v>
      </c>
      <c r="S29" s="59"/>
      <c r="T29" s="59"/>
      <c r="U29" s="59"/>
    </row>
    <row r="30" spans="1:21" s="24" customFormat="1">
      <c r="A30" s="63">
        <v>16</v>
      </c>
      <c r="B30" s="93"/>
      <c r="C30" s="50" t="s">
        <v>95</v>
      </c>
      <c r="D30" s="148" t="s">
        <v>99</v>
      </c>
      <c r="E30" s="269"/>
      <c r="F30" s="76" t="s">
        <v>150</v>
      </c>
      <c r="G30" s="52">
        <v>1</v>
      </c>
      <c r="H30" s="98"/>
      <c r="I30" s="167"/>
      <c r="J30" s="80"/>
      <c r="K30" s="53"/>
      <c r="L30" s="80"/>
      <c r="M30" s="64">
        <f t="shared" si="0"/>
        <v>0</v>
      </c>
      <c r="N30" s="73">
        <f t="shared" si="1"/>
        <v>0</v>
      </c>
      <c r="O30" s="77">
        <f t="shared" si="2"/>
        <v>0</v>
      </c>
      <c r="P30" s="77">
        <f t="shared" si="3"/>
        <v>0</v>
      </c>
      <c r="Q30" s="77">
        <f t="shared" si="4"/>
        <v>0</v>
      </c>
      <c r="R30" s="64">
        <f t="shared" si="5"/>
        <v>0</v>
      </c>
      <c r="S30" s="59"/>
      <c r="T30" s="59"/>
      <c r="U30" s="59"/>
    </row>
    <row r="31" spans="1:21" s="24" customFormat="1">
      <c r="A31" s="63">
        <v>17</v>
      </c>
      <c r="B31" s="93"/>
      <c r="C31" s="50" t="s">
        <v>95</v>
      </c>
      <c r="D31" s="148" t="s">
        <v>96</v>
      </c>
      <c r="E31" s="269"/>
      <c r="F31" s="76" t="s">
        <v>150</v>
      </c>
      <c r="G31" s="52">
        <v>4</v>
      </c>
      <c r="H31" s="98"/>
      <c r="I31" s="167"/>
      <c r="J31" s="80"/>
      <c r="K31" s="53"/>
      <c r="L31" s="80"/>
      <c r="M31" s="64">
        <f t="shared" si="0"/>
        <v>0</v>
      </c>
      <c r="N31" s="73">
        <f t="shared" si="1"/>
        <v>0</v>
      </c>
      <c r="O31" s="77">
        <f t="shared" si="2"/>
        <v>0</v>
      </c>
      <c r="P31" s="77">
        <f t="shared" si="3"/>
        <v>0</v>
      </c>
      <c r="Q31" s="77">
        <f t="shared" si="4"/>
        <v>0</v>
      </c>
      <c r="R31" s="64">
        <f t="shared" si="5"/>
        <v>0</v>
      </c>
      <c r="S31" s="59"/>
      <c r="T31" s="59"/>
      <c r="U31" s="59"/>
    </row>
    <row r="32" spans="1:21" s="24" customFormat="1">
      <c r="A32" s="63">
        <v>18</v>
      </c>
      <c r="B32" s="93"/>
      <c r="C32" s="50" t="s">
        <v>95</v>
      </c>
      <c r="D32" s="148" t="s">
        <v>177</v>
      </c>
      <c r="E32" s="269"/>
      <c r="F32" s="76" t="s">
        <v>150</v>
      </c>
      <c r="G32" s="52">
        <v>2</v>
      </c>
      <c r="H32" s="98"/>
      <c r="I32" s="167"/>
      <c r="J32" s="80"/>
      <c r="K32" s="53"/>
      <c r="L32" s="80"/>
      <c r="M32" s="64">
        <f t="shared" si="0"/>
        <v>0</v>
      </c>
      <c r="N32" s="73">
        <f t="shared" si="1"/>
        <v>0</v>
      </c>
      <c r="O32" s="77">
        <f t="shared" si="2"/>
        <v>0</v>
      </c>
      <c r="P32" s="77">
        <f t="shared" si="3"/>
        <v>0</v>
      </c>
      <c r="Q32" s="77">
        <f t="shared" si="4"/>
        <v>0</v>
      </c>
      <c r="R32" s="64">
        <f t="shared" si="5"/>
        <v>0</v>
      </c>
      <c r="S32" s="59"/>
      <c r="T32" s="59"/>
      <c r="U32" s="59"/>
    </row>
    <row r="33" spans="1:21" s="24" customFormat="1">
      <c r="A33" s="63">
        <v>19</v>
      </c>
      <c r="B33" s="93"/>
      <c r="C33" s="50" t="s">
        <v>178</v>
      </c>
      <c r="D33" s="148" t="s">
        <v>99</v>
      </c>
      <c r="E33" s="269"/>
      <c r="F33" s="76" t="s">
        <v>150</v>
      </c>
      <c r="G33" s="52">
        <v>1</v>
      </c>
      <c r="H33" s="98"/>
      <c r="I33" s="167"/>
      <c r="J33" s="80"/>
      <c r="K33" s="53"/>
      <c r="L33" s="80"/>
      <c r="M33" s="64">
        <f t="shared" si="0"/>
        <v>0</v>
      </c>
      <c r="N33" s="73">
        <f t="shared" si="1"/>
        <v>0</v>
      </c>
      <c r="O33" s="77">
        <f t="shared" si="2"/>
        <v>0</v>
      </c>
      <c r="P33" s="77">
        <f t="shared" si="3"/>
        <v>0</v>
      </c>
      <c r="Q33" s="77">
        <f t="shared" si="4"/>
        <v>0</v>
      </c>
      <c r="R33" s="64">
        <f t="shared" si="5"/>
        <v>0</v>
      </c>
      <c r="S33" s="59"/>
      <c r="T33" s="59"/>
      <c r="U33" s="59"/>
    </row>
    <row r="34" spans="1:21" s="24" customFormat="1">
      <c r="A34" s="63">
        <v>20</v>
      </c>
      <c r="B34" s="93"/>
      <c r="C34" s="50" t="s">
        <v>178</v>
      </c>
      <c r="D34" s="148" t="s">
        <v>96</v>
      </c>
      <c r="E34" s="269"/>
      <c r="F34" s="76" t="s">
        <v>150</v>
      </c>
      <c r="G34" s="52">
        <v>2</v>
      </c>
      <c r="H34" s="98"/>
      <c r="I34" s="167"/>
      <c r="J34" s="80"/>
      <c r="K34" s="53"/>
      <c r="L34" s="80"/>
      <c r="M34" s="64">
        <f t="shared" si="0"/>
        <v>0</v>
      </c>
      <c r="N34" s="73">
        <f t="shared" si="1"/>
        <v>0</v>
      </c>
      <c r="O34" s="77">
        <f t="shared" si="2"/>
        <v>0</v>
      </c>
      <c r="P34" s="77">
        <f t="shared" si="3"/>
        <v>0</v>
      </c>
      <c r="Q34" s="77">
        <f t="shared" si="4"/>
        <v>0</v>
      </c>
      <c r="R34" s="64">
        <f t="shared" si="5"/>
        <v>0</v>
      </c>
      <c r="S34" s="59"/>
      <c r="T34" s="59"/>
      <c r="U34" s="59"/>
    </row>
    <row r="35" spans="1:21" s="24" customFormat="1">
      <c r="A35" s="63">
        <v>21</v>
      </c>
      <c r="B35" s="93"/>
      <c r="C35" s="50" t="s">
        <v>178</v>
      </c>
      <c r="D35" s="148" t="s">
        <v>97</v>
      </c>
      <c r="E35" s="269"/>
      <c r="F35" s="76" t="s">
        <v>150</v>
      </c>
      <c r="G35" s="52">
        <v>1</v>
      </c>
      <c r="H35" s="98"/>
      <c r="I35" s="167"/>
      <c r="J35" s="80"/>
      <c r="K35" s="53"/>
      <c r="L35" s="80"/>
      <c r="M35" s="64">
        <f t="shared" si="0"/>
        <v>0</v>
      </c>
      <c r="N35" s="73">
        <f t="shared" si="1"/>
        <v>0</v>
      </c>
      <c r="O35" s="77">
        <f t="shared" si="2"/>
        <v>0</v>
      </c>
      <c r="P35" s="77">
        <f t="shared" si="3"/>
        <v>0</v>
      </c>
      <c r="Q35" s="77">
        <f t="shared" si="4"/>
        <v>0</v>
      </c>
      <c r="R35" s="64">
        <f t="shared" si="5"/>
        <v>0</v>
      </c>
      <c r="S35" s="59"/>
      <c r="T35" s="59"/>
      <c r="U35" s="59"/>
    </row>
    <row r="36" spans="1:21" s="24" customFormat="1">
      <c r="A36" s="63">
        <v>22</v>
      </c>
      <c r="B36" s="93"/>
      <c r="C36" s="50" t="s">
        <v>178</v>
      </c>
      <c r="D36" s="148" t="s">
        <v>177</v>
      </c>
      <c r="E36" s="269"/>
      <c r="F36" s="76" t="s">
        <v>150</v>
      </c>
      <c r="G36" s="52">
        <v>1</v>
      </c>
      <c r="H36" s="98"/>
      <c r="I36" s="167"/>
      <c r="J36" s="80"/>
      <c r="K36" s="53"/>
      <c r="L36" s="80"/>
      <c r="M36" s="64">
        <f t="shared" si="0"/>
        <v>0</v>
      </c>
      <c r="N36" s="73">
        <f t="shared" si="1"/>
        <v>0</v>
      </c>
      <c r="O36" s="77">
        <f t="shared" si="2"/>
        <v>0</v>
      </c>
      <c r="P36" s="77">
        <f t="shared" si="3"/>
        <v>0</v>
      </c>
      <c r="Q36" s="77">
        <f t="shared" si="4"/>
        <v>0</v>
      </c>
      <c r="R36" s="64">
        <f t="shared" si="5"/>
        <v>0</v>
      </c>
      <c r="S36" s="59"/>
      <c r="T36" s="59"/>
      <c r="U36" s="59"/>
    </row>
    <row r="37" spans="1:21" s="24" customFormat="1">
      <c r="A37" s="63">
        <v>23</v>
      </c>
      <c r="B37" s="93"/>
      <c r="C37" s="50" t="s">
        <v>179</v>
      </c>
      <c r="D37" s="148" t="s">
        <v>99</v>
      </c>
      <c r="E37" s="269"/>
      <c r="F37" s="76" t="s">
        <v>150</v>
      </c>
      <c r="G37" s="52">
        <v>1</v>
      </c>
      <c r="H37" s="98"/>
      <c r="I37" s="167"/>
      <c r="J37" s="80"/>
      <c r="K37" s="53"/>
      <c r="L37" s="80"/>
      <c r="M37" s="64">
        <f t="shared" si="0"/>
        <v>0</v>
      </c>
      <c r="N37" s="73">
        <f t="shared" si="1"/>
        <v>0</v>
      </c>
      <c r="O37" s="77">
        <f t="shared" si="2"/>
        <v>0</v>
      </c>
      <c r="P37" s="77">
        <f t="shared" si="3"/>
        <v>0</v>
      </c>
      <c r="Q37" s="77">
        <f t="shared" si="4"/>
        <v>0</v>
      </c>
      <c r="R37" s="64">
        <f t="shared" si="5"/>
        <v>0</v>
      </c>
      <c r="S37" s="59"/>
      <c r="T37" s="59"/>
      <c r="U37" s="59"/>
    </row>
    <row r="38" spans="1:21" s="24" customFormat="1">
      <c r="A38" s="63">
        <v>24</v>
      </c>
      <c r="B38" s="93"/>
      <c r="C38" s="50" t="s">
        <v>179</v>
      </c>
      <c r="D38" s="148" t="s">
        <v>96</v>
      </c>
      <c r="E38" s="269"/>
      <c r="F38" s="76" t="s">
        <v>150</v>
      </c>
      <c r="G38" s="52">
        <v>1</v>
      </c>
      <c r="H38" s="98"/>
      <c r="I38" s="167"/>
      <c r="J38" s="80"/>
      <c r="K38" s="53"/>
      <c r="L38" s="80"/>
      <c r="M38" s="64">
        <f t="shared" si="0"/>
        <v>0</v>
      </c>
      <c r="N38" s="73">
        <f t="shared" si="1"/>
        <v>0</v>
      </c>
      <c r="O38" s="77">
        <f t="shared" si="2"/>
        <v>0</v>
      </c>
      <c r="P38" s="77">
        <f t="shared" si="3"/>
        <v>0</v>
      </c>
      <c r="Q38" s="77">
        <f t="shared" si="4"/>
        <v>0</v>
      </c>
      <c r="R38" s="64">
        <f t="shared" si="5"/>
        <v>0</v>
      </c>
      <c r="S38" s="59"/>
      <c r="T38" s="59"/>
      <c r="U38" s="59"/>
    </row>
    <row r="39" spans="1:21" s="24" customFormat="1">
      <c r="A39" s="63">
        <v>25</v>
      </c>
      <c r="B39" s="93"/>
      <c r="C39" s="50" t="s">
        <v>179</v>
      </c>
      <c r="D39" s="148" t="s">
        <v>177</v>
      </c>
      <c r="E39" s="269"/>
      <c r="F39" s="76" t="s">
        <v>150</v>
      </c>
      <c r="G39" s="52">
        <v>1</v>
      </c>
      <c r="H39" s="98"/>
      <c r="I39" s="167"/>
      <c r="J39" s="80"/>
      <c r="K39" s="53"/>
      <c r="L39" s="80"/>
      <c r="M39" s="64">
        <f t="shared" si="0"/>
        <v>0</v>
      </c>
      <c r="N39" s="73">
        <f t="shared" si="1"/>
        <v>0</v>
      </c>
      <c r="O39" s="77">
        <f t="shared" si="2"/>
        <v>0</v>
      </c>
      <c r="P39" s="77">
        <f t="shared" si="3"/>
        <v>0</v>
      </c>
      <c r="Q39" s="77">
        <f t="shared" si="4"/>
        <v>0</v>
      </c>
      <c r="R39" s="64">
        <f t="shared" si="5"/>
        <v>0</v>
      </c>
      <c r="S39" s="59"/>
      <c r="T39" s="59"/>
      <c r="U39" s="59"/>
    </row>
    <row r="40" spans="1:21" s="24" customFormat="1">
      <c r="A40" s="63">
        <v>26</v>
      </c>
      <c r="B40" s="93"/>
      <c r="C40" s="50" t="s">
        <v>180</v>
      </c>
      <c r="D40" s="148" t="s">
        <v>177</v>
      </c>
      <c r="E40" s="269"/>
      <c r="F40" s="76" t="s">
        <v>150</v>
      </c>
      <c r="G40" s="52">
        <v>1</v>
      </c>
      <c r="H40" s="98"/>
      <c r="I40" s="167"/>
      <c r="J40" s="80"/>
      <c r="K40" s="53"/>
      <c r="L40" s="80"/>
      <c r="M40" s="64">
        <f t="shared" si="0"/>
        <v>0</v>
      </c>
      <c r="N40" s="73">
        <f t="shared" si="1"/>
        <v>0</v>
      </c>
      <c r="O40" s="77">
        <f t="shared" si="2"/>
        <v>0</v>
      </c>
      <c r="P40" s="77">
        <f t="shared" si="3"/>
        <v>0</v>
      </c>
      <c r="Q40" s="77">
        <f t="shared" si="4"/>
        <v>0</v>
      </c>
      <c r="R40" s="64">
        <f t="shared" si="5"/>
        <v>0</v>
      </c>
      <c r="S40" s="59"/>
      <c r="T40" s="59"/>
      <c r="U40" s="59"/>
    </row>
    <row r="41" spans="1:21" s="24" customFormat="1">
      <c r="A41" s="63">
        <v>27</v>
      </c>
      <c r="B41" s="93"/>
      <c r="C41" s="50" t="s">
        <v>181</v>
      </c>
      <c r="D41" s="148" t="s">
        <v>182</v>
      </c>
      <c r="E41" s="269"/>
      <c r="F41" s="76" t="s">
        <v>151</v>
      </c>
      <c r="G41" s="52">
        <v>3</v>
      </c>
      <c r="H41" s="98"/>
      <c r="I41" s="167"/>
      <c r="J41" s="80"/>
      <c r="K41" s="53"/>
      <c r="L41" s="80"/>
      <c r="M41" s="64">
        <f t="shared" si="0"/>
        <v>0</v>
      </c>
      <c r="N41" s="73">
        <f t="shared" si="1"/>
        <v>0</v>
      </c>
      <c r="O41" s="77">
        <f t="shared" si="2"/>
        <v>0</v>
      </c>
      <c r="P41" s="77">
        <f t="shared" si="3"/>
        <v>0</v>
      </c>
      <c r="Q41" s="77">
        <f t="shared" si="4"/>
        <v>0</v>
      </c>
      <c r="R41" s="64">
        <f t="shared" si="5"/>
        <v>0</v>
      </c>
      <c r="S41" s="59"/>
      <c r="T41" s="59"/>
      <c r="U41" s="59"/>
    </row>
    <row r="42" spans="1:21" s="24" customFormat="1" ht="26.4">
      <c r="A42" s="63">
        <v>28</v>
      </c>
      <c r="B42" s="93"/>
      <c r="C42" s="50" t="s">
        <v>82</v>
      </c>
      <c r="D42" s="148" t="s">
        <v>183</v>
      </c>
      <c r="E42" s="269" t="s">
        <v>84</v>
      </c>
      <c r="F42" s="76" t="s">
        <v>85</v>
      </c>
      <c r="G42" s="52">
        <v>5</v>
      </c>
      <c r="H42" s="98"/>
      <c r="I42" s="167"/>
      <c r="J42" s="80"/>
      <c r="K42" s="53"/>
      <c r="L42" s="80"/>
      <c r="M42" s="64">
        <f t="shared" si="0"/>
        <v>0</v>
      </c>
      <c r="N42" s="73">
        <f t="shared" si="1"/>
        <v>0</v>
      </c>
      <c r="O42" s="77">
        <f t="shared" si="2"/>
        <v>0</v>
      </c>
      <c r="P42" s="77">
        <f t="shared" si="3"/>
        <v>0</v>
      </c>
      <c r="Q42" s="77">
        <f t="shared" si="4"/>
        <v>0</v>
      </c>
      <c r="R42" s="64">
        <f t="shared" si="5"/>
        <v>0</v>
      </c>
      <c r="S42" s="59"/>
      <c r="T42" s="59"/>
      <c r="U42" s="59"/>
    </row>
    <row r="43" spans="1:21" s="24" customFormat="1" ht="26.4">
      <c r="A43" s="63">
        <v>29</v>
      </c>
      <c r="B43" s="93"/>
      <c r="C43" s="50" t="s">
        <v>82</v>
      </c>
      <c r="D43" s="148" t="s">
        <v>83</v>
      </c>
      <c r="E43" s="269" t="s">
        <v>84</v>
      </c>
      <c r="F43" s="76" t="s">
        <v>85</v>
      </c>
      <c r="G43" s="52">
        <v>15</v>
      </c>
      <c r="H43" s="98"/>
      <c r="I43" s="167"/>
      <c r="J43" s="80"/>
      <c r="K43" s="53"/>
      <c r="L43" s="80"/>
      <c r="M43" s="64">
        <f t="shared" si="0"/>
        <v>0</v>
      </c>
      <c r="N43" s="73">
        <f t="shared" si="1"/>
        <v>0</v>
      </c>
      <c r="O43" s="77">
        <f t="shared" si="2"/>
        <v>0</v>
      </c>
      <c r="P43" s="77">
        <f t="shared" si="3"/>
        <v>0</v>
      </c>
      <c r="Q43" s="77">
        <f t="shared" si="4"/>
        <v>0</v>
      </c>
      <c r="R43" s="64">
        <f t="shared" si="5"/>
        <v>0</v>
      </c>
      <c r="S43" s="59"/>
      <c r="T43" s="59"/>
      <c r="U43" s="59"/>
    </row>
    <row r="44" spans="1:21" s="24" customFormat="1" ht="26.4">
      <c r="A44" s="63">
        <v>30</v>
      </c>
      <c r="B44" s="93"/>
      <c r="C44" s="50" t="s">
        <v>82</v>
      </c>
      <c r="D44" s="148" t="s">
        <v>86</v>
      </c>
      <c r="E44" s="269" t="s">
        <v>84</v>
      </c>
      <c r="F44" s="76" t="s">
        <v>85</v>
      </c>
      <c r="G44" s="52">
        <v>2</v>
      </c>
      <c r="H44" s="98"/>
      <c r="I44" s="167"/>
      <c r="J44" s="80"/>
      <c r="K44" s="53"/>
      <c r="L44" s="80"/>
      <c r="M44" s="64">
        <f t="shared" si="0"/>
        <v>0</v>
      </c>
      <c r="N44" s="73">
        <f t="shared" si="1"/>
        <v>0</v>
      </c>
      <c r="O44" s="77">
        <f t="shared" si="2"/>
        <v>0</v>
      </c>
      <c r="P44" s="77">
        <f t="shared" si="3"/>
        <v>0</v>
      </c>
      <c r="Q44" s="77">
        <f t="shared" si="4"/>
        <v>0</v>
      </c>
      <c r="R44" s="64">
        <f t="shared" si="5"/>
        <v>0</v>
      </c>
      <c r="S44" s="59"/>
      <c r="T44" s="59"/>
      <c r="U44" s="59"/>
    </row>
    <row r="45" spans="1:21" s="24" customFormat="1" ht="26.4">
      <c r="A45" s="63">
        <v>31</v>
      </c>
      <c r="B45" s="93"/>
      <c r="C45" s="50" t="s">
        <v>82</v>
      </c>
      <c r="D45" s="148" t="s">
        <v>184</v>
      </c>
      <c r="E45" s="269" t="s">
        <v>84</v>
      </c>
      <c r="F45" s="76" t="s">
        <v>85</v>
      </c>
      <c r="G45" s="52">
        <v>16</v>
      </c>
      <c r="H45" s="98"/>
      <c r="I45" s="167"/>
      <c r="J45" s="80"/>
      <c r="K45" s="53"/>
      <c r="L45" s="80"/>
      <c r="M45" s="64">
        <f t="shared" si="0"/>
        <v>0</v>
      </c>
      <c r="N45" s="73">
        <f t="shared" si="1"/>
        <v>0</v>
      </c>
      <c r="O45" s="77">
        <f t="shared" si="2"/>
        <v>0</v>
      </c>
      <c r="P45" s="77">
        <f t="shared" si="3"/>
        <v>0</v>
      </c>
      <c r="Q45" s="77">
        <f t="shared" si="4"/>
        <v>0</v>
      </c>
      <c r="R45" s="64">
        <f t="shared" si="5"/>
        <v>0</v>
      </c>
      <c r="S45" s="59"/>
      <c r="T45" s="59"/>
      <c r="U45" s="59"/>
    </row>
    <row r="46" spans="1:21" s="24" customFormat="1">
      <c r="A46" s="63">
        <v>32</v>
      </c>
      <c r="B46" s="93"/>
      <c r="C46" s="50" t="s">
        <v>87</v>
      </c>
      <c r="D46" s="148" t="s">
        <v>185</v>
      </c>
      <c r="E46" s="269" t="s">
        <v>89</v>
      </c>
      <c r="F46" s="76" t="s">
        <v>85</v>
      </c>
      <c r="G46" s="52">
        <v>5</v>
      </c>
      <c r="H46" s="98"/>
      <c r="I46" s="167"/>
      <c r="J46" s="80"/>
      <c r="K46" s="53"/>
      <c r="L46" s="80"/>
      <c r="M46" s="64">
        <f t="shared" si="0"/>
        <v>0</v>
      </c>
      <c r="N46" s="73">
        <f t="shared" si="1"/>
        <v>0</v>
      </c>
      <c r="O46" s="77">
        <f t="shared" si="2"/>
        <v>0</v>
      </c>
      <c r="P46" s="77">
        <f t="shared" si="3"/>
        <v>0</v>
      </c>
      <c r="Q46" s="77">
        <f t="shared" si="4"/>
        <v>0</v>
      </c>
      <c r="R46" s="64">
        <f t="shared" si="5"/>
        <v>0</v>
      </c>
      <c r="S46" s="59"/>
      <c r="T46" s="59"/>
      <c r="U46" s="59"/>
    </row>
    <row r="47" spans="1:21" s="24" customFormat="1">
      <c r="A47" s="63">
        <v>33</v>
      </c>
      <c r="B47" s="93"/>
      <c r="C47" s="50" t="s">
        <v>87</v>
      </c>
      <c r="D47" s="148" t="s">
        <v>186</v>
      </c>
      <c r="E47" s="269" t="s">
        <v>89</v>
      </c>
      <c r="F47" s="76" t="s">
        <v>85</v>
      </c>
      <c r="G47" s="52">
        <v>15</v>
      </c>
      <c r="H47" s="98"/>
      <c r="I47" s="167"/>
      <c r="J47" s="80"/>
      <c r="K47" s="53"/>
      <c r="L47" s="80"/>
      <c r="M47" s="64">
        <f t="shared" si="0"/>
        <v>0</v>
      </c>
      <c r="N47" s="73">
        <f t="shared" si="1"/>
        <v>0</v>
      </c>
      <c r="O47" s="77">
        <f t="shared" si="2"/>
        <v>0</v>
      </c>
      <c r="P47" s="77">
        <f t="shared" si="3"/>
        <v>0</v>
      </c>
      <c r="Q47" s="77">
        <f t="shared" si="4"/>
        <v>0</v>
      </c>
      <c r="R47" s="64">
        <f t="shared" si="5"/>
        <v>0</v>
      </c>
      <c r="S47" s="59"/>
      <c r="T47" s="59"/>
      <c r="U47" s="59"/>
    </row>
    <row r="48" spans="1:21" s="24" customFormat="1">
      <c r="A48" s="63">
        <v>34</v>
      </c>
      <c r="B48" s="93"/>
      <c r="C48" s="50" t="s">
        <v>87</v>
      </c>
      <c r="D48" s="148" t="s">
        <v>187</v>
      </c>
      <c r="E48" s="269" t="s">
        <v>89</v>
      </c>
      <c r="F48" s="76" t="s">
        <v>85</v>
      </c>
      <c r="G48" s="52">
        <v>2</v>
      </c>
      <c r="H48" s="98"/>
      <c r="I48" s="167"/>
      <c r="J48" s="80"/>
      <c r="K48" s="53"/>
      <c r="L48" s="80"/>
      <c r="M48" s="64">
        <f t="shared" si="0"/>
        <v>0</v>
      </c>
      <c r="N48" s="73">
        <f t="shared" si="1"/>
        <v>0</v>
      </c>
      <c r="O48" s="77">
        <f t="shared" si="2"/>
        <v>0</v>
      </c>
      <c r="P48" s="77">
        <f t="shared" si="3"/>
        <v>0</v>
      </c>
      <c r="Q48" s="77">
        <f t="shared" si="4"/>
        <v>0</v>
      </c>
      <c r="R48" s="64">
        <f t="shared" si="5"/>
        <v>0</v>
      </c>
      <c r="S48" s="59"/>
      <c r="T48" s="59"/>
      <c r="U48" s="59"/>
    </row>
    <row r="49" spans="1:21" s="24" customFormat="1">
      <c r="A49" s="63">
        <v>35</v>
      </c>
      <c r="B49" s="93"/>
      <c r="C49" s="50" t="s">
        <v>87</v>
      </c>
      <c r="D49" s="148" t="s">
        <v>188</v>
      </c>
      <c r="E49" s="269" t="s">
        <v>89</v>
      </c>
      <c r="F49" s="76" t="s">
        <v>85</v>
      </c>
      <c r="G49" s="52">
        <v>16</v>
      </c>
      <c r="H49" s="98"/>
      <c r="I49" s="167"/>
      <c r="J49" s="80"/>
      <c r="K49" s="53"/>
      <c r="L49" s="80"/>
      <c r="M49" s="64">
        <f t="shared" si="0"/>
        <v>0</v>
      </c>
      <c r="N49" s="73">
        <f t="shared" si="1"/>
        <v>0</v>
      </c>
      <c r="O49" s="77">
        <f t="shared" si="2"/>
        <v>0</v>
      </c>
      <c r="P49" s="77">
        <f t="shared" si="3"/>
        <v>0</v>
      </c>
      <c r="Q49" s="77">
        <f t="shared" si="4"/>
        <v>0</v>
      </c>
      <c r="R49" s="64">
        <f t="shared" si="5"/>
        <v>0</v>
      </c>
      <c r="S49" s="59"/>
      <c r="T49" s="59"/>
      <c r="U49" s="59"/>
    </row>
    <row r="50" spans="1:21" s="24" customFormat="1" ht="26.4">
      <c r="A50" s="63">
        <v>36</v>
      </c>
      <c r="B50" s="93"/>
      <c r="C50" s="50" t="s">
        <v>189</v>
      </c>
      <c r="D50" s="148"/>
      <c r="E50" s="269" t="s">
        <v>190</v>
      </c>
      <c r="F50" s="76" t="s">
        <v>151</v>
      </c>
      <c r="G50" s="52">
        <v>1</v>
      </c>
      <c r="H50" s="98"/>
      <c r="I50" s="167"/>
      <c r="J50" s="80"/>
      <c r="K50" s="53"/>
      <c r="L50" s="80"/>
      <c r="M50" s="64">
        <f t="shared" si="0"/>
        <v>0</v>
      </c>
      <c r="N50" s="73">
        <f t="shared" si="1"/>
        <v>0</v>
      </c>
      <c r="O50" s="77">
        <f t="shared" si="2"/>
        <v>0</v>
      </c>
      <c r="P50" s="77">
        <f t="shared" si="3"/>
        <v>0</v>
      </c>
      <c r="Q50" s="77">
        <f t="shared" si="4"/>
        <v>0</v>
      </c>
      <c r="R50" s="64">
        <f t="shared" si="5"/>
        <v>0</v>
      </c>
      <c r="S50" s="59"/>
      <c r="T50" s="59"/>
      <c r="U50" s="59"/>
    </row>
    <row r="51" spans="1:21" s="24" customFormat="1" ht="26.4">
      <c r="A51" s="63">
        <v>37</v>
      </c>
      <c r="B51" s="93"/>
      <c r="C51" s="50" t="s">
        <v>101</v>
      </c>
      <c r="D51" s="148"/>
      <c r="E51" s="269" t="s">
        <v>84</v>
      </c>
      <c r="F51" s="76" t="s">
        <v>151</v>
      </c>
      <c r="G51" s="52">
        <v>1</v>
      </c>
      <c r="H51" s="98"/>
      <c r="I51" s="167"/>
      <c r="J51" s="80"/>
      <c r="K51" s="53"/>
      <c r="L51" s="80"/>
      <c r="M51" s="64">
        <f t="shared" si="0"/>
        <v>0</v>
      </c>
      <c r="N51" s="73">
        <f t="shared" si="1"/>
        <v>0</v>
      </c>
      <c r="O51" s="77">
        <f t="shared" si="2"/>
        <v>0</v>
      </c>
      <c r="P51" s="77">
        <f t="shared" si="3"/>
        <v>0</v>
      </c>
      <c r="Q51" s="77">
        <f t="shared" si="4"/>
        <v>0</v>
      </c>
      <c r="R51" s="64">
        <f t="shared" si="5"/>
        <v>0</v>
      </c>
      <c r="S51" s="59"/>
      <c r="T51" s="59"/>
      <c r="U51" s="59"/>
    </row>
    <row r="52" spans="1:21" s="24" customFormat="1">
      <c r="A52" s="63">
        <v>38</v>
      </c>
      <c r="B52" s="93"/>
      <c r="C52" s="50" t="s">
        <v>102</v>
      </c>
      <c r="D52" s="148"/>
      <c r="E52" s="269" t="s">
        <v>84</v>
      </c>
      <c r="F52" s="76" t="s">
        <v>151</v>
      </c>
      <c r="G52" s="52">
        <v>1</v>
      </c>
      <c r="H52" s="98"/>
      <c r="I52" s="167"/>
      <c r="J52" s="80"/>
      <c r="K52" s="53"/>
      <c r="L52" s="80"/>
      <c r="M52" s="64">
        <f t="shared" si="0"/>
        <v>0</v>
      </c>
      <c r="N52" s="73">
        <f t="shared" si="1"/>
        <v>0</v>
      </c>
      <c r="O52" s="77">
        <f t="shared" si="2"/>
        <v>0</v>
      </c>
      <c r="P52" s="77">
        <f t="shared" si="3"/>
        <v>0</v>
      </c>
      <c r="Q52" s="77">
        <f t="shared" si="4"/>
        <v>0</v>
      </c>
      <c r="R52" s="64">
        <f t="shared" si="5"/>
        <v>0</v>
      </c>
      <c r="S52" s="59"/>
      <c r="T52" s="59"/>
      <c r="U52" s="59"/>
    </row>
    <row r="53" spans="1:21" s="24" customFormat="1">
      <c r="A53" s="63">
        <v>39</v>
      </c>
      <c r="B53" s="93"/>
      <c r="C53" s="50" t="s">
        <v>104</v>
      </c>
      <c r="D53" s="148"/>
      <c r="E53" s="269"/>
      <c r="F53" s="76" t="s">
        <v>151</v>
      </c>
      <c r="G53" s="52">
        <v>1</v>
      </c>
      <c r="H53" s="98"/>
      <c r="I53" s="167"/>
      <c r="J53" s="80"/>
      <c r="K53" s="53"/>
      <c r="L53" s="80"/>
      <c r="M53" s="64">
        <f t="shared" si="0"/>
        <v>0</v>
      </c>
      <c r="N53" s="73">
        <f t="shared" si="1"/>
        <v>0</v>
      </c>
      <c r="O53" s="77">
        <f t="shared" si="2"/>
        <v>0</v>
      </c>
      <c r="P53" s="77">
        <f t="shared" si="3"/>
        <v>0</v>
      </c>
      <c r="Q53" s="77">
        <f t="shared" si="4"/>
        <v>0</v>
      </c>
      <c r="R53" s="64">
        <f t="shared" si="5"/>
        <v>0</v>
      </c>
      <c r="S53" s="59"/>
      <c r="T53" s="59"/>
      <c r="U53" s="59"/>
    </row>
    <row r="54" spans="1:21" s="24" customFormat="1">
      <c r="A54" s="63">
        <v>40</v>
      </c>
      <c r="B54" s="93"/>
      <c r="C54" s="50" t="s">
        <v>105</v>
      </c>
      <c r="D54" s="148"/>
      <c r="E54" s="269"/>
      <c r="F54" s="76" t="s">
        <v>151</v>
      </c>
      <c r="G54" s="52">
        <v>1</v>
      </c>
      <c r="H54" s="98"/>
      <c r="I54" s="167"/>
      <c r="J54" s="80"/>
      <c r="K54" s="53"/>
      <c r="L54" s="80"/>
      <c r="M54" s="64">
        <f t="shared" si="0"/>
        <v>0</v>
      </c>
      <c r="N54" s="73">
        <f t="shared" si="1"/>
        <v>0</v>
      </c>
      <c r="O54" s="77">
        <f t="shared" si="2"/>
        <v>0</v>
      </c>
      <c r="P54" s="77">
        <f t="shared" si="3"/>
        <v>0</v>
      </c>
      <c r="Q54" s="77">
        <f t="shared" si="4"/>
        <v>0</v>
      </c>
      <c r="R54" s="64">
        <f t="shared" si="5"/>
        <v>0</v>
      </c>
      <c r="S54" s="59"/>
      <c r="T54" s="59"/>
      <c r="U54" s="59"/>
    </row>
    <row r="55" spans="1:21" s="24" customFormat="1">
      <c r="A55" s="63">
        <v>41</v>
      </c>
      <c r="B55" s="93"/>
      <c r="C55" s="50" t="s">
        <v>103</v>
      </c>
      <c r="D55" s="148"/>
      <c r="E55" s="269"/>
      <c r="F55" s="76" t="s">
        <v>151</v>
      </c>
      <c r="G55" s="52">
        <v>1</v>
      </c>
      <c r="H55" s="98"/>
      <c r="I55" s="167"/>
      <c r="J55" s="80"/>
      <c r="K55" s="53"/>
      <c r="L55" s="80"/>
      <c r="M55" s="64">
        <f t="shared" si="0"/>
        <v>0</v>
      </c>
      <c r="N55" s="73">
        <f t="shared" si="1"/>
        <v>0</v>
      </c>
      <c r="O55" s="77">
        <f t="shared" si="2"/>
        <v>0</v>
      </c>
      <c r="P55" s="77">
        <f t="shared" si="3"/>
        <v>0</v>
      </c>
      <c r="Q55" s="77">
        <f t="shared" si="4"/>
        <v>0</v>
      </c>
      <c r="R55" s="64">
        <f t="shared" si="5"/>
        <v>0</v>
      </c>
      <c r="S55" s="59"/>
      <c r="T55" s="59"/>
      <c r="U55" s="59"/>
    </row>
    <row r="56" spans="1:21" s="24" customFormat="1" ht="26.4">
      <c r="A56" s="63">
        <v>42</v>
      </c>
      <c r="B56" s="93"/>
      <c r="C56" s="50" t="s">
        <v>108</v>
      </c>
      <c r="D56" s="148"/>
      <c r="E56" s="269"/>
      <c r="F56" s="76" t="s">
        <v>151</v>
      </c>
      <c r="G56" s="52">
        <v>1</v>
      </c>
      <c r="H56" s="98"/>
      <c r="I56" s="167"/>
      <c r="J56" s="80"/>
      <c r="K56" s="53"/>
      <c r="L56" s="80"/>
      <c r="M56" s="64">
        <f t="shared" si="0"/>
        <v>0</v>
      </c>
      <c r="N56" s="73">
        <f t="shared" si="1"/>
        <v>0</v>
      </c>
      <c r="O56" s="77">
        <f t="shared" si="2"/>
        <v>0</v>
      </c>
      <c r="P56" s="77">
        <f t="shared" si="3"/>
        <v>0</v>
      </c>
      <c r="Q56" s="77">
        <f t="shared" si="4"/>
        <v>0</v>
      </c>
      <c r="R56" s="64">
        <f t="shared" si="5"/>
        <v>0</v>
      </c>
      <c r="S56" s="59"/>
      <c r="T56" s="59"/>
      <c r="U56" s="59"/>
    </row>
    <row r="57" spans="1:21" s="24" customFormat="1">
      <c r="A57" s="29"/>
      <c r="B57" s="29"/>
      <c r="C57" s="107"/>
      <c r="D57" s="150"/>
      <c r="E57" s="270"/>
      <c r="F57" s="1"/>
      <c r="G57" s="2"/>
      <c r="H57" s="75"/>
      <c r="I57" s="75"/>
      <c r="J57" s="3"/>
      <c r="K57" s="3"/>
      <c r="L57" s="3"/>
      <c r="M57" s="27">
        <f>ROUND(J57+K57+L57,2)</f>
        <v>0</v>
      </c>
      <c r="N57" s="73">
        <f>ROUND(H57*G57,2)</f>
        <v>0</v>
      </c>
      <c r="O57" s="28">
        <f>ROUND(J57*G57,2)</f>
        <v>0</v>
      </c>
      <c r="P57" s="28">
        <f>ROUND(K57*G57,2)</f>
        <v>0</v>
      </c>
      <c r="Q57" s="28">
        <f>ROUND(L57*G57,2)</f>
        <v>0</v>
      </c>
      <c r="R57" s="27">
        <f>ROUND(O57+P57+Q57,2)</f>
        <v>0</v>
      </c>
      <c r="S57" s="59"/>
      <c r="T57" s="59"/>
    </row>
    <row r="58" spans="1:21" s="5" customFormat="1" ht="28.5" customHeight="1">
      <c r="A58" s="11"/>
      <c r="B58" s="11"/>
      <c r="C58" s="341" t="str">
        <f>'1.1 Pamati'!$C$31</f>
        <v>Tiešās izmaksas kopā, t. sk. darba devēja sociālais nodoklis 23.59%</v>
      </c>
      <c r="D58" s="342"/>
      <c r="E58" s="345"/>
      <c r="F58" s="12"/>
      <c r="G58" s="14"/>
      <c r="H58" s="99"/>
      <c r="I58" s="99"/>
      <c r="J58" s="14"/>
      <c r="K58" s="14"/>
      <c r="L58" s="14"/>
      <c r="M58" s="15"/>
      <c r="N58" s="105">
        <f>SUM(N14:N57)</f>
        <v>0</v>
      </c>
      <c r="O58" s="15">
        <f>SUM(O14:O57)</f>
        <v>0</v>
      </c>
      <c r="P58" s="15">
        <f>SUM(P14:P57)</f>
        <v>0</v>
      </c>
      <c r="Q58" s="15">
        <f>SUM(Q14:Q57)</f>
        <v>0</v>
      </c>
      <c r="R58" s="15">
        <f>SUM(R14:R57)</f>
        <v>0</v>
      </c>
      <c r="S58" s="7"/>
      <c r="T58" s="7"/>
    </row>
    <row r="59" spans="1:21" s="33" customFormat="1">
      <c r="A59" s="34"/>
      <c r="B59" s="34"/>
      <c r="C59" s="35"/>
      <c r="D59" s="151"/>
      <c r="E59" s="151"/>
    </row>
    <row r="60" spans="1:21" s="33" customFormat="1">
      <c r="A60" s="161"/>
      <c r="B60" s="160"/>
      <c r="C60" s="35"/>
      <c r="D60" s="151"/>
      <c r="E60" s="151"/>
    </row>
    <row r="61" spans="1:21" s="33" customFormat="1">
      <c r="A61" s="34"/>
      <c r="B61" s="34"/>
      <c r="C61" s="35"/>
      <c r="D61" s="151"/>
      <c r="E61" s="151"/>
    </row>
    <row r="62" spans="1:21" s="33" customFormat="1">
      <c r="A62" s="4" t="str">
        <f>'Buvn.kopt.'!$A$32</f>
        <v>Sastādīja: Mikus Dzudzilo, Sert., Nr. 20-7063</v>
      </c>
      <c r="B62" s="36"/>
      <c r="C62" s="37"/>
      <c r="D62" s="152"/>
      <c r="E62" s="152"/>
    </row>
    <row r="63" spans="1:21">
      <c r="A63" s="4"/>
      <c r="B63" s="23"/>
      <c r="C63" s="56"/>
      <c r="D63" s="153"/>
      <c r="E63" s="153"/>
      <c r="H63" s="38"/>
      <c r="I63" s="22"/>
      <c r="N63" s="22"/>
      <c r="S63" s="22"/>
      <c r="T63" s="22"/>
    </row>
    <row r="64" spans="1:21">
      <c r="A64" s="4"/>
      <c r="B64" s="23"/>
      <c r="C64" s="23"/>
      <c r="D64" s="154"/>
      <c r="E64" s="154"/>
      <c r="H64" s="22"/>
      <c r="I64" s="22"/>
      <c r="N64" s="22"/>
      <c r="S64" s="22"/>
      <c r="T64" s="22"/>
    </row>
    <row r="65" spans="1:20" s="23" customFormat="1">
      <c r="A65" s="57"/>
      <c r="D65" s="154"/>
      <c r="E65" s="154"/>
      <c r="F65" s="22"/>
      <c r="G65" s="22"/>
      <c r="H65" s="22"/>
    </row>
    <row r="66" spans="1:20">
      <c r="A66" s="4" t="str">
        <f>'Buvn.kopt.'!$A$36</f>
        <v>.</v>
      </c>
      <c r="B66" s="23"/>
      <c r="C66" s="23"/>
      <c r="D66" s="154"/>
      <c r="E66" s="154"/>
      <c r="H66" s="22"/>
      <c r="I66" s="22"/>
      <c r="N66" s="22"/>
      <c r="S66" s="22"/>
      <c r="T66" s="22"/>
    </row>
    <row r="67" spans="1:20">
      <c r="A67" s="23"/>
      <c r="B67" s="23"/>
      <c r="C67" s="23"/>
      <c r="D67" s="154"/>
      <c r="E67" s="154"/>
      <c r="H67" s="22"/>
      <c r="I67" s="22"/>
      <c r="N67" s="22"/>
      <c r="S67" s="22"/>
      <c r="T67" s="22"/>
    </row>
    <row r="68" spans="1:20">
      <c r="A68" s="23"/>
      <c r="B68" s="23"/>
      <c r="C68" s="23"/>
      <c r="D68" s="154"/>
      <c r="E68" s="154"/>
      <c r="H68" s="22"/>
      <c r="I68" s="22"/>
      <c r="N68" s="22"/>
      <c r="S68" s="22"/>
      <c r="T68" s="22"/>
    </row>
    <row r="69" spans="1:20">
      <c r="A69" s="23"/>
      <c r="B69" s="23"/>
      <c r="C69" s="23"/>
      <c r="D69" s="154"/>
      <c r="E69" s="154"/>
      <c r="H69" s="22"/>
      <c r="I69" s="22"/>
      <c r="N69" s="22"/>
      <c r="S69" s="22"/>
      <c r="T69" s="22"/>
    </row>
  </sheetData>
  <mergeCells count="12">
    <mergeCell ref="N12:R12"/>
    <mergeCell ref="A1:R1"/>
    <mergeCell ref="A2:R2"/>
    <mergeCell ref="O9:P9"/>
    <mergeCell ref="Q9:R9"/>
    <mergeCell ref="A12:A13"/>
    <mergeCell ref="B12:B13"/>
    <mergeCell ref="C12:E13"/>
    <mergeCell ref="C58:E58"/>
    <mergeCell ref="F12:F13"/>
    <mergeCell ref="G12:G13"/>
    <mergeCell ref="H12:M12"/>
  </mergeCells>
  <printOptions horizontalCentered="1"/>
  <pageMargins left="0.74803149606299202" right="0.74803149606299202" top="1.0649606300000001" bottom="0.35433070900000002" header="0.43307086614173201" footer="0.23622047244094499"/>
  <pageSetup paperSize="9" scale="5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FEF25-B86F-4EF4-ABB8-37A8FBF44CF7}">
  <sheetPr>
    <tabColor rgb="FF00B0F0"/>
  </sheetPr>
  <dimension ref="A1:U66"/>
  <sheetViews>
    <sheetView view="pageBreakPreview" zoomScale="85" zoomScaleNormal="85" workbookViewId="0">
      <selection activeCell="N28" sqref="N28"/>
    </sheetView>
  </sheetViews>
  <sheetFormatPr defaultColWidth="9.109375" defaultRowHeight="13.2"/>
  <cols>
    <col min="1" max="2" width="4.5546875" style="22" customWidth="1"/>
    <col min="3" max="3" width="40.33203125" style="22" customWidth="1"/>
    <col min="4" max="5" width="20" style="155" customWidth="1"/>
    <col min="6" max="6" width="6.109375" style="22" customWidth="1"/>
    <col min="7" max="7" width="9.5546875" style="22" customWidth="1"/>
    <col min="8" max="8" width="7.88671875" style="102" customWidth="1"/>
    <col min="9" max="9" width="8.88671875" style="102" customWidth="1"/>
    <col min="10" max="10" width="9.5546875" style="22" customWidth="1"/>
    <col min="11" max="11" width="10.109375" style="22" customWidth="1"/>
    <col min="12" max="12" width="9.6640625" style="22" customWidth="1"/>
    <col min="13" max="13" width="9.88671875" style="22" customWidth="1"/>
    <col min="14" max="14" width="10.33203125" style="102" customWidth="1"/>
    <col min="15" max="15" width="10.6640625" style="22" customWidth="1"/>
    <col min="16" max="16" width="11.33203125" style="22" customWidth="1"/>
    <col min="17" max="17" width="9.33203125" style="22" customWidth="1"/>
    <col min="18" max="18" width="11.44140625" style="22" customWidth="1"/>
    <col min="19" max="19" width="12.109375" style="23" customWidth="1"/>
    <col min="20" max="20" width="9.109375" style="23"/>
    <col min="21" max="21" width="11" style="22" customWidth="1"/>
    <col min="22" max="16384" width="9.109375" style="22"/>
  </cols>
  <sheetData>
    <row r="1" spans="1:21" s="5" customFormat="1">
      <c r="A1" s="330" t="s">
        <v>34</v>
      </c>
      <c r="B1" s="330"/>
      <c r="C1" s="330"/>
      <c r="D1" s="330"/>
      <c r="E1" s="330"/>
      <c r="F1" s="330"/>
      <c r="G1" s="330"/>
      <c r="H1" s="330"/>
      <c r="I1" s="330"/>
      <c r="J1" s="330"/>
      <c r="K1" s="330"/>
      <c r="L1" s="330"/>
      <c r="M1" s="330"/>
      <c r="N1" s="330"/>
      <c r="O1" s="330"/>
      <c r="P1" s="330"/>
      <c r="Q1" s="330"/>
      <c r="R1" s="330"/>
      <c r="S1" s="58"/>
      <c r="T1" s="7"/>
    </row>
    <row r="2" spans="1:21" s="5" customFormat="1">
      <c r="A2" s="331" t="s">
        <v>240</v>
      </c>
      <c r="B2" s="331"/>
      <c r="C2" s="331"/>
      <c r="D2" s="331"/>
      <c r="E2" s="331"/>
      <c r="F2" s="331"/>
      <c r="G2" s="331"/>
      <c r="H2" s="331"/>
      <c r="I2" s="331"/>
      <c r="J2" s="331"/>
      <c r="K2" s="331"/>
      <c r="L2" s="331"/>
      <c r="M2" s="331"/>
      <c r="N2" s="331"/>
      <c r="O2" s="331"/>
      <c r="P2" s="331"/>
      <c r="Q2" s="331"/>
      <c r="R2" s="331"/>
      <c r="S2" s="7"/>
      <c r="T2" s="7"/>
    </row>
    <row r="3" spans="1:21" s="5" customFormat="1">
      <c r="A3" s="55"/>
      <c r="B3" s="55"/>
      <c r="C3" s="55"/>
      <c r="D3" s="143"/>
      <c r="E3" s="143"/>
      <c r="F3" s="55"/>
      <c r="G3" s="55"/>
      <c r="H3" s="94"/>
      <c r="I3" s="94"/>
      <c r="J3" s="55"/>
      <c r="K3" s="55"/>
      <c r="L3" s="55"/>
      <c r="M3" s="55"/>
      <c r="N3" s="94"/>
      <c r="O3" s="55"/>
      <c r="P3" s="55"/>
      <c r="Q3" s="55"/>
      <c r="R3" s="55"/>
      <c r="S3" s="7"/>
      <c r="T3" s="7"/>
    </row>
    <row r="4" spans="1:21" s="5" customFormat="1">
      <c r="A4" s="6" t="str">
        <f>'1.1 Pamati'!$A$4</f>
        <v>Objekta nosaukums: Viesu mājas jaunbūve</v>
      </c>
      <c r="B4" s="6"/>
      <c r="C4" s="7"/>
      <c r="D4" s="144"/>
      <c r="E4" s="144"/>
      <c r="F4" s="8"/>
      <c r="G4" s="8"/>
      <c r="H4" s="95"/>
      <c r="I4" s="95"/>
      <c r="J4" s="7"/>
      <c r="K4" s="7"/>
      <c r="L4" s="7"/>
      <c r="M4" s="7"/>
      <c r="N4" s="103"/>
      <c r="O4" s="7"/>
      <c r="P4" s="7"/>
      <c r="Q4" s="7"/>
      <c r="R4" s="7"/>
      <c r="S4" s="7"/>
      <c r="T4" s="7"/>
    </row>
    <row r="5" spans="1:21" s="5" customFormat="1">
      <c r="A5" s="6" t="str">
        <f>'1.1 Pamati'!$A$5</f>
        <v>Būves nosaukums: Viesu mājas jaunbūve</v>
      </c>
      <c r="B5" s="6"/>
      <c r="C5" s="7"/>
      <c r="D5" s="144"/>
      <c r="E5" s="144"/>
      <c r="F5" s="8"/>
      <c r="G5" s="8"/>
      <c r="H5" s="95"/>
      <c r="I5" s="95"/>
      <c r="J5" s="7"/>
      <c r="K5" s="7"/>
      <c r="L5" s="7"/>
      <c r="M5" s="7"/>
      <c r="N5" s="103"/>
      <c r="O5" s="7"/>
      <c r="P5" s="7"/>
      <c r="Q5" s="7"/>
      <c r="R5" s="7"/>
      <c r="S5" s="7"/>
      <c r="T5" s="7"/>
    </row>
    <row r="6" spans="1:21" s="5" customFormat="1">
      <c r="A6" s="6" t="str">
        <f>'1.1 Pamati'!$A$6</f>
        <v>Objekta adrese: "Atpūtas", Variešu pag., Jēkabpils nov.</v>
      </c>
      <c r="B6" s="6"/>
      <c r="C6" s="7"/>
      <c r="D6" s="144"/>
      <c r="E6" s="144"/>
      <c r="F6" s="8"/>
      <c r="G6" s="8"/>
      <c r="H6" s="95"/>
      <c r="I6" s="95"/>
      <c r="J6" s="7"/>
      <c r="K6" s="7"/>
      <c r="L6" s="7"/>
      <c r="M6" s="7"/>
      <c r="N6" s="103"/>
      <c r="O6" s="7"/>
      <c r="P6" s="7"/>
      <c r="Q6" s="7"/>
      <c r="R6" s="7"/>
      <c r="S6" s="7"/>
      <c r="T6" s="7"/>
    </row>
    <row r="7" spans="1:21" s="5" customFormat="1">
      <c r="A7" s="6" t="str">
        <f>'1.1 Pamati'!$A$7</f>
        <v xml:space="preserve">Pasūtījuma Nr.: </v>
      </c>
      <c r="B7" s="6"/>
      <c r="C7" s="7"/>
      <c r="D7" s="144"/>
      <c r="E7" s="144"/>
      <c r="F7" s="8"/>
      <c r="G7" s="8"/>
      <c r="H7" s="95"/>
      <c r="I7" s="95"/>
      <c r="J7" s="7"/>
      <c r="K7" s="7"/>
      <c r="L7" s="7"/>
      <c r="M7" s="7"/>
      <c r="N7" s="103"/>
      <c r="O7" s="7"/>
      <c r="P7" s="7"/>
      <c r="Q7" s="7"/>
      <c r="R7" s="7"/>
      <c r="S7" s="7"/>
      <c r="T7" s="7"/>
    </row>
    <row r="8" spans="1:21" s="5" customFormat="1">
      <c r="A8" s="6"/>
      <c r="B8" s="6"/>
      <c r="C8" s="7"/>
      <c r="D8" s="144"/>
      <c r="E8" s="144"/>
      <c r="F8" s="8"/>
      <c r="G8" s="8"/>
      <c r="H8" s="95"/>
      <c r="I8" s="95"/>
      <c r="J8" s="7"/>
      <c r="K8" s="7"/>
      <c r="L8" s="7"/>
      <c r="M8" s="7"/>
      <c r="N8" s="103"/>
      <c r="O8" s="7"/>
      <c r="P8" s="7"/>
      <c r="Q8" s="7"/>
      <c r="R8" s="7"/>
      <c r="S8" s="7"/>
      <c r="T8" s="7"/>
    </row>
    <row r="9" spans="1:21" s="5" customFormat="1">
      <c r="A9" s="5" t="str">
        <f>'1.1 Pamati'!$A$9</f>
        <v>Apjomi sastādīti pamatojoties uz būvprojektu</v>
      </c>
      <c r="C9" s="4"/>
      <c r="D9" s="145"/>
      <c r="E9" s="145"/>
      <c r="F9" s="8"/>
      <c r="H9" s="74"/>
      <c r="I9" s="74"/>
      <c r="J9" s="7"/>
      <c r="K9" s="7"/>
      <c r="L9" s="7"/>
      <c r="M9" s="9"/>
      <c r="N9" s="104"/>
      <c r="O9" s="332" t="s">
        <v>20</v>
      </c>
      <c r="P9" s="332"/>
      <c r="Q9" s="333">
        <f>R55</f>
        <v>0</v>
      </c>
      <c r="R9" s="334"/>
      <c r="S9" s="7"/>
      <c r="T9" s="7"/>
    </row>
    <row r="10" spans="1:21" s="5" customFormat="1">
      <c r="C10" s="4"/>
      <c r="D10" s="145"/>
      <c r="E10" s="145"/>
      <c r="F10" s="8"/>
      <c r="H10" s="74"/>
      <c r="I10" s="74"/>
      <c r="J10" s="7"/>
      <c r="K10" s="7"/>
      <c r="L10" s="7"/>
      <c r="M10" s="9"/>
      <c r="N10" s="104"/>
      <c r="O10" s="8"/>
      <c r="P10" s="8"/>
      <c r="Q10" s="42"/>
      <c r="R10" s="92"/>
      <c r="S10" s="7"/>
      <c r="T10" s="7"/>
    </row>
    <row r="11" spans="1:21" s="5" customFormat="1">
      <c r="A11" s="6"/>
      <c r="B11" s="6"/>
      <c r="C11" s="6"/>
      <c r="D11" s="146"/>
      <c r="E11" s="146"/>
      <c r="F11" s="7"/>
      <c r="H11" s="74"/>
      <c r="I11" s="74"/>
      <c r="N11" s="74"/>
      <c r="R11" s="8" t="str">
        <f>Kops.1!$I$15</f>
        <v>Tāme sastādīta 2026.gada 02.martā</v>
      </c>
      <c r="S11" s="7"/>
      <c r="T11" s="7"/>
    </row>
    <row r="12" spans="1:21" s="5" customFormat="1" ht="12.75" customHeight="1">
      <c r="A12" s="335" t="s">
        <v>4</v>
      </c>
      <c r="B12" s="335" t="s">
        <v>24</v>
      </c>
      <c r="C12" s="337" t="s">
        <v>43</v>
      </c>
      <c r="D12" s="338"/>
      <c r="E12" s="343"/>
      <c r="F12" s="335" t="s">
        <v>1</v>
      </c>
      <c r="G12" s="326" t="s">
        <v>2</v>
      </c>
      <c r="H12" s="327" t="s">
        <v>5</v>
      </c>
      <c r="I12" s="328"/>
      <c r="J12" s="328"/>
      <c r="K12" s="328"/>
      <c r="L12" s="328"/>
      <c r="M12" s="329"/>
      <c r="N12" s="327" t="s">
        <v>3</v>
      </c>
      <c r="O12" s="328"/>
      <c r="P12" s="328"/>
      <c r="Q12" s="328"/>
      <c r="R12" s="329"/>
      <c r="S12" s="7"/>
      <c r="T12" s="7"/>
    </row>
    <row r="13" spans="1:21" s="5" customFormat="1" ht="57.75" customHeight="1">
      <c r="A13" s="336"/>
      <c r="B13" s="336"/>
      <c r="C13" s="339"/>
      <c r="D13" s="340"/>
      <c r="E13" s="344"/>
      <c r="F13" s="336"/>
      <c r="G13" s="326"/>
      <c r="H13" s="96" t="s">
        <v>25</v>
      </c>
      <c r="I13" s="96" t="s">
        <v>26</v>
      </c>
      <c r="J13" s="25" t="s">
        <v>39</v>
      </c>
      <c r="K13" s="25" t="s">
        <v>40</v>
      </c>
      <c r="L13" s="25" t="s">
        <v>41</v>
      </c>
      <c r="M13" s="25" t="s">
        <v>44</v>
      </c>
      <c r="N13" s="96" t="s">
        <v>27</v>
      </c>
      <c r="O13" s="25" t="s">
        <v>39</v>
      </c>
      <c r="P13" s="25" t="s">
        <v>40</v>
      </c>
      <c r="Q13" s="25" t="s">
        <v>41</v>
      </c>
      <c r="R13" s="25" t="s">
        <v>45</v>
      </c>
      <c r="S13" s="7"/>
      <c r="T13" s="7"/>
    </row>
    <row r="14" spans="1:21" s="65" customFormat="1">
      <c r="A14" s="63"/>
      <c r="B14" s="93"/>
      <c r="C14" s="120"/>
      <c r="D14" s="157"/>
      <c r="E14" s="271"/>
      <c r="F14" s="117"/>
      <c r="G14" s="64"/>
      <c r="H14" s="64"/>
      <c r="I14" s="64"/>
      <c r="J14" s="64"/>
      <c r="K14" s="64"/>
      <c r="L14" s="64"/>
      <c r="M14" s="64">
        <f>ROUND(J14+K14+L14,2)</f>
        <v>0</v>
      </c>
      <c r="N14" s="109">
        <f>ROUND(H14*G14,2)</f>
        <v>0</v>
      </c>
      <c r="O14" s="77">
        <f>ROUND(J14*G14,2)</f>
        <v>0</v>
      </c>
      <c r="P14" s="77">
        <f>ROUND(K14*G14,2)</f>
        <v>0</v>
      </c>
      <c r="Q14" s="77">
        <f>ROUND(L14*G14,2)</f>
        <v>0</v>
      </c>
      <c r="R14" s="64">
        <f>ROUND(O14+P14+Q14,2)</f>
        <v>0</v>
      </c>
      <c r="S14" s="118"/>
      <c r="T14" s="118"/>
    </row>
    <row r="15" spans="1:21" s="65" customFormat="1" ht="92.4">
      <c r="A15" s="63">
        <v>1</v>
      </c>
      <c r="B15" s="93"/>
      <c r="C15" s="119" t="s">
        <v>191</v>
      </c>
      <c r="D15" s="158" t="s">
        <v>192</v>
      </c>
      <c r="E15" s="272" t="s">
        <v>193</v>
      </c>
      <c r="F15" s="76" t="s">
        <v>151</v>
      </c>
      <c r="G15" s="79">
        <v>1</v>
      </c>
      <c r="H15" s="98"/>
      <c r="I15" s="167"/>
      <c r="J15" s="80"/>
      <c r="K15" s="80"/>
      <c r="L15" s="80"/>
      <c r="M15" s="64">
        <f>ROUND(J15+K15+L15,2)</f>
        <v>0</v>
      </c>
      <c r="N15" s="109">
        <f>ROUND(H15*G15,2)</f>
        <v>0</v>
      </c>
      <c r="O15" s="77">
        <f>ROUND(J15*G15,2)</f>
        <v>0</v>
      </c>
      <c r="P15" s="77">
        <f>ROUND(K15*G15,2)</f>
        <v>0</v>
      </c>
      <c r="Q15" s="77">
        <f>ROUND(L15*G15,2)</f>
        <v>0</v>
      </c>
      <c r="R15" s="64">
        <f>ROUND(O15+P15+Q15,2)</f>
        <v>0</v>
      </c>
      <c r="S15" s="59"/>
      <c r="T15" s="59"/>
      <c r="U15" s="59"/>
    </row>
    <row r="16" spans="1:21" s="24" customFormat="1">
      <c r="A16" s="63">
        <v>2</v>
      </c>
      <c r="B16" s="93"/>
      <c r="C16" s="119" t="s">
        <v>194</v>
      </c>
      <c r="D16" s="158"/>
      <c r="E16" s="272"/>
      <c r="F16" s="76" t="s">
        <v>151</v>
      </c>
      <c r="G16" s="79">
        <v>1</v>
      </c>
      <c r="H16" s="98"/>
      <c r="I16" s="167"/>
      <c r="J16" s="80"/>
      <c r="K16" s="53"/>
      <c r="L16" s="80"/>
      <c r="M16" s="64">
        <f>ROUND(J16+K16+L16,2)</f>
        <v>0</v>
      </c>
      <c r="N16" s="109">
        <f>ROUND(H16*G16,2)</f>
        <v>0</v>
      </c>
      <c r="O16" s="77">
        <f>ROUND(J16*G16,2)</f>
        <v>0</v>
      </c>
      <c r="P16" s="77">
        <f>ROUND(K16*G16,2)</f>
        <v>0</v>
      </c>
      <c r="Q16" s="77">
        <f>ROUND(L16*G16,2)</f>
        <v>0</v>
      </c>
      <c r="R16" s="64">
        <f>ROUND(O16+P16+Q16,2)</f>
        <v>0</v>
      </c>
      <c r="S16" s="59"/>
      <c r="T16" s="59"/>
      <c r="U16" s="59"/>
    </row>
    <row r="17" spans="1:21" s="24" customFormat="1">
      <c r="A17" s="63">
        <v>3</v>
      </c>
      <c r="B17" s="93"/>
      <c r="C17" s="119" t="s">
        <v>195</v>
      </c>
      <c r="D17" s="158" t="s">
        <v>196</v>
      </c>
      <c r="E17" s="272"/>
      <c r="F17" s="76" t="s">
        <v>85</v>
      </c>
      <c r="G17" s="79">
        <v>6</v>
      </c>
      <c r="H17" s="98"/>
      <c r="I17" s="167"/>
      <c r="J17" s="80"/>
      <c r="K17" s="53"/>
      <c r="L17" s="80"/>
      <c r="M17" s="64">
        <f t="shared" ref="M17:M53" si="0">ROUND(J17+K17+L17,2)</f>
        <v>0</v>
      </c>
      <c r="N17" s="109">
        <f t="shared" ref="N17:N53" si="1">ROUND(H17*G17,2)</f>
        <v>0</v>
      </c>
      <c r="O17" s="77">
        <f t="shared" ref="O17:O53" si="2">ROUND(J17*G17,2)</f>
        <v>0</v>
      </c>
      <c r="P17" s="77">
        <f t="shared" ref="P17:P53" si="3">ROUND(K17*G17,2)</f>
        <v>0</v>
      </c>
      <c r="Q17" s="77">
        <f t="shared" ref="Q17:Q53" si="4">ROUND(L17*G17,2)</f>
        <v>0</v>
      </c>
      <c r="R17" s="64">
        <f t="shared" ref="R17:R53" si="5">ROUND(O17+P17+Q17,2)</f>
        <v>0</v>
      </c>
      <c r="S17" s="59"/>
      <c r="T17" s="59"/>
      <c r="U17" s="59"/>
    </row>
    <row r="18" spans="1:21" s="24" customFormat="1">
      <c r="A18" s="63">
        <v>4</v>
      </c>
      <c r="B18" s="93"/>
      <c r="C18" s="119" t="s">
        <v>195</v>
      </c>
      <c r="D18" s="158" t="s">
        <v>197</v>
      </c>
      <c r="E18" s="272"/>
      <c r="F18" s="76" t="s">
        <v>85</v>
      </c>
      <c r="G18" s="79">
        <v>20</v>
      </c>
      <c r="H18" s="98"/>
      <c r="I18" s="167"/>
      <c r="J18" s="80"/>
      <c r="K18" s="53"/>
      <c r="L18" s="80"/>
      <c r="M18" s="64">
        <f t="shared" si="0"/>
        <v>0</v>
      </c>
      <c r="N18" s="109">
        <f t="shared" si="1"/>
        <v>0</v>
      </c>
      <c r="O18" s="77">
        <f t="shared" si="2"/>
        <v>0</v>
      </c>
      <c r="P18" s="77">
        <f t="shared" si="3"/>
        <v>0</v>
      </c>
      <c r="Q18" s="77">
        <f t="shared" si="4"/>
        <v>0</v>
      </c>
      <c r="R18" s="64">
        <f t="shared" si="5"/>
        <v>0</v>
      </c>
      <c r="S18" s="59"/>
      <c r="T18" s="59"/>
      <c r="U18" s="59"/>
    </row>
    <row r="19" spans="1:21" s="24" customFormat="1">
      <c r="A19" s="63">
        <v>5</v>
      </c>
      <c r="B19" s="93"/>
      <c r="C19" s="119" t="s">
        <v>195</v>
      </c>
      <c r="D19" s="158" t="s">
        <v>198</v>
      </c>
      <c r="E19" s="272"/>
      <c r="F19" s="76" t="s">
        <v>85</v>
      </c>
      <c r="G19" s="79">
        <v>25</v>
      </c>
      <c r="H19" s="98"/>
      <c r="I19" s="167"/>
      <c r="J19" s="80"/>
      <c r="K19" s="129"/>
      <c r="L19" s="80"/>
      <c r="M19" s="64">
        <f t="shared" si="0"/>
        <v>0</v>
      </c>
      <c r="N19" s="109">
        <f t="shared" si="1"/>
        <v>0</v>
      </c>
      <c r="O19" s="77">
        <f t="shared" si="2"/>
        <v>0</v>
      </c>
      <c r="P19" s="77">
        <f t="shared" si="3"/>
        <v>0</v>
      </c>
      <c r="Q19" s="77">
        <f t="shared" si="4"/>
        <v>0</v>
      </c>
      <c r="R19" s="64">
        <f t="shared" si="5"/>
        <v>0</v>
      </c>
      <c r="S19" s="59"/>
      <c r="T19" s="59"/>
      <c r="U19" s="59"/>
    </row>
    <row r="20" spans="1:21" s="24" customFormat="1">
      <c r="A20" s="63">
        <v>6</v>
      </c>
      <c r="B20" s="93"/>
      <c r="C20" s="119" t="s">
        <v>195</v>
      </c>
      <c r="D20" s="158" t="s">
        <v>199</v>
      </c>
      <c r="E20" s="272"/>
      <c r="F20" s="76" t="s">
        <v>85</v>
      </c>
      <c r="G20" s="52">
        <v>18</v>
      </c>
      <c r="H20" s="98"/>
      <c r="I20" s="167"/>
      <c r="J20" s="108"/>
      <c r="K20" s="108"/>
      <c r="L20" s="80"/>
      <c r="M20" s="64">
        <f t="shared" si="0"/>
        <v>0</v>
      </c>
      <c r="N20" s="109">
        <f t="shared" si="1"/>
        <v>0</v>
      </c>
      <c r="O20" s="77">
        <f t="shared" si="2"/>
        <v>0</v>
      </c>
      <c r="P20" s="77">
        <f t="shared" si="3"/>
        <v>0</v>
      </c>
      <c r="Q20" s="77">
        <f t="shared" si="4"/>
        <v>0</v>
      </c>
      <c r="R20" s="64">
        <f t="shared" si="5"/>
        <v>0</v>
      </c>
      <c r="S20" s="59"/>
      <c r="T20" s="59"/>
      <c r="U20" s="59"/>
    </row>
    <row r="21" spans="1:21" s="24" customFormat="1">
      <c r="A21" s="63">
        <v>7</v>
      </c>
      <c r="B21" s="93"/>
      <c r="C21" s="119" t="s">
        <v>195</v>
      </c>
      <c r="D21" s="158" t="s">
        <v>200</v>
      </c>
      <c r="E21" s="272"/>
      <c r="F21" s="76" t="s">
        <v>85</v>
      </c>
      <c r="G21" s="52">
        <v>2</v>
      </c>
      <c r="H21" s="98"/>
      <c r="I21" s="167"/>
      <c r="J21" s="80"/>
      <c r="K21" s="108"/>
      <c r="L21" s="80"/>
      <c r="M21" s="64">
        <f t="shared" si="0"/>
        <v>0</v>
      </c>
      <c r="N21" s="109">
        <f t="shared" si="1"/>
        <v>0</v>
      </c>
      <c r="O21" s="77">
        <f t="shared" si="2"/>
        <v>0</v>
      </c>
      <c r="P21" s="77">
        <f t="shared" si="3"/>
        <v>0</v>
      </c>
      <c r="Q21" s="77">
        <f t="shared" si="4"/>
        <v>0</v>
      </c>
      <c r="R21" s="64">
        <f t="shared" si="5"/>
        <v>0</v>
      </c>
      <c r="S21" s="59"/>
      <c r="T21" s="59"/>
      <c r="U21" s="59"/>
    </row>
    <row r="22" spans="1:21" s="24" customFormat="1">
      <c r="A22" s="63">
        <v>8</v>
      </c>
      <c r="B22" s="93"/>
      <c r="C22" s="119" t="s">
        <v>201</v>
      </c>
      <c r="D22" s="158" t="s">
        <v>198</v>
      </c>
      <c r="E22" s="272"/>
      <c r="F22" s="76" t="s">
        <v>85</v>
      </c>
      <c r="G22" s="79">
        <v>3</v>
      </c>
      <c r="H22" s="98"/>
      <c r="I22" s="167"/>
      <c r="J22" s="80"/>
      <c r="K22" s="80"/>
      <c r="L22" s="80"/>
      <c r="M22" s="64">
        <f t="shared" si="0"/>
        <v>0</v>
      </c>
      <c r="N22" s="109">
        <f t="shared" si="1"/>
        <v>0</v>
      </c>
      <c r="O22" s="77">
        <f t="shared" si="2"/>
        <v>0</v>
      </c>
      <c r="P22" s="77">
        <f t="shared" si="3"/>
        <v>0</v>
      </c>
      <c r="Q22" s="77">
        <f t="shared" si="4"/>
        <v>0</v>
      </c>
      <c r="R22" s="64">
        <f t="shared" si="5"/>
        <v>0</v>
      </c>
      <c r="S22" s="59"/>
      <c r="T22" s="59"/>
      <c r="U22" s="59"/>
    </row>
    <row r="23" spans="1:21" s="24" customFormat="1">
      <c r="A23" s="63">
        <v>9</v>
      </c>
      <c r="B23" s="93"/>
      <c r="C23" s="119" t="s">
        <v>202</v>
      </c>
      <c r="D23" s="158" t="s">
        <v>203</v>
      </c>
      <c r="E23" s="272" t="s">
        <v>204</v>
      </c>
      <c r="F23" s="76" t="s">
        <v>150</v>
      </c>
      <c r="G23" s="52">
        <v>2</v>
      </c>
      <c r="H23" s="98"/>
      <c r="I23" s="167"/>
      <c r="J23" s="80"/>
      <c r="K23" s="80"/>
      <c r="L23" s="80"/>
      <c r="M23" s="64">
        <f t="shared" si="0"/>
        <v>0</v>
      </c>
      <c r="N23" s="109">
        <f t="shared" si="1"/>
        <v>0</v>
      </c>
      <c r="O23" s="77">
        <f t="shared" si="2"/>
        <v>0</v>
      </c>
      <c r="P23" s="77">
        <f t="shared" si="3"/>
        <v>0</v>
      </c>
      <c r="Q23" s="77">
        <f t="shared" si="4"/>
        <v>0</v>
      </c>
      <c r="R23" s="64">
        <f t="shared" si="5"/>
        <v>0</v>
      </c>
      <c r="S23" s="59"/>
      <c r="T23" s="59"/>
      <c r="U23" s="59"/>
    </row>
    <row r="24" spans="1:21" s="24" customFormat="1">
      <c r="A24" s="63">
        <v>10</v>
      </c>
      <c r="B24" s="93"/>
      <c r="C24" s="119" t="s">
        <v>202</v>
      </c>
      <c r="D24" s="158" t="s">
        <v>205</v>
      </c>
      <c r="E24" s="272" t="s">
        <v>204</v>
      </c>
      <c r="F24" s="76" t="s">
        <v>150</v>
      </c>
      <c r="G24" s="52">
        <v>2</v>
      </c>
      <c r="H24" s="98"/>
      <c r="I24" s="167"/>
      <c r="J24" s="80"/>
      <c r="K24" s="80"/>
      <c r="L24" s="80"/>
      <c r="M24" s="64">
        <f t="shared" si="0"/>
        <v>0</v>
      </c>
      <c r="N24" s="109">
        <f t="shared" si="1"/>
        <v>0</v>
      </c>
      <c r="O24" s="77">
        <f t="shared" si="2"/>
        <v>0</v>
      </c>
      <c r="P24" s="77">
        <f t="shared" si="3"/>
        <v>0</v>
      </c>
      <c r="Q24" s="77">
        <f t="shared" si="4"/>
        <v>0</v>
      </c>
      <c r="R24" s="64">
        <f t="shared" si="5"/>
        <v>0</v>
      </c>
      <c r="S24" s="59"/>
      <c r="T24" s="59"/>
      <c r="U24" s="59"/>
    </row>
    <row r="25" spans="1:21" s="24" customFormat="1">
      <c r="A25" s="63">
        <v>11</v>
      </c>
      <c r="B25" s="93"/>
      <c r="C25" s="119" t="s">
        <v>206</v>
      </c>
      <c r="D25" s="158" t="s">
        <v>207</v>
      </c>
      <c r="E25" s="272" t="s">
        <v>204</v>
      </c>
      <c r="F25" s="76" t="s">
        <v>150</v>
      </c>
      <c r="G25" s="52">
        <v>3</v>
      </c>
      <c r="H25" s="98"/>
      <c r="I25" s="167"/>
      <c r="J25" s="80"/>
      <c r="K25" s="80"/>
      <c r="L25" s="80"/>
      <c r="M25" s="64">
        <f t="shared" si="0"/>
        <v>0</v>
      </c>
      <c r="N25" s="109">
        <f t="shared" si="1"/>
        <v>0</v>
      </c>
      <c r="O25" s="77">
        <f t="shared" si="2"/>
        <v>0</v>
      </c>
      <c r="P25" s="77">
        <f t="shared" si="3"/>
        <v>0</v>
      </c>
      <c r="Q25" s="77">
        <f t="shared" si="4"/>
        <v>0</v>
      </c>
      <c r="R25" s="64">
        <f t="shared" si="5"/>
        <v>0</v>
      </c>
      <c r="S25" s="59"/>
      <c r="T25" s="59"/>
      <c r="U25" s="59"/>
    </row>
    <row r="26" spans="1:21" s="24" customFormat="1">
      <c r="A26" s="63">
        <v>12</v>
      </c>
      <c r="B26" s="93"/>
      <c r="C26" s="119" t="s">
        <v>206</v>
      </c>
      <c r="D26" s="158" t="s">
        <v>203</v>
      </c>
      <c r="E26" s="272" t="s">
        <v>204</v>
      </c>
      <c r="F26" s="76" t="s">
        <v>150</v>
      </c>
      <c r="G26" s="52">
        <v>2</v>
      </c>
      <c r="H26" s="98"/>
      <c r="I26" s="167"/>
      <c r="J26" s="80"/>
      <c r="K26" s="80"/>
      <c r="L26" s="80"/>
      <c r="M26" s="64">
        <f t="shared" si="0"/>
        <v>0</v>
      </c>
      <c r="N26" s="109">
        <f t="shared" si="1"/>
        <v>0</v>
      </c>
      <c r="O26" s="77">
        <f t="shared" si="2"/>
        <v>0</v>
      </c>
      <c r="P26" s="77">
        <f t="shared" si="3"/>
        <v>0</v>
      </c>
      <c r="Q26" s="77">
        <f t="shared" si="4"/>
        <v>0</v>
      </c>
      <c r="R26" s="64">
        <f t="shared" si="5"/>
        <v>0</v>
      </c>
      <c r="S26" s="59"/>
      <c r="T26" s="59"/>
      <c r="U26" s="59"/>
    </row>
    <row r="27" spans="1:21" s="24" customFormat="1">
      <c r="A27" s="63">
        <v>13</v>
      </c>
      <c r="B27" s="93"/>
      <c r="C27" s="119" t="s">
        <v>206</v>
      </c>
      <c r="D27" s="158" t="s">
        <v>205</v>
      </c>
      <c r="E27" s="272" t="s">
        <v>204</v>
      </c>
      <c r="F27" s="76" t="s">
        <v>150</v>
      </c>
      <c r="G27" s="52">
        <v>1</v>
      </c>
      <c r="H27" s="98"/>
      <c r="I27" s="167"/>
      <c r="J27" s="80"/>
      <c r="K27" s="80"/>
      <c r="L27" s="80"/>
      <c r="M27" s="64">
        <f t="shared" si="0"/>
        <v>0</v>
      </c>
      <c r="N27" s="109">
        <f t="shared" si="1"/>
        <v>0</v>
      </c>
      <c r="O27" s="77">
        <f t="shared" si="2"/>
        <v>0</v>
      </c>
      <c r="P27" s="77">
        <f t="shared" si="3"/>
        <v>0</v>
      </c>
      <c r="Q27" s="77">
        <f t="shared" si="4"/>
        <v>0</v>
      </c>
      <c r="R27" s="64">
        <f t="shared" si="5"/>
        <v>0</v>
      </c>
      <c r="S27" s="59"/>
      <c r="T27" s="59"/>
      <c r="U27" s="59"/>
    </row>
    <row r="28" spans="1:21" s="24" customFormat="1" ht="20.399999999999999">
      <c r="A28" s="63">
        <v>14</v>
      </c>
      <c r="B28" s="93"/>
      <c r="C28" s="119" t="s">
        <v>208</v>
      </c>
      <c r="D28" s="158" t="s">
        <v>209</v>
      </c>
      <c r="E28" s="272" t="s">
        <v>210</v>
      </c>
      <c r="F28" s="76" t="s">
        <v>150</v>
      </c>
      <c r="G28" s="52">
        <v>1</v>
      </c>
      <c r="H28" s="98"/>
      <c r="I28" s="167"/>
      <c r="J28" s="80"/>
      <c r="K28" s="80"/>
      <c r="L28" s="80"/>
      <c r="M28" s="64">
        <f t="shared" si="0"/>
        <v>0</v>
      </c>
      <c r="N28" s="109">
        <f t="shared" si="1"/>
        <v>0</v>
      </c>
      <c r="O28" s="77">
        <f t="shared" si="2"/>
        <v>0</v>
      </c>
      <c r="P28" s="77">
        <f t="shared" si="3"/>
        <v>0</v>
      </c>
      <c r="Q28" s="77">
        <f t="shared" si="4"/>
        <v>0</v>
      </c>
      <c r="R28" s="64">
        <f t="shared" si="5"/>
        <v>0</v>
      </c>
      <c r="S28" s="59"/>
      <c r="T28" s="59"/>
      <c r="U28" s="59"/>
    </row>
    <row r="29" spans="1:21" s="24" customFormat="1">
      <c r="A29" s="63">
        <v>15</v>
      </c>
      <c r="B29" s="93"/>
      <c r="C29" s="119" t="s">
        <v>211</v>
      </c>
      <c r="D29" s="158" t="s">
        <v>212</v>
      </c>
      <c r="E29" s="272" t="s">
        <v>213</v>
      </c>
      <c r="F29" s="76" t="s">
        <v>150</v>
      </c>
      <c r="G29" s="52">
        <v>1</v>
      </c>
      <c r="H29" s="98"/>
      <c r="I29" s="167"/>
      <c r="J29" s="80"/>
      <c r="K29" s="80"/>
      <c r="L29" s="80"/>
      <c r="M29" s="64">
        <f t="shared" si="0"/>
        <v>0</v>
      </c>
      <c r="N29" s="109">
        <f t="shared" si="1"/>
        <v>0</v>
      </c>
      <c r="O29" s="77">
        <f t="shared" si="2"/>
        <v>0</v>
      </c>
      <c r="P29" s="77">
        <f t="shared" si="3"/>
        <v>0</v>
      </c>
      <c r="Q29" s="77">
        <f t="shared" si="4"/>
        <v>0</v>
      </c>
      <c r="R29" s="64">
        <f t="shared" si="5"/>
        <v>0</v>
      </c>
      <c r="S29" s="59"/>
      <c r="T29" s="59"/>
      <c r="U29" s="59"/>
    </row>
    <row r="30" spans="1:21" s="24" customFormat="1">
      <c r="A30" s="63">
        <v>16</v>
      </c>
      <c r="B30" s="93"/>
      <c r="C30" s="119" t="s">
        <v>214</v>
      </c>
      <c r="D30" s="158" t="s">
        <v>215</v>
      </c>
      <c r="E30" s="272" t="s">
        <v>213</v>
      </c>
      <c r="F30" s="76" t="s">
        <v>150</v>
      </c>
      <c r="G30" s="52">
        <v>1</v>
      </c>
      <c r="H30" s="98"/>
      <c r="I30" s="167"/>
      <c r="J30" s="80"/>
      <c r="K30" s="80"/>
      <c r="L30" s="80"/>
      <c r="M30" s="64">
        <f t="shared" si="0"/>
        <v>0</v>
      </c>
      <c r="N30" s="109">
        <f t="shared" si="1"/>
        <v>0</v>
      </c>
      <c r="O30" s="77">
        <f t="shared" si="2"/>
        <v>0</v>
      </c>
      <c r="P30" s="77">
        <f t="shared" si="3"/>
        <v>0</v>
      </c>
      <c r="Q30" s="77">
        <f t="shared" si="4"/>
        <v>0</v>
      </c>
      <c r="R30" s="64">
        <f t="shared" si="5"/>
        <v>0</v>
      </c>
      <c r="S30" s="59"/>
      <c r="T30" s="59"/>
      <c r="U30" s="59"/>
    </row>
    <row r="31" spans="1:21" s="24" customFormat="1">
      <c r="A31" s="63">
        <v>17</v>
      </c>
      <c r="B31" s="93"/>
      <c r="C31" s="119" t="s">
        <v>214</v>
      </c>
      <c r="D31" s="158" t="s">
        <v>216</v>
      </c>
      <c r="E31" s="272" t="s">
        <v>213</v>
      </c>
      <c r="F31" s="76" t="s">
        <v>150</v>
      </c>
      <c r="G31" s="52">
        <v>1</v>
      </c>
      <c r="H31" s="98"/>
      <c r="I31" s="167"/>
      <c r="J31" s="80"/>
      <c r="K31" s="80"/>
      <c r="L31" s="80"/>
      <c r="M31" s="64">
        <f t="shared" si="0"/>
        <v>0</v>
      </c>
      <c r="N31" s="109">
        <f t="shared" si="1"/>
        <v>0</v>
      </c>
      <c r="O31" s="77">
        <f t="shared" si="2"/>
        <v>0</v>
      </c>
      <c r="P31" s="77">
        <f t="shared" si="3"/>
        <v>0</v>
      </c>
      <c r="Q31" s="77">
        <f t="shared" si="4"/>
        <v>0</v>
      </c>
      <c r="R31" s="64">
        <f t="shared" si="5"/>
        <v>0</v>
      </c>
      <c r="S31" s="59"/>
      <c r="T31" s="59"/>
      <c r="U31" s="59"/>
    </row>
    <row r="32" spans="1:21" s="24" customFormat="1">
      <c r="A32" s="63">
        <v>18</v>
      </c>
      <c r="B32" s="93"/>
      <c r="C32" s="119" t="s">
        <v>217</v>
      </c>
      <c r="D32" s="158" t="s">
        <v>218</v>
      </c>
      <c r="E32" s="272" t="s">
        <v>213</v>
      </c>
      <c r="F32" s="76" t="s">
        <v>150</v>
      </c>
      <c r="G32" s="52">
        <v>2</v>
      </c>
      <c r="H32" s="98"/>
      <c r="I32" s="167"/>
      <c r="J32" s="80"/>
      <c r="K32" s="80"/>
      <c r="L32" s="80"/>
      <c r="M32" s="64">
        <f t="shared" si="0"/>
        <v>0</v>
      </c>
      <c r="N32" s="109">
        <f t="shared" si="1"/>
        <v>0</v>
      </c>
      <c r="O32" s="77">
        <f t="shared" si="2"/>
        <v>0</v>
      </c>
      <c r="P32" s="77">
        <f t="shared" si="3"/>
        <v>0</v>
      </c>
      <c r="Q32" s="77">
        <f t="shared" si="4"/>
        <v>0</v>
      </c>
      <c r="R32" s="64">
        <f t="shared" si="5"/>
        <v>0</v>
      </c>
      <c r="S32" s="59"/>
      <c r="T32" s="59"/>
      <c r="U32" s="59"/>
    </row>
    <row r="33" spans="1:21" s="24" customFormat="1">
      <c r="A33" s="63">
        <v>19</v>
      </c>
      <c r="B33" s="93"/>
      <c r="C33" s="119" t="s">
        <v>217</v>
      </c>
      <c r="D33" s="158" t="s">
        <v>219</v>
      </c>
      <c r="E33" s="272" t="s">
        <v>213</v>
      </c>
      <c r="F33" s="76" t="s">
        <v>150</v>
      </c>
      <c r="G33" s="52">
        <v>2</v>
      </c>
      <c r="H33" s="98"/>
      <c r="I33" s="167"/>
      <c r="J33" s="80"/>
      <c r="K33" s="80"/>
      <c r="L33" s="80"/>
      <c r="M33" s="64">
        <f t="shared" si="0"/>
        <v>0</v>
      </c>
      <c r="N33" s="109">
        <f t="shared" si="1"/>
        <v>0</v>
      </c>
      <c r="O33" s="77">
        <f t="shared" si="2"/>
        <v>0</v>
      </c>
      <c r="P33" s="77">
        <f t="shared" si="3"/>
        <v>0</v>
      </c>
      <c r="Q33" s="77">
        <f t="shared" si="4"/>
        <v>0</v>
      </c>
      <c r="R33" s="64">
        <f t="shared" si="5"/>
        <v>0</v>
      </c>
      <c r="S33" s="59"/>
      <c r="T33" s="59"/>
      <c r="U33" s="59"/>
    </row>
    <row r="34" spans="1:21" s="24" customFormat="1">
      <c r="A34" s="63">
        <v>20</v>
      </c>
      <c r="B34" s="93"/>
      <c r="C34" s="119" t="s">
        <v>217</v>
      </c>
      <c r="D34" s="158" t="s">
        <v>220</v>
      </c>
      <c r="E34" s="272" t="s">
        <v>213</v>
      </c>
      <c r="F34" s="76" t="s">
        <v>150</v>
      </c>
      <c r="G34" s="52">
        <v>3</v>
      </c>
      <c r="H34" s="98"/>
      <c r="I34" s="167"/>
      <c r="J34" s="80"/>
      <c r="K34" s="80"/>
      <c r="L34" s="80"/>
      <c r="M34" s="64">
        <f t="shared" si="0"/>
        <v>0</v>
      </c>
      <c r="N34" s="109">
        <f t="shared" si="1"/>
        <v>0</v>
      </c>
      <c r="O34" s="77">
        <f t="shared" si="2"/>
        <v>0</v>
      </c>
      <c r="P34" s="77">
        <f t="shared" si="3"/>
        <v>0</v>
      </c>
      <c r="Q34" s="77">
        <f t="shared" si="4"/>
        <v>0</v>
      </c>
      <c r="R34" s="64">
        <f t="shared" si="5"/>
        <v>0</v>
      </c>
      <c r="S34" s="59"/>
      <c r="T34" s="59"/>
      <c r="U34" s="59"/>
    </row>
    <row r="35" spans="1:21" s="24" customFormat="1">
      <c r="A35" s="63">
        <v>21</v>
      </c>
      <c r="B35" s="93"/>
      <c r="C35" s="119" t="s">
        <v>217</v>
      </c>
      <c r="D35" s="158" t="s">
        <v>221</v>
      </c>
      <c r="E35" s="272" t="s">
        <v>213</v>
      </c>
      <c r="F35" s="76" t="s">
        <v>150</v>
      </c>
      <c r="G35" s="52">
        <v>2</v>
      </c>
      <c r="H35" s="98"/>
      <c r="I35" s="167"/>
      <c r="J35" s="80"/>
      <c r="K35" s="80"/>
      <c r="L35" s="80"/>
      <c r="M35" s="64">
        <f t="shared" si="0"/>
        <v>0</v>
      </c>
      <c r="N35" s="109">
        <f t="shared" si="1"/>
        <v>0</v>
      </c>
      <c r="O35" s="77">
        <f t="shared" si="2"/>
        <v>0</v>
      </c>
      <c r="P35" s="77">
        <f t="shared" si="3"/>
        <v>0</v>
      </c>
      <c r="Q35" s="77">
        <f t="shared" si="4"/>
        <v>0</v>
      </c>
      <c r="R35" s="64">
        <f t="shared" si="5"/>
        <v>0</v>
      </c>
      <c r="S35" s="59"/>
      <c r="T35" s="59"/>
      <c r="U35" s="59"/>
    </row>
    <row r="36" spans="1:21" s="24" customFormat="1">
      <c r="A36" s="63">
        <v>22</v>
      </c>
      <c r="B36" s="93"/>
      <c r="C36" s="119" t="s">
        <v>217</v>
      </c>
      <c r="D36" s="158" t="s">
        <v>222</v>
      </c>
      <c r="E36" s="272" t="s">
        <v>213</v>
      </c>
      <c r="F36" s="76" t="s">
        <v>150</v>
      </c>
      <c r="G36" s="52">
        <v>2</v>
      </c>
      <c r="H36" s="98"/>
      <c r="I36" s="167"/>
      <c r="J36" s="80"/>
      <c r="K36" s="80"/>
      <c r="L36" s="80"/>
      <c r="M36" s="64">
        <f t="shared" si="0"/>
        <v>0</v>
      </c>
      <c r="N36" s="109">
        <f t="shared" si="1"/>
        <v>0</v>
      </c>
      <c r="O36" s="77">
        <f t="shared" si="2"/>
        <v>0</v>
      </c>
      <c r="P36" s="77">
        <f t="shared" si="3"/>
        <v>0</v>
      </c>
      <c r="Q36" s="77">
        <f t="shared" si="4"/>
        <v>0</v>
      </c>
      <c r="R36" s="64">
        <f t="shared" si="5"/>
        <v>0</v>
      </c>
      <c r="S36" s="59"/>
      <c r="T36" s="59"/>
      <c r="U36" s="59"/>
    </row>
    <row r="37" spans="1:21" s="24" customFormat="1">
      <c r="A37" s="63">
        <v>23</v>
      </c>
      <c r="B37" s="93"/>
      <c r="C37" s="119" t="s">
        <v>223</v>
      </c>
      <c r="D37" s="158" t="s">
        <v>224</v>
      </c>
      <c r="E37" s="272" t="s">
        <v>225</v>
      </c>
      <c r="F37" s="76" t="s">
        <v>150</v>
      </c>
      <c r="G37" s="52">
        <v>2</v>
      </c>
      <c r="H37" s="98"/>
      <c r="I37" s="167"/>
      <c r="J37" s="80"/>
      <c r="K37" s="80"/>
      <c r="L37" s="80"/>
      <c r="M37" s="64">
        <f t="shared" si="0"/>
        <v>0</v>
      </c>
      <c r="N37" s="109">
        <f t="shared" si="1"/>
        <v>0</v>
      </c>
      <c r="O37" s="77">
        <f t="shared" si="2"/>
        <v>0</v>
      </c>
      <c r="P37" s="77">
        <f t="shared" si="3"/>
        <v>0</v>
      </c>
      <c r="Q37" s="77">
        <f t="shared" si="4"/>
        <v>0</v>
      </c>
      <c r="R37" s="64">
        <f t="shared" si="5"/>
        <v>0</v>
      </c>
      <c r="S37" s="59"/>
      <c r="T37" s="59"/>
      <c r="U37" s="59"/>
    </row>
    <row r="38" spans="1:21" s="24" customFormat="1">
      <c r="A38" s="63">
        <v>24</v>
      </c>
      <c r="B38" s="93"/>
      <c r="C38" s="119" t="s">
        <v>223</v>
      </c>
      <c r="D38" s="158" t="s">
        <v>226</v>
      </c>
      <c r="E38" s="272" t="s">
        <v>225</v>
      </c>
      <c r="F38" s="76" t="s">
        <v>150</v>
      </c>
      <c r="G38" s="52">
        <v>4</v>
      </c>
      <c r="H38" s="98"/>
      <c r="I38" s="167"/>
      <c r="J38" s="80"/>
      <c r="K38" s="80"/>
      <c r="L38" s="80"/>
      <c r="M38" s="64">
        <f t="shared" si="0"/>
        <v>0</v>
      </c>
      <c r="N38" s="109">
        <f t="shared" si="1"/>
        <v>0</v>
      </c>
      <c r="O38" s="77">
        <f t="shared" si="2"/>
        <v>0</v>
      </c>
      <c r="P38" s="77">
        <f t="shared" si="3"/>
        <v>0</v>
      </c>
      <c r="Q38" s="77">
        <f t="shared" si="4"/>
        <v>0</v>
      </c>
      <c r="R38" s="64">
        <f t="shared" si="5"/>
        <v>0</v>
      </c>
      <c r="S38" s="59"/>
      <c r="T38" s="59"/>
      <c r="U38" s="59"/>
    </row>
    <row r="39" spans="1:21" s="24" customFormat="1">
      <c r="A39" s="63">
        <v>25</v>
      </c>
      <c r="B39" s="93"/>
      <c r="C39" s="119" t="s">
        <v>223</v>
      </c>
      <c r="D39" s="158" t="s">
        <v>227</v>
      </c>
      <c r="E39" s="272" t="s">
        <v>225</v>
      </c>
      <c r="F39" s="76" t="s">
        <v>150</v>
      </c>
      <c r="G39" s="52">
        <v>3</v>
      </c>
      <c r="H39" s="98"/>
      <c r="I39" s="167"/>
      <c r="J39" s="80"/>
      <c r="K39" s="80"/>
      <c r="L39" s="80"/>
      <c r="M39" s="64">
        <f t="shared" si="0"/>
        <v>0</v>
      </c>
      <c r="N39" s="109">
        <f t="shared" si="1"/>
        <v>0</v>
      </c>
      <c r="O39" s="77">
        <f t="shared" si="2"/>
        <v>0</v>
      </c>
      <c r="P39" s="77">
        <f t="shared" si="3"/>
        <v>0</v>
      </c>
      <c r="Q39" s="77">
        <f t="shared" si="4"/>
        <v>0</v>
      </c>
      <c r="R39" s="64">
        <f t="shared" si="5"/>
        <v>0</v>
      </c>
      <c r="S39" s="59"/>
      <c r="T39" s="59"/>
      <c r="U39" s="59"/>
    </row>
    <row r="40" spans="1:21" s="24" customFormat="1">
      <c r="A40" s="63">
        <v>26</v>
      </c>
      <c r="B40" s="93"/>
      <c r="C40" s="119" t="s">
        <v>228</v>
      </c>
      <c r="D40" s="158"/>
      <c r="E40" s="272"/>
      <c r="F40" s="76" t="s">
        <v>151</v>
      </c>
      <c r="G40" s="52">
        <v>1</v>
      </c>
      <c r="H40" s="98"/>
      <c r="I40" s="167"/>
      <c r="J40" s="80"/>
      <c r="K40" s="80"/>
      <c r="L40" s="80"/>
      <c r="M40" s="64">
        <f t="shared" si="0"/>
        <v>0</v>
      </c>
      <c r="N40" s="109">
        <f t="shared" si="1"/>
        <v>0</v>
      </c>
      <c r="O40" s="77">
        <f t="shared" si="2"/>
        <v>0</v>
      </c>
      <c r="P40" s="77">
        <f t="shared" si="3"/>
        <v>0</v>
      </c>
      <c r="Q40" s="77">
        <f t="shared" si="4"/>
        <v>0</v>
      </c>
      <c r="R40" s="64">
        <f t="shared" si="5"/>
        <v>0</v>
      </c>
      <c r="S40" s="59"/>
      <c r="T40" s="59"/>
      <c r="U40" s="59"/>
    </row>
    <row r="41" spans="1:21" s="24" customFormat="1">
      <c r="A41" s="63">
        <v>27</v>
      </c>
      <c r="B41" s="93"/>
      <c r="C41" s="119" t="s">
        <v>229</v>
      </c>
      <c r="D41" s="158" t="s">
        <v>230</v>
      </c>
      <c r="E41" s="272"/>
      <c r="F41" s="76" t="s">
        <v>231</v>
      </c>
      <c r="G41" s="52">
        <v>10</v>
      </c>
      <c r="H41" s="98"/>
      <c r="I41" s="167"/>
      <c r="J41" s="80"/>
      <c r="K41" s="80"/>
      <c r="L41" s="80"/>
      <c r="M41" s="64">
        <f t="shared" si="0"/>
        <v>0</v>
      </c>
      <c r="N41" s="109">
        <f t="shared" si="1"/>
        <v>0</v>
      </c>
      <c r="O41" s="77">
        <f t="shared" si="2"/>
        <v>0</v>
      </c>
      <c r="P41" s="77">
        <f t="shared" si="3"/>
        <v>0</v>
      </c>
      <c r="Q41" s="77">
        <f t="shared" si="4"/>
        <v>0</v>
      </c>
      <c r="R41" s="64">
        <f t="shared" si="5"/>
        <v>0</v>
      </c>
      <c r="S41" s="59"/>
      <c r="T41" s="59"/>
      <c r="U41" s="59"/>
    </row>
    <row r="42" spans="1:21" s="24" customFormat="1" ht="26.4">
      <c r="A42" s="63">
        <v>28</v>
      </c>
      <c r="B42" s="93"/>
      <c r="C42" s="119" t="s">
        <v>232</v>
      </c>
      <c r="D42" s="158" t="s">
        <v>233</v>
      </c>
      <c r="E42" s="272"/>
      <c r="F42" s="76" t="s">
        <v>231</v>
      </c>
      <c r="G42" s="52">
        <v>70</v>
      </c>
      <c r="H42" s="98"/>
      <c r="I42" s="167"/>
      <c r="J42" s="80"/>
      <c r="K42" s="80"/>
      <c r="L42" s="80"/>
      <c r="M42" s="64">
        <f t="shared" si="0"/>
        <v>0</v>
      </c>
      <c r="N42" s="109">
        <f t="shared" si="1"/>
        <v>0</v>
      </c>
      <c r="O42" s="77">
        <f t="shared" si="2"/>
        <v>0</v>
      </c>
      <c r="P42" s="77">
        <f t="shared" si="3"/>
        <v>0</v>
      </c>
      <c r="Q42" s="77">
        <f t="shared" si="4"/>
        <v>0</v>
      </c>
      <c r="R42" s="64">
        <f t="shared" si="5"/>
        <v>0</v>
      </c>
      <c r="S42" s="59"/>
      <c r="T42" s="59"/>
      <c r="U42" s="59"/>
    </row>
    <row r="43" spans="1:21" s="24" customFormat="1">
      <c r="A43" s="63">
        <v>29</v>
      </c>
      <c r="B43" s="93"/>
      <c r="C43" s="119" t="s">
        <v>234</v>
      </c>
      <c r="D43" s="158"/>
      <c r="E43" s="272"/>
      <c r="F43" s="76" t="s">
        <v>151</v>
      </c>
      <c r="G43" s="52">
        <v>1</v>
      </c>
      <c r="H43" s="98"/>
      <c r="I43" s="167"/>
      <c r="J43" s="80"/>
      <c r="K43" s="80"/>
      <c r="L43" s="80"/>
      <c r="M43" s="64">
        <f t="shared" si="0"/>
        <v>0</v>
      </c>
      <c r="N43" s="109">
        <f t="shared" si="1"/>
        <v>0</v>
      </c>
      <c r="O43" s="77">
        <f t="shared" si="2"/>
        <v>0</v>
      </c>
      <c r="P43" s="77">
        <f t="shared" si="3"/>
        <v>0</v>
      </c>
      <c r="Q43" s="77">
        <f t="shared" si="4"/>
        <v>0</v>
      </c>
      <c r="R43" s="64">
        <f t="shared" si="5"/>
        <v>0</v>
      </c>
      <c r="S43" s="59"/>
      <c r="T43" s="59"/>
      <c r="U43" s="59"/>
    </row>
    <row r="44" spans="1:21" s="24" customFormat="1">
      <c r="A44" s="63">
        <v>30</v>
      </c>
      <c r="B44" s="93"/>
      <c r="C44" s="119" t="s">
        <v>235</v>
      </c>
      <c r="D44" s="158"/>
      <c r="E44" s="272"/>
      <c r="F44" s="76" t="s">
        <v>151</v>
      </c>
      <c r="G44" s="52">
        <v>1</v>
      </c>
      <c r="H44" s="98"/>
      <c r="I44" s="167"/>
      <c r="J44" s="80"/>
      <c r="K44" s="80"/>
      <c r="L44" s="80"/>
      <c r="M44" s="64">
        <f t="shared" si="0"/>
        <v>0</v>
      </c>
      <c r="N44" s="109">
        <f t="shared" si="1"/>
        <v>0</v>
      </c>
      <c r="O44" s="77">
        <f t="shared" si="2"/>
        <v>0</v>
      </c>
      <c r="P44" s="77">
        <f t="shared" si="3"/>
        <v>0</v>
      </c>
      <c r="Q44" s="77">
        <f t="shared" si="4"/>
        <v>0</v>
      </c>
      <c r="R44" s="64">
        <f t="shared" si="5"/>
        <v>0</v>
      </c>
      <c r="S44" s="59"/>
      <c r="T44" s="59"/>
      <c r="U44" s="59"/>
    </row>
    <row r="45" spans="1:21" s="24" customFormat="1">
      <c r="A45" s="63">
        <v>31</v>
      </c>
      <c r="B45" s="93"/>
      <c r="C45" s="119" t="s">
        <v>236</v>
      </c>
      <c r="D45" s="158"/>
      <c r="E45" s="272"/>
      <c r="F45" s="76" t="s">
        <v>151</v>
      </c>
      <c r="G45" s="52">
        <v>1</v>
      </c>
      <c r="H45" s="98"/>
      <c r="I45" s="167"/>
      <c r="J45" s="80"/>
      <c r="K45" s="80"/>
      <c r="L45" s="80"/>
      <c r="M45" s="64">
        <f t="shared" si="0"/>
        <v>0</v>
      </c>
      <c r="N45" s="109">
        <f t="shared" si="1"/>
        <v>0</v>
      </c>
      <c r="O45" s="77">
        <f t="shared" si="2"/>
        <v>0</v>
      </c>
      <c r="P45" s="77">
        <f t="shared" si="3"/>
        <v>0</v>
      </c>
      <c r="Q45" s="77">
        <f t="shared" si="4"/>
        <v>0</v>
      </c>
      <c r="R45" s="64">
        <f t="shared" si="5"/>
        <v>0</v>
      </c>
      <c r="S45" s="59"/>
      <c r="T45" s="59"/>
      <c r="U45" s="59"/>
    </row>
    <row r="46" spans="1:21" s="24" customFormat="1" ht="26.4">
      <c r="A46" s="63">
        <v>32</v>
      </c>
      <c r="B46" s="93"/>
      <c r="C46" s="119" t="s">
        <v>237</v>
      </c>
      <c r="D46" s="158"/>
      <c r="E46" s="272"/>
      <c r="F46" s="76" t="s">
        <v>151</v>
      </c>
      <c r="G46" s="52">
        <v>1</v>
      </c>
      <c r="H46" s="98"/>
      <c r="I46" s="167"/>
      <c r="J46" s="80"/>
      <c r="K46" s="80"/>
      <c r="L46" s="80"/>
      <c r="M46" s="64">
        <f t="shared" si="0"/>
        <v>0</v>
      </c>
      <c r="N46" s="109">
        <f t="shared" si="1"/>
        <v>0</v>
      </c>
      <c r="O46" s="77">
        <f t="shared" si="2"/>
        <v>0</v>
      </c>
      <c r="P46" s="77">
        <f t="shared" si="3"/>
        <v>0</v>
      </c>
      <c r="Q46" s="77">
        <f t="shared" si="4"/>
        <v>0</v>
      </c>
      <c r="R46" s="64">
        <f t="shared" si="5"/>
        <v>0</v>
      </c>
      <c r="S46" s="59"/>
      <c r="T46" s="59"/>
      <c r="U46" s="59"/>
    </row>
    <row r="47" spans="1:21" s="24" customFormat="1">
      <c r="A47" s="63">
        <v>33</v>
      </c>
      <c r="B47" s="93"/>
      <c r="C47" s="119"/>
      <c r="D47" s="158"/>
      <c r="E47" s="272"/>
      <c r="F47" s="76"/>
      <c r="G47" s="52"/>
      <c r="H47" s="98"/>
      <c r="I47" s="167"/>
      <c r="J47" s="80"/>
      <c r="K47" s="80"/>
      <c r="L47" s="80"/>
      <c r="M47" s="64">
        <f t="shared" si="0"/>
        <v>0</v>
      </c>
      <c r="N47" s="109">
        <f t="shared" si="1"/>
        <v>0</v>
      </c>
      <c r="O47" s="77">
        <f t="shared" si="2"/>
        <v>0</v>
      </c>
      <c r="P47" s="77">
        <f t="shared" si="3"/>
        <v>0</v>
      </c>
      <c r="Q47" s="77">
        <f t="shared" si="4"/>
        <v>0</v>
      </c>
      <c r="R47" s="64">
        <f t="shared" si="5"/>
        <v>0</v>
      </c>
      <c r="S47" s="59"/>
      <c r="T47" s="59"/>
      <c r="U47" s="59"/>
    </row>
    <row r="48" spans="1:21" s="24" customFormat="1">
      <c r="A48" s="63">
        <v>34</v>
      </c>
      <c r="B48" s="93"/>
      <c r="C48" s="119" t="s">
        <v>144</v>
      </c>
      <c r="D48" s="158"/>
      <c r="E48" s="272"/>
      <c r="F48" s="76" t="s">
        <v>151</v>
      </c>
      <c r="G48" s="52">
        <v>1</v>
      </c>
      <c r="H48" s="98"/>
      <c r="I48" s="167"/>
      <c r="J48" s="80"/>
      <c r="K48" s="80"/>
      <c r="L48" s="80"/>
      <c r="M48" s="64">
        <f t="shared" si="0"/>
        <v>0</v>
      </c>
      <c r="N48" s="109">
        <f t="shared" si="1"/>
        <v>0</v>
      </c>
      <c r="O48" s="77">
        <f t="shared" si="2"/>
        <v>0</v>
      </c>
      <c r="P48" s="77">
        <f t="shared" si="3"/>
        <v>0</v>
      </c>
      <c r="Q48" s="77">
        <f t="shared" si="4"/>
        <v>0</v>
      </c>
      <c r="R48" s="64">
        <f t="shared" si="5"/>
        <v>0</v>
      </c>
      <c r="S48" s="59"/>
      <c r="T48" s="59"/>
      <c r="U48" s="59"/>
    </row>
    <row r="49" spans="1:21" s="24" customFormat="1" ht="39.6">
      <c r="A49" s="63">
        <v>35</v>
      </c>
      <c r="B49" s="93"/>
      <c r="C49" s="119" t="s">
        <v>238</v>
      </c>
      <c r="D49" s="158"/>
      <c r="E49" s="272"/>
      <c r="F49" s="76" t="s">
        <v>151</v>
      </c>
      <c r="G49" s="52">
        <v>1</v>
      </c>
      <c r="H49" s="98"/>
      <c r="I49" s="167"/>
      <c r="J49" s="80"/>
      <c r="K49" s="80"/>
      <c r="L49" s="80"/>
      <c r="M49" s="64">
        <f t="shared" si="0"/>
        <v>0</v>
      </c>
      <c r="N49" s="109">
        <f t="shared" si="1"/>
        <v>0</v>
      </c>
      <c r="O49" s="77">
        <f t="shared" si="2"/>
        <v>0</v>
      </c>
      <c r="P49" s="77">
        <f t="shared" si="3"/>
        <v>0</v>
      </c>
      <c r="Q49" s="77">
        <f t="shared" si="4"/>
        <v>0</v>
      </c>
      <c r="R49" s="64">
        <f t="shared" si="5"/>
        <v>0</v>
      </c>
      <c r="S49" s="59"/>
      <c r="T49" s="59"/>
      <c r="U49" s="59"/>
    </row>
    <row r="50" spans="1:21" s="24" customFormat="1" ht="26.4">
      <c r="A50" s="63">
        <v>36</v>
      </c>
      <c r="B50" s="93"/>
      <c r="C50" s="119" t="s">
        <v>146</v>
      </c>
      <c r="D50" s="158"/>
      <c r="E50" s="272"/>
      <c r="F50" s="76" t="s">
        <v>151</v>
      </c>
      <c r="G50" s="52">
        <v>1</v>
      </c>
      <c r="H50" s="98"/>
      <c r="I50" s="167"/>
      <c r="J50" s="80"/>
      <c r="K50" s="80"/>
      <c r="L50" s="80"/>
      <c r="M50" s="64">
        <f t="shared" si="0"/>
        <v>0</v>
      </c>
      <c r="N50" s="109">
        <f t="shared" si="1"/>
        <v>0</v>
      </c>
      <c r="O50" s="77">
        <f t="shared" si="2"/>
        <v>0</v>
      </c>
      <c r="P50" s="77">
        <f t="shared" si="3"/>
        <v>0</v>
      </c>
      <c r="Q50" s="77">
        <f t="shared" si="4"/>
        <v>0</v>
      </c>
      <c r="R50" s="64">
        <f t="shared" si="5"/>
        <v>0</v>
      </c>
      <c r="S50" s="59"/>
      <c r="T50" s="59"/>
      <c r="U50" s="59"/>
    </row>
    <row r="51" spans="1:21" s="24" customFormat="1">
      <c r="A51" s="63">
        <v>37</v>
      </c>
      <c r="B51" s="93"/>
      <c r="C51" s="119" t="s">
        <v>147</v>
      </c>
      <c r="D51" s="158"/>
      <c r="E51" s="272"/>
      <c r="F51" s="76" t="s">
        <v>151</v>
      </c>
      <c r="G51" s="52">
        <v>1</v>
      </c>
      <c r="H51" s="98"/>
      <c r="I51" s="167"/>
      <c r="J51" s="80"/>
      <c r="K51" s="80"/>
      <c r="L51" s="80"/>
      <c r="M51" s="64">
        <f t="shared" si="0"/>
        <v>0</v>
      </c>
      <c r="N51" s="109">
        <f t="shared" si="1"/>
        <v>0</v>
      </c>
      <c r="O51" s="77">
        <f t="shared" si="2"/>
        <v>0</v>
      </c>
      <c r="P51" s="77">
        <f t="shared" si="3"/>
        <v>0</v>
      </c>
      <c r="Q51" s="77">
        <f t="shared" si="4"/>
        <v>0</v>
      </c>
      <c r="R51" s="64">
        <f t="shared" si="5"/>
        <v>0</v>
      </c>
      <c r="S51" s="59"/>
      <c r="T51" s="59"/>
      <c r="U51" s="59"/>
    </row>
    <row r="52" spans="1:21" s="24" customFormat="1">
      <c r="A52" s="63">
        <v>38</v>
      </c>
      <c r="B52" s="93"/>
      <c r="C52" s="119" t="s">
        <v>148</v>
      </c>
      <c r="D52" s="158"/>
      <c r="E52" s="272"/>
      <c r="F52" s="76" t="s">
        <v>151</v>
      </c>
      <c r="G52" s="52">
        <v>1</v>
      </c>
      <c r="H52" s="98"/>
      <c r="I52" s="167"/>
      <c r="J52" s="80"/>
      <c r="K52" s="80"/>
      <c r="L52" s="80"/>
      <c r="M52" s="64">
        <f t="shared" si="0"/>
        <v>0</v>
      </c>
      <c r="N52" s="109">
        <f t="shared" si="1"/>
        <v>0</v>
      </c>
      <c r="O52" s="77">
        <f t="shared" si="2"/>
        <v>0</v>
      </c>
      <c r="P52" s="77">
        <f t="shared" si="3"/>
        <v>0</v>
      </c>
      <c r="Q52" s="77">
        <f t="shared" si="4"/>
        <v>0</v>
      </c>
      <c r="R52" s="64">
        <f t="shared" si="5"/>
        <v>0</v>
      </c>
      <c r="S52" s="59"/>
      <c r="T52" s="59"/>
      <c r="U52" s="59"/>
    </row>
    <row r="53" spans="1:21" s="24" customFormat="1" ht="39.6">
      <c r="A53" s="63">
        <v>39</v>
      </c>
      <c r="B53" s="93"/>
      <c r="C53" s="119" t="s">
        <v>239</v>
      </c>
      <c r="D53" s="158"/>
      <c r="E53" s="272"/>
      <c r="F53" s="76" t="s">
        <v>151</v>
      </c>
      <c r="G53" s="52">
        <v>1</v>
      </c>
      <c r="H53" s="98"/>
      <c r="I53" s="167"/>
      <c r="J53" s="80"/>
      <c r="K53" s="80"/>
      <c r="L53" s="80"/>
      <c r="M53" s="64">
        <f t="shared" si="0"/>
        <v>0</v>
      </c>
      <c r="N53" s="109">
        <f t="shared" si="1"/>
        <v>0</v>
      </c>
      <c r="O53" s="77">
        <f t="shared" si="2"/>
        <v>0</v>
      </c>
      <c r="P53" s="77">
        <f t="shared" si="3"/>
        <v>0</v>
      </c>
      <c r="Q53" s="77">
        <f t="shared" si="4"/>
        <v>0</v>
      </c>
      <c r="R53" s="64">
        <f t="shared" si="5"/>
        <v>0</v>
      </c>
      <c r="S53" s="59"/>
      <c r="T53" s="59"/>
      <c r="U53" s="59"/>
    </row>
    <row r="54" spans="1:21" s="24" customFormat="1">
      <c r="A54" s="29"/>
      <c r="B54" s="29"/>
      <c r="C54" s="119"/>
      <c r="D54" s="273"/>
      <c r="E54" s="274"/>
      <c r="F54" s="1"/>
      <c r="G54" s="2"/>
      <c r="H54" s="75"/>
      <c r="I54" s="75"/>
      <c r="J54" s="3"/>
      <c r="K54" s="3"/>
      <c r="L54" s="3"/>
      <c r="M54" s="27">
        <f>ROUND(J54+K54+L54,2)</f>
        <v>0</v>
      </c>
      <c r="N54" s="73">
        <f>ROUND(H54*G54,2)</f>
        <v>0</v>
      </c>
      <c r="O54" s="28">
        <f>ROUND(J54*G54,2)</f>
        <v>0</v>
      </c>
      <c r="P54" s="28">
        <f>ROUND(K54*G54,2)</f>
        <v>0</v>
      </c>
      <c r="Q54" s="28">
        <f>ROUND(L54*G54,2)</f>
        <v>0</v>
      </c>
      <c r="R54" s="27">
        <f>ROUND(O54+P54+Q54,2)</f>
        <v>0</v>
      </c>
      <c r="S54" s="59"/>
      <c r="T54" s="59"/>
    </row>
    <row r="55" spans="1:21" s="5" customFormat="1" ht="38.25" customHeight="1">
      <c r="A55" s="11"/>
      <c r="B55" s="11"/>
      <c r="C55" s="341" t="str">
        <f>'1.1 Pamati'!$C$31</f>
        <v>Tiešās izmaksas kopā, t. sk. darba devēja sociālais nodoklis 23.59%</v>
      </c>
      <c r="D55" s="342"/>
      <c r="E55" s="345"/>
      <c r="F55" s="12"/>
      <c r="G55" s="14"/>
      <c r="H55" s="99"/>
      <c r="I55" s="99"/>
      <c r="J55" s="14"/>
      <c r="K55" s="14"/>
      <c r="L55" s="14"/>
      <c r="M55" s="15"/>
      <c r="N55" s="105">
        <f>SUM(N14:N54)</f>
        <v>0</v>
      </c>
      <c r="O55" s="15">
        <f>SUM(O14:O54)</f>
        <v>0</v>
      </c>
      <c r="P55" s="15">
        <f>SUM(P14:P54)</f>
        <v>0</v>
      </c>
      <c r="Q55" s="15">
        <f>SUM(Q14:Q54)</f>
        <v>0</v>
      </c>
      <c r="R55" s="15">
        <f>SUM(R14:R54)</f>
        <v>0</v>
      </c>
      <c r="S55" s="7"/>
      <c r="T55" s="7"/>
    </row>
    <row r="56" spans="1:21" s="33" customFormat="1">
      <c r="A56" s="34"/>
      <c r="B56" s="34"/>
      <c r="C56" s="35"/>
      <c r="D56" s="151"/>
      <c r="E56" s="151"/>
    </row>
    <row r="57" spans="1:21" s="33" customFormat="1">
      <c r="A57" s="161"/>
      <c r="B57" s="160"/>
      <c r="C57" s="35"/>
      <c r="D57" s="151"/>
      <c r="E57" s="151"/>
    </row>
    <row r="58" spans="1:21" s="33" customFormat="1">
      <c r="A58" s="34"/>
      <c r="B58" s="34"/>
      <c r="C58" s="35"/>
      <c r="D58" s="151"/>
      <c r="E58" s="151"/>
    </row>
    <row r="59" spans="1:21" s="33" customFormat="1">
      <c r="A59" s="4" t="str">
        <f>'Buvn.kopt.'!$A$32</f>
        <v>Sastādīja: Mikus Dzudzilo, Sert., Nr. 20-7063</v>
      </c>
      <c r="B59" s="36"/>
      <c r="C59" s="37"/>
      <c r="D59" s="152"/>
      <c r="E59" s="152"/>
    </row>
    <row r="60" spans="1:21">
      <c r="A60" s="4"/>
      <c r="B60" s="23"/>
      <c r="C60" s="56"/>
      <c r="D60" s="153"/>
      <c r="E60" s="153"/>
      <c r="H60" s="38"/>
      <c r="I60" s="22"/>
      <c r="N60" s="22"/>
      <c r="S60" s="22"/>
      <c r="T60" s="22"/>
    </row>
    <row r="61" spans="1:21">
      <c r="A61" s="4"/>
      <c r="B61" s="23"/>
      <c r="C61" s="23"/>
      <c r="D61" s="154"/>
      <c r="E61" s="154"/>
      <c r="H61" s="22"/>
      <c r="I61" s="22"/>
      <c r="N61" s="22"/>
      <c r="S61" s="22"/>
      <c r="T61" s="22"/>
    </row>
    <row r="62" spans="1:21" s="23" customFormat="1">
      <c r="A62" s="57"/>
      <c r="D62" s="154"/>
      <c r="E62" s="154"/>
      <c r="F62" s="22"/>
      <c r="G62" s="22"/>
      <c r="H62" s="22"/>
    </row>
    <row r="63" spans="1:21">
      <c r="A63" s="4" t="str">
        <f>'Buvn.kopt.'!$A$36</f>
        <v>.</v>
      </c>
      <c r="B63" s="23"/>
      <c r="C63" s="23"/>
      <c r="D63" s="154"/>
      <c r="E63" s="154"/>
      <c r="H63" s="22"/>
      <c r="I63" s="22"/>
      <c r="N63" s="22"/>
      <c r="S63" s="22"/>
      <c r="T63" s="22"/>
    </row>
    <row r="64" spans="1:21">
      <c r="A64" s="23"/>
      <c r="B64" s="23"/>
      <c r="C64" s="23"/>
      <c r="D64" s="154"/>
      <c r="E64" s="154"/>
      <c r="H64" s="22"/>
      <c r="I64" s="22"/>
      <c r="N64" s="22"/>
      <c r="S64" s="22"/>
      <c r="T64" s="22"/>
    </row>
    <row r="65" spans="1:20">
      <c r="A65" s="23"/>
      <c r="B65" s="23"/>
      <c r="C65" s="23"/>
      <c r="D65" s="154"/>
      <c r="E65" s="154"/>
      <c r="H65" s="22"/>
      <c r="I65" s="22"/>
      <c r="N65" s="22"/>
      <c r="S65" s="22"/>
      <c r="T65" s="22"/>
    </row>
    <row r="66" spans="1:20">
      <c r="A66" s="23"/>
      <c r="B66" s="23"/>
      <c r="C66" s="23"/>
      <c r="D66" s="154"/>
      <c r="E66" s="154"/>
      <c r="H66" s="22"/>
      <c r="I66" s="22"/>
      <c r="N66" s="22"/>
      <c r="S66" s="22"/>
      <c r="T66" s="22"/>
    </row>
  </sheetData>
  <mergeCells count="12">
    <mergeCell ref="N12:R12"/>
    <mergeCell ref="A1:R1"/>
    <mergeCell ref="A2:R2"/>
    <mergeCell ref="O9:P9"/>
    <mergeCell ref="Q9:R9"/>
    <mergeCell ref="A12:A13"/>
    <mergeCell ref="B12:B13"/>
    <mergeCell ref="C12:E13"/>
    <mergeCell ref="C55:E55"/>
    <mergeCell ref="F12:F13"/>
    <mergeCell ref="G12:G13"/>
    <mergeCell ref="H12:M12"/>
  </mergeCells>
  <printOptions horizontalCentered="1"/>
  <pageMargins left="0.74803149606299202" right="0.74803149606299202" top="1.3149606300000001" bottom="0.35433070900000002" header="0.43307086614173201" footer="0.23622047244094499"/>
  <pageSetup paperSize="9" scale="5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CEDC-FF40-447D-ADDC-54C44DA5360A}">
  <sheetPr>
    <tabColor rgb="FF00B0F0"/>
    <pageSetUpPr fitToPage="1"/>
  </sheetPr>
  <dimension ref="A1:S125"/>
  <sheetViews>
    <sheetView view="pageBreakPreview" zoomScale="85" zoomScaleNormal="85" workbookViewId="0">
      <selection activeCell="W19" sqref="W19"/>
    </sheetView>
  </sheetViews>
  <sheetFormatPr defaultColWidth="9.109375" defaultRowHeight="13.2"/>
  <cols>
    <col min="1" max="1" width="4.5546875" style="22" customWidth="1"/>
    <col min="2" max="2" width="6.33203125" style="22" customWidth="1"/>
    <col min="3" max="3" width="51.44140625" style="22" customWidth="1"/>
    <col min="4" max="4" width="6.109375" style="22" customWidth="1"/>
    <col min="5" max="5" width="9.5546875" style="22" customWidth="1"/>
    <col min="6" max="6" width="7.88671875" style="102" customWidth="1"/>
    <col min="7" max="7" width="8.88671875" style="102" customWidth="1"/>
    <col min="8" max="8" width="9.5546875" style="22" customWidth="1"/>
    <col min="9" max="9" width="10.109375" style="22" customWidth="1"/>
    <col min="10" max="10" width="9.6640625" style="22" customWidth="1"/>
    <col min="11" max="11" width="9.88671875" style="22" customWidth="1"/>
    <col min="12" max="12" width="10.109375" style="102" customWidth="1"/>
    <col min="13" max="13" width="12" style="22" customWidth="1"/>
    <col min="14" max="14" width="11.88671875" style="22" customWidth="1"/>
    <col min="15" max="15" width="9.33203125" style="22" customWidth="1"/>
    <col min="16" max="16" width="11.44140625" style="22" customWidth="1"/>
    <col min="17" max="17" width="12.109375" style="23" customWidth="1"/>
    <col min="18" max="18" width="9.109375" style="23"/>
    <col min="19" max="19" width="11" style="22" customWidth="1"/>
    <col min="20" max="16384" width="9.109375" style="22"/>
  </cols>
  <sheetData>
    <row r="1" spans="1:19" s="5" customFormat="1">
      <c r="A1" s="330" t="s">
        <v>36</v>
      </c>
      <c r="B1" s="330"/>
      <c r="C1" s="330"/>
      <c r="D1" s="330"/>
      <c r="E1" s="330"/>
      <c r="F1" s="330"/>
      <c r="G1" s="330"/>
      <c r="H1" s="330"/>
      <c r="I1" s="330"/>
      <c r="J1" s="330"/>
      <c r="K1" s="330"/>
      <c r="L1" s="330"/>
      <c r="M1" s="330"/>
      <c r="N1" s="330"/>
      <c r="O1" s="330"/>
      <c r="P1" s="330"/>
      <c r="Q1" s="58"/>
      <c r="R1" s="7"/>
    </row>
    <row r="2" spans="1:19" s="5" customFormat="1">
      <c r="A2" s="331" t="s">
        <v>241</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P114</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7" t="s">
        <v>43</v>
      </c>
      <c r="D12" s="335" t="s">
        <v>1</v>
      </c>
      <c r="E12" s="326" t="s">
        <v>2</v>
      </c>
      <c r="F12" s="327" t="s">
        <v>5</v>
      </c>
      <c r="G12" s="328"/>
      <c r="H12" s="328"/>
      <c r="I12" s="328"/>
      <c r="J12" s="328"/>
      <c r="K12" s="329"/>
      <c r="L12" s="327" t="s">
        <v>3</v>
      </c>
      <c r="M12" s="328"/>
      <c r="N12" s="328"/>
      <c r="O12" s="328"/>
      <c r="P12" s="329"/>
      <c r="Q12" s="7"/>
      <c r="R12" s="7"/>
    </row>
    <row r="13" spans="1:19" s="5" customFormat="1" ht="57.75" customHeight="1">
      <c r="A13" s="336"/>
      <c r="B13" s="336"/>
      <c r="C13" s="339"/>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65" customFormat="1">
      <c r="A14" s="63"/>
      <c r="B14" s="93"/>
      <c r="C14" s="280" t="s">
        <v>242</v>
      </c>
      <c r="D14" s="275"/>
      <c r="E14" s="276"/>
      <c r="F14" s="226"/>
      <c r="G14" s="64"/>
      <c r="H14" s="64"/>
      <c r="I14" s="64"/>
      <c r="J14" s="64"/>
      <c r="K14" s="64">
        <f>ROUND(H14+I14+J14,2)</f>
        <v>0</v>
      </c>
      <c r="L14" s="109">
        <f>ROUND(F14*E14,2)</f>
        <v>0</v>
      </c>
      <c r="M14" s="77">
        <f>ROUND(H14*E14,2)</f>
        <v>0</v>
      </c>
      <c r="N14" s="77">
        <f>ROUND(I14*E14,2)</f>
        <v>0</v>
      </c>
      <c r="O14" s="77">
        <f>ROUND(J14*E14,2)</f>
        <v>0</v>
      </c>
      <c r="P14" s="64">
        <f>ROUND(M14+N14+O14,2)</f>
        <v>0</v>
      </c>
      <c r="Q14" s="118"/>
      <c r="R14" s="118"/>
    </row>
    <row r="15" spans="1:19" s="65" customFormat="1" ht="26.4">
      <c r="A15" s="63"/>
      <c r="B15" s="93"/>
      <c r="C15" s="281" t="s">
        <v>243</v>
      </c>
      <c r="D15" s="130"/>
      <c r="E15" s="278"/>
      <c r="F15" s="98"/>
      <c r="G15" s="98"/>
      <c r="H15" s="80"/>
      <c r="I15" s="80"/>
      <c r="J15" s="80"/>
      <c r="K15" s="64">
        <f>ROUND(H15+I15+J15,2)</f>
        <v>0</v>
      </c>
      <c r="L15" s="109">
        <f>ROUND(F15*E15,2)</f>
        <v>0</v>
      </c>
      <c r="M15" s="77">
        <f>ROUND(H15*E15,2)</f>
        <v>0</v>
      </c>
      <c r="N15" s="77">
        <f>ROUND(I15*E15,2)</f>
        <v>0</v>
      </c>
      <c r="O15" s="77">
        <f>ROUND(J15*E15,2)</f>
        <v>0</v>
      </c>
      <c r="P15" s="64">
        <f>ROUND(M15+N15+O15,2)</f>
        <v>0</v>
      </c>
      <c r="Q15" s="59"/>
      <c r="R15" s="59"/>
      <c r="S15" s="59"/>
    </row>
    <row r="16" spans="1:19" s="24" customFormat="1" ht="26.4">
      <c r="A16" s="63">
        <v>1</v>
      </c>
      <c r="B16" s="93"/>
      <c r="C16" s="277" t="s">
        <v>244</v>
      </c>
      <c r="D16" s="130" t="s">
        <v>151</v>
      </c>
      <c r="E16" s="278">
        <v>1</v>
      </c>
      <c r="F16" s="98"/>
      <c r="G16" s="167"/>
      <c r="H16" s="80"/>
      <c r="I16" s="53"/>
      <c r="J16" s="80"/>
      <c r="K16" s="64">
        <f>ROUND(H16+I16+J16,2)</f>
        <v>0</v>
      </c>
      <c r="L16" s="109">
        <f>ROUND(F16*E16,2)</f>
        <v>0</v>
      </c>
      <c r="M16" s="77">
        <f>ROUND(H16*E16,2)</f>
        <v>0</v>
      </c>
      <c r="N16" s="77">
        <f>ROUND(I16*E16,2)</f>
        <v>0</v>
      </c>
      <c r="O16" s="77">
        <f>ROUND(J16*E16,2)</f>
        <v>0</v>
      </c>
      <c r="P16" s="64">
        <f>ROUND(M16+N16+O16,2)</f>
        <v>0</v>
      </c>
      <c r="Q16" s="59"/>
      <c r="R16" s="59"/>
      <c r="S16" s="59"/>
    </row>
    <row r="17" spans="1:19" s="24" customFormat="1">
      <c r="A17" s="63"/>
      <c r="B17" s="93"/>
      <c r="C17" s="281" t="s">
        <v>245</v>
      </c>
      <c r="D17" s="130"/>
      <c r="E17" s="278"/>
      <c r="F17" s="98"/>
      <c r="G17" s="167"/>
      <c r="H17" s="80"/>
      <c r="I17" s="53"/>
      <c r="J17" s="80"/>
      <c r="K17" s="64">
        <f t="shared" ref="K17:K51" si="0">ROUND(H17+I17+J17,2)</f>
        <v>0</v>
      </c>
      <c r="L17" s="109">
        <f t="shared" ref="L17:L51" si="1">ROUND(F17*E17,2)</f>
        <v>0</v>
      </c>
      <c r="M17" s="77">
        <f t="shared" ref="M17:M51" si="2">ROUND(H17*E17,2)</f>
        <v>0</v>
      </c>
      <c r="N17" s="77">
        <f t="shared" ref="N17:N51" si="3">ROUND(I17*E17,2)</f>
        <v>0</v>
      </c>
      <c r="O17" s="77">
        <f t="shared" ref="O17:O51" si="4">ROUND(J17*E17,2)</f>
        <v>0</v>
      </c>
      <c r="P17" s="64">
        <f t="shared" ref="P17:P51" si="5">ROUND(M17+N17+O17,2)</f>
        <v>0</v>
      </c>
      <c r="Q17" s="59"/>
      <c r="R17" s="59"/>
      <c r="S17" s="59"/>
    </row>
    <row r="18" spans="1:19" s="24" customFormat="1">
      <c r="A18" s="63"/>
      <c r="B18" s="93"/>
      <c r="C18" s="281" t="s">
        <v>246</v>
      </c>
      <c r="D18" s="130"/>
      <c r="E18" s="279"/>
      <c r="F18" s="98"/>
      <c r="G18" s="167"/>
      <c r="H18" s="80"/>
      <c r="I18" s="53"/>
      <c r="J18" s="80"/>
      <c r="K18" s="64">
        <f t="shared" si="0"/>
        <v>0</v>
      </c>
      <c r="L18" s="109">
        <f t="shared" si="1"/>
        <v>0</v>
      </c>
      <c r="M18" s="77">
        <f t="shared" si="2"/>
        <v>0</v>
      </c>
      <c r="N18" s="77">
        <f t="shared" si="3"/>
        <v>0</v>
      </c>
      <c r="O18" s="77">
        <f t="shared" si="4"/>
        <v>0</v>
      </c>
      <c r="P18" s="64">
        <f t="shared" si="5"/>
        <v>0</v>
      </c>
      <c r="Q18" s="59"/>
      <c r="R18" s="59"/>
      <c r="S18" s="59"/>
    </row>
    <row r="19" spans="1:19" s="24" customFormat="1" ht="39.6">
      <c r="A19" s="63">
        <v>2</v>
      </c>
      <c r="B19" s="93"/>
      <c r="C19" s="277" t="s">
        <v>247</v>
      </c>
      <c r="D19" s="130" t="s">
        <v>122</v>
      </c>
      <c r="E19" s="278">
        <v>10</v>
      </c>
      <c r="F19" s="98"/>
      <c r="G19" s="167"/>
      <c r="H19" s="80"/>
      <c r="I19" s="53"/>
      <c r="J19" s="80"/>
      <c r="K19" s="64">
        <f t="shared" si="0"/>
        <v>0</v>
      </c>
      <c r="L19" s="109">
        <f t="shared" si="1"/>
        <v>0</v>
      </c>
      <c r="M19" s="77">
        <f t="shared" si="2"/>
        <v>0</v>
      </c>
      <c r="N19" s="77">
        <f t="shared" si="3"/>
        <v>0</v>
      </c>
      <c r="O19" s="77">
        <f t="shared" si="4"/>
        <v>0</v>
      </c>
      <c r="P19" s="64">
        <f t="shared" si="5"/>
        <v>0</v>
      </c>
      <c r="Q19" s="59"/>
      <c r="R19" s="59"/>
      <c r="S19" s="59"/>
    </row>
    <row r="20" spans="1:19" s="24" customFormat="1" ht="39.6">
      <c r="A20" s="63">
        <v>3</v>
      </c>
      <c r="B20" s="93"/>
      <c r="C20" s="277" t="s">
        <v>248</v>
      </c>
      <c r="D20" s="130" t="s">
        <v>122</v>
      </c>
      <c r="E20" s="279">
        <v>12</v>
      </c>
      <c r="F20" s="98"/>
      <c r="G20" s="167"/>
      <c r="H20" s="80"/>
      <c r="I20" s="53"/>
      <c r="J20" s="80"/>
      <c r="K20" s="64">
        <f t="shared" si="0"/>
        <v>0</v>
      </c>
      <c r="L20" s="109">
        <f t="shared" si="1"/>
        <v>0</v>
      </c>
      <c r="M20" s="77">
        <f t="shared" si="2"/>
        <v>0</v>
      </c>
      <c r="N20" s="77">
        <f t="shared" si="3"/>
        <v>0</v>
      </c>
      <c r="O20" s="77">
        <f t="shared" si="4"/>
        <v>0</v>
      </c>
      <c r="P20" s="64">
        <f t="shared" si="5"/>
        <v>0</v>
      </c>
      <c r="Q20" s="59"/>
      <c r="R20" s="59"/>
      <c r="S20" s="59"/>
    </row>
    <row r="21" spans="1:19" s="24" customFormat="1" ht="39.6">
      <c r="A21" s="63">
        <v>4</v>
      </c>
      <c r="B21" s="93"/>
      <c r="C21" s="277" t="s">
        <v>249</v>
      </c>
      <c r="D21" s="130" t="s">
        <v>122</v>
      </c>
      <c r="E21" s="279">
        <v>39</v>
      </c>
      <c r="F21" s="98"/>
      <c r="G21" s="167"/>
      <c r="H21" s="80"/>
      <c r="I21" s="80"/>
      <c r="J21" s="80"/>
      <c r="K21" s="64">
        <f t="shared" si="0"/>
        <v>0</v>
      </c>
      <c r="L21" s="109">
        <f t="shared" si="1"/>
        <v>0</v>
      </c>
      <c r="M21" s="77">
        <f t="shared" si="2"/>
        <v>0</v>
      </c>
      <c r="N21" s="77">
        <f t="shared" si="3"/>
        <v>0</v>
      </c>
      <c r="O21" s="77">
        <f t="shared" si="4"/>
        <v>0</v>
      </c>
      <c r="P21" s="64">
        <f t="shared" si="5"/>
        <v>0</v>
      </c>
      <c r="Q21" s="59"/>
      <c r="R21" s="59"/>
      <c r="S21" s="59"/>
    </row>
    <row r="22" spans="1:19" s="24" customFormat="1">
      <c r="A22" s="63"/>
      <c r="B22" s="93"/>
      <c r="C22" s="281" t="s">
        <v>250</v>
      </c>
      <c r="D22" s="130"/>
      <c r="E22" s="279"/>
      <c r="F22" s="98"/>
      <c r="G22" s="167"/>
      <c r="H22" s="80"/>
      <c r="I22" s="80"/>
      <c r="J22" s="80"/>
      <c r="K22" s="64">
        <f t="shared" si="0"/>
        <v>0</v>
      </c>
      <c r="L22" s="109">
        <f t="shared" si="1"/>
        <v>0</v>
      </c>
      <c r="M22" s="77">
        <f t="shared" si="2"/>
        <v>0</v>
      </c>
      <c r="N22" s="77">
        <f t="shared" si="3"/>
        <v>0</v>
      </c>
      <c r="O22" s="77">
        <f t="shared" si="4"/>
        <v>0</v>
      </c>
      <c r="P22" s="64">
        <f t="shared" si="5"/>
        <v>0</v>
      </c>
      <c r="Q22" s="59"/>
      <c r="R22" s="59"/>
      <c r="S22" s="59"/>
    </row>
    <row r="23" spans="1:19" s="24" customFormat="1">
      <c r="A23" s="63">
        <v>5</v>
      </c>
      <c r="B23" s="93"/>
      <c r="C23" s="277" t="s">
        <v>251</v>
      </c>
      <c r="D23" s="130" t="s">
        <v>122</v>
      </c>
      <c r="E23" s="279">
        <v>10</v>
      </c>
      <c r="F23" s="98"/>
      <c r="G23" s="167"/>
      <c r="H23" s="80"/>
      <c r="I23" s="80"/>
      <c r="J23" s="80"/>
      <c r="K23" s="64">
        <f t="shared" si="0"/>
        <v>0</v>
      </c>
      <c r="L23" s="109">
        <f t="shared" si="1"/>
        <v>0</v>
      </c>
      <c r="M23" s="77">
        <f t="shared" si="2"/>
        <v>0</v>
      </c>
      <c r="N23" s="77">
        <f t="shared" si="3"/>
        <v>0</v>
      </c>
      <c r="O23" s="77">
        <f t="shared" si="4"/>
        <v>0</v>
      </c>
      <c r="P23" s="64">
        <f t="shared" si="5"/>
        <v>0</v>
      </c>
      <c r="Q23" s="59"/>
      <c r="R23" s="59"/>
      <c r="S23" s="59"/>
    </row>
    <row r="24" spans="1:19" s="24" customFormat="1">
      <c r="A24" s="63">
        <v>6</v>
      </c>
      <c r="B24" s="93"/>
      <c r="C24" s="277" t="s">
        <v>252</v>
      </c>
      <c r="D24" s="130" t="s">
        <v>122</v>
      </c>
      <c r="E24" s="279">
        <v>12</v>
      </c>
      <c r="F24" s="98"/>
      <c r="G24" s="167"/>
      <c r="H24" s="80"/>
      <c r="I24" s="80"/>
      <c r="J24" s="80"/>
      <c r="K24" s="64">
        <f t="shared" si="0"/>
        <v>0</v>
      </c>
      <c r="L24" s="109">
        <f t="shared" si="1"/>
        <v>0</v>
      </c>
      <c r="M24" s="77">
        <f t="shared" si="2"/>
        <v>0</v>
      </c>
      <c r="N24" s="77">
        <f t="shared" si="3"/>
        <v>0</v>
      </c>
      <c r="O24" s="77">
        <f t="shared" si="4"/>
        <v>0</v>
      </c>
      <c r="P24" s="64">
        <f t="shared" si="5"/>
        <v>0</v>
      </c>
      <c r="Q24" s="59"/>
      <c r="R24" s="59"/>
      <c r="S24" s="59"/>
    </row>
    <row r="25" spans="1:19" s="24" customFormat="1">
      <c r="A25" s="63">
        <v>7</v>
      </c>
      <c r="B25" s="93"/>
      <c r="C25" s="277" t="s">
        <v>253</v>
      </c>
      <c r="D25" s="130" t="s">
        <v>122</v>
      </c>
      <c r="E25" s="279">
        <v>33</v>
      </c>
      <c r="F25" s="98"/>
      <c r="G25" s="167"/>
      <c r="H25" s="80"/>
      <c r="I25" s="80"/>
      <c r="J25" s="80"/>
      <c r="K25" s="64">
        <f t="shared" si="0"/>
        <v>0</v>
      </c>
      <c r="L25" s="109">
        <f t="shared" si="1"/>
        <v>0</v>
      </c>
      <c r="M25" s="77">
        <f t="shared" si="2"/>
        <v>0</v>
      </c>
      <c r="N25" s="77">
        <f t="shared" si="3"/>
        <v>0</v>
      </c>
      <c r="O25" s="77">
        <f t="shared" si="4"/>
        <v>0</v>
      </c>
      <c r="P25" s="64">
        <f t="shared" si="5"/>
        <v>0</v>
      </c>
      <c r="Q25" s="59"/>
      <c r="R25" s="59"/>
      <c r="S25" s="59"/>
    </row>
    <row r="26" spans="1:19" s="24" customFormat="1">
      <c r="A26" s="63"/>
      <c r="B26" s="93"/>
      <c r="C26" s="281" t="s">
        <v>254</v>
      </c>
      <c r="D26" s="130"/>
      <c r="E26" s="279"/>
      <c r="F26" s="98"/>
      <c r="G26" s="167"/>
      <c r="H26" s="80"/>
      <c r="I26" s="80"/>
      <c r="J26" s="80"/>
      <c r="K26" s="64">
        <f t="shared" si="0"/>
        <v>0</v>
      </c>
      <c r="L26" s="109">
        <f t="shared" si="1"/>
        <v>0</v>
      </c>
      <c r="M26" s="77">
        <f t="shared" si="2"/>
        <v>0</v>
      </c>
      <c r="N26" s="77">
        <f t="shared" si="3"/>
        <v>0</v>
      </c>
      <c r="O26" s="77">
        <f t="shared" si="4"/>
        <v>0</v>
      </c>
      <c r="P26" s="64">
        <f t="shared" si="5"/>
        <v>0</v>
      </c>
      <c r="Q26" s="59"/>
      <c r="R26" s="59"/>
      <c r="S26" s="59"/>
    </row>
    <row r="27" spans="1:19" s="24" customFormat="1">
      <c r="A27" s="63"/>
      <c r="B27" s="93"/>
      <c r="C27" s="281" t="s">
        <v>255</v>
      </c>
      <c r="D27" s="130"/>
      <c r="E27" s="279"/>
      <c r="F27" s="98"/>
      <c r="G27" s="167"/>
      <c r="H27" s="80"/>
      <c r="I27" s="80"/>
      <c r="J27" s="80"/>
      <c r="K27" s="64">
        <f t="shared" si="0"/>
        <v>0</v>
      </c>
      <c r="L27" s="109">
        <f t="shared" si="1"/>
        <v>0</v>
      </c>
      <c r="M27" s="77">
        <f t="shared" si="2"/>
        <v>0</v>
      </c>
      <c r="N27" s="77">
        <f t="shared" si="3"/>
        <v>0</v>
      </c>
      <c r="O27" s="77">
        <f t="shared" si="4"/>
        <v>0</v>
      </c>
      <c r="P27" s="64">
        <f t="shared" si="5"/>
        <v>0</v>
      </c>
      <c r="Q27" s="59"/>
      <c r="R27" s="59"/>
      <c r="S27" s="59"/>
    </row>
    <row r="28" spans="1:19" s="24" customFormat="1">
      <c r="A28" s="63"/>
      <c r="B28" s="93"/>
      <c r="C28" s="281" t="s">
        <v>256</v>
      </c>
      <c r="D28" s="130"/>
      <c r="E28" s="279"/>
      <c r="F28" s="98"/>
      <c r="G28" s="167"/>
      <c r="H28" s="80"/>
      <c r="I28" s="80"/>
      <c r="J28" s="80"/>
      <c r="K28" s="64">
        <f t="shared" si="0"/>
        <v>0</v>
      </c>
      <c r="L28" s="109">
        <f t="shared" si="1"/>
        <v>0</v>
      </c>
      <c r="M28" s="77">
        <f t="shared" si="2"/>
        <v>0</v>
      </c>
      <c r="N28" s="77">
        <f t="shared" si="3"/>
        <v>0</v>
      </c>
      <c r="O28" s="77">
        <f t="shared" si="4"/>
        <v>0</v>
      </c>
      <c r="P28" s="64">
        <f t="shared" si="5"/>
        <v>0</v>
      </c>
      <c r="Q28" s="59"/>
      <c r="R28" s="59"/>
      <c r="S28" s="59"/>
    </row>
    <row r="29" spans="1:19" s="24" customFormat="1">
      <c r="A29" s="63">
        <v>8</v>
      </c>
      <c r="B29" s="93"/>
      <c r="C29" s="277" t="s">
        <v>257</v>
      </c>
      <c r="D29" s="130" t="s">
        <v>150</v>
      </c>
      <c r="E29" s="279">
        <v>7</v>
      </c>
      <c r="F29" s="98"/>
      <c r="G29" s="98"/>
      <c r="H29" s="80"/>
      <c r="I29" s="80"/>
      <c r="J29" s="80"/>
      <c r="K29" s="64">
        <f t="shared" si="0"/>
        <v>0</v>
      </c>
      <c r="L29" s="109">
        <f t="shared" si="1"/>
        <v>0</v>
      </c>
      <c r="M29" s="77">
        <f t="shared" si="2"/>
        <v>0</v>
      </c>
      <c r="N29" s="77">
        <f t="shared" si="3"/>
        <v>0</v>
      </c>
      <c r="O29" s="77">
        <f t="shared" si="4"/>
        <v>0</v>
      </c>
      <c r="P29" s="64">
        <f t="shared" si="5"/>
        <v>0</v>
      </c>
      <c r="Q29" s="59"/>
      <c r="R29" s="59"/>
      <c r="S29" s="59"/>
    </row>
    <row r="30" spans="1:19" s="24" customFormat="1">
      <c r="A30" s="63"/>
      <c r="B30" s="93"/>
      <c r="C30" s="281" t="s">
        <v>258</v>
      </c>
      <c r="D30" s="130"/>
      <c r="E30" s="279"/>
      <c r="F30" s="98"/>
      <c r="G30" s="167"/>
      <c r="H30" s="80"/>
      <c r="I30" s="80"/>
      <c r="J30" s="80"/>
      <c r="K30" s="64">
        <f t="shared" si="0"/>
        <v>0</v>
      </c>
      <c r="L30" s="109">
        <f t="shared" si="1"/>
        <v>0</v>
      </c>
      <c r="M30" s="77">
        <f t="shared" si="2"/>
        <v>0</v>
      </c>
      <c r="N30" s="77">
        <f t="shared" si="3"/>
        <v>0</v>
      </c>
      <c r="O30" s="77">
        <f t="shared" si="4"/>
        <v>0</v>
      </c>
      <c r="P30" s="64">
        <f t="shared" si="5"/>
        <v>0</v>
      </c>
      <c r="Q30" s="59"/>
      <c r="R30" s="59"/>
      <c r="S30" s="59"/>
    </row>
    <row r="31" spans="1:19" s="24" customFormat="1">
      <c r="A31" s="63">
        <v>9</v>
      </c>
      <c r="B31" s="93"/>
      <c r="C31" s="277" t="s">
        <v>259</v>
      </c>
      <c r="D31" s="130" t="s">
        <v>150</v>
      </c>
      <c r="E31" s="279">
        <v>2</v>
      </c>
      <c r="F31" s="98"/>
      <c r="G31" s="98"/>
      <c r="H31" s="80"/>
      <c r="I31" s="80"/>
      <c r="J31" s="80"/>
      <c r="K31" s="64">
        <f t="shared" si="0"/>
        <v>0</v>
      </c>
      <c r="L31" s="109">
        <f t="shared" si="1"/>
        <v>0</v>
      </c>
      <c r="M31" s="77">
        <f t="shared" si="2"/>
        <v>0</v>
      </c>
      <c r="N31" s="77">
        <f t="shared" si="3"/>
        <v>0</v>
      </c>
      <c r="O31" s="77">
        <f t="shared" si="4"/>
        <v>0</v>
      </c>
      <c r="P31" s="64">
        <f t="shared" si="5"/>
        <v>0</v>
      </c>
      <c r="Q31" s="59"/>
      <c r="R31" s="59"/>
      <c r="S31" s="59"/>
    </row>
    <row r="32" spans="1:19" s="24" customFormat="1">
      <c r="A32" s="63">
        <v>10</v>
      </c>
      <c r="B32" s="93"/>
      <c r="C32" s="277" t="s">
        <v>260</v>
      </c>
      <c r="D32" s="130" t="s">
        <v>150</v>
      </c>
      <c r="E32" s="279">
        <v>1</v>
      </c>
      <c r="F32" s="98"/>
      <c r="G32" s="98"/>
      <c r="H32" s="80"/>
      <c r="I32" s="80"/>
      <c r="J32" s="80"/>
      <c r="K32" s="64">
        <f t="shared" si="0"/>
        <v>0</v>
      </c>
      <c r="L32" s="109">
        <f t="shared" si="1"/>
        <v>0</v>
      </c>
      <c r="M32" s="77">
        <f t="shared" si="2"/>
        <v>0</v>
      </c>
      <c r="N32" s="77">
        <f t="shared" si="3"/>
        <v>0</v>
      </c>
      <c r="O32" s="77">
        <f t="shared" si="4"/>
        <v>0</v>
      </c>
      <c r="P32" s="64">
        <f t="shared" si="5"/>
        <v>0</v>
      </c>
      <c r="Q32" s="59"/>
      <c r="R32" s="59"/>
      <c r="S32" s="59"/>
    </row>
    <row r="33" spans="1:19" s="24" customFormat="1">
      <c r="A33" s="63">
        <v>11</v>
      </c>
      <c r="B33" s="93"/>
      <c r="C33" s="277" t="s">
        <v>261</v>
      </c>
      <c r="D33" s="130" t="s">
        <v>150</v>
      </c>
      <c r="E33" s="279">
        <v>1</v>
      </c>
      <c r="F33" s="98"/>
      <c r="G33" s="98"/>
      <c r="H33" s="80"/>
      <c r="I33" s="80"/>
      <c r="J33" s="80"/>
      <c r="K33" s="64">
        <f t="shared" si="0"/>
        <v>0</v>
      </c>
      <c r="L33" s="109">
        <f t="shared" si="1"/>
        <v>0</v>
      </c>
      <c r="M33" s="77">
        <f t="shared" si="2"/>
        <v>0</v>
      </c>
      <c r="N33" s="77">
        <f t="shared" si="3"/>
        <v>0</v>
      </c>
      <c r="O33" s="77">
        <f t="shared" si="4"/>
        <v>0</v>
      </c>
      <c r="P33" s="64">
        <f t="shared" si="5"/>
        <v>0</v>
      </c>
      <c r="Q33" s="59"/>
      <c r="R33" s="59"/>
      <c r="S33" s="59"/>
    </row>
    <row r="34" spans="1:19" s="24" customFormat="1">
      <c r="A34" s="63"/>
      <c r="B34" s="93"/>
      <c r="C34" s="281" t="s">
        <v>262</v>
      </c>
      <c r="D34" s="130"/>
      <c r="E34" s="279"/>
      <c r="F34" s="98"/>
      <c r="G34" s="98"/>
      <c r="H34" s="80"/>
      <c r="I34" s="80"/>
      <c r="J34" s="80"/>
      <c r="K34" s="64">
        <f t="shared" si="0"/>
        <v>0</v>
      </c>
      <c r="L34" s="109">
        <f t="shared" si="1"/>
        <v>0</v>
      </c>
      <c r="M34" s="77">
        <f t="shared" si="2"/>
        <v>0</v>
      </c>
      <c r="N34" s="77">
        <f t="shared" si="3"/>
        <v>0</v>
      </c>
      <c r="O34" s="77">
        <f t="shared" si="4"/>
        <v>0</v>
      </c>
      <c r="P34" s="64">
        <f t="shared" si="5"/>
        <v>0</v>
      </c>
      <c r="Q34" s="59"/>
      <c r="R34" s="59"/>
      <c r="S34" s="59"/>
    </row>
    <row r="35" spans="1:19" s="24" customFormat="1">
      <c r="A35" s="63">
        <v>12</v>
      </c>
      <c r="B35" s="93"/>
      <c r="C35" s="277" t="s">
        <v>263</v>
      </c>
      <c r="D35" s="130" t="s">
        <v>150</v>
      </c>
      <c r="E35" s="279">
        <v>1</v>
      </c>
      <c r="F35" s="98"/>
      <c r="G35" s="98"/>
      <c r="H35" s="80"/>
      <c r="I35" s="80"/>
      <c r="J35" s="80"/>
      <c r="K35" s="64">
        <f t="shared" si="0"/>
        <v>0</v>
      </c>
      <c r="L35" s="109">
        <f t="shared" si="1"/>
        <v>0</v>
      </c>
      <c r="M35" s="77">
        <f t="shared" si="2"/>
        <v>0</v>
      </c>
      <c r="N35" s="77">
        <f t="shared" si="3"/>
        <v>0</v>
      </c>
      <c r="O35" s="77">
        <f t="shared" si="4"/>
        <v>0</v>
      </c>
      <c r="P35" s="64">
        <f t="shared" si="5"/>
        <v>0</v>
      </c>
      <c r="Q35" s="59"/>
      <c r="R35" s="59"/>
      <c r="S35" s="59"/>
    </row>
    <row r="36" spans="1:19" s="24" customFormat="1">
      <c r="A36" s="63">
        <v>13</v>
      </c>
      <c r="B36" s="93"/>
      <c r="C36" s="277" t="s">
        <v>264</v>
      </c>
      <c r="D36" s="130" t="s">
        <v>150</v>
      </c>
      <c r="E36" s="279">
        <v>1</v>
      </c>
      <c r="F36" s="98"/>
      <c r="G36" s="167"/>
      <c r="H36" s="80"/>
      <c r="I36" s="80"/>
      <c r="J36" s="80"/>
      <c r="K36" s="64">
        <f t="shared" si="0"/>
        <v>0</v>
      </c>
      <c r="L36" s="109">
        <f t="shared" si="1"/>
        <v>0</v>
      </c>
      <c r="M36" s="77">
        <f t="shared" si="2"/>
        <v>0</v>
      </c>
      <c r="N36" s="77">
        <f t="shared" si="3"/>
        <v>0</v>
      </c>
      <c r="O36" s="77">
        <f t="shared" si="4"/>
        <v>0</v>
      </c>
      <c r="P36" s="64">
        <f t="shared" si="5"/>
        <v>0</v>
      </c>
      <c r="Q36" s="59"/>
      <c r="R36" s="59"/>
      <c r="S36" s="59"/>
    </row>
    <row r="37" spans="1:19" s="24" customFormat="1">
      <c r="A37" s="63">
        <v>14</v>
      </c>
      <c r="B37" s="93"/>
      <c r="C37" s="277" t="s">
        <v>257</v>
      </c>
      <c r="D37" s="130" t="s">
        <v>150</v>
      </c>
      <c r="E37" s="279">
        <v>18</v>
      </c>
      <c r="F37" s="98"/>
      <c r="G37" s="167"/>
      <c r="H37" s="80"/>
      <c r="I37" s="80"/>
      <c r="J37" s="80"/>
      <c r="K37" s="64">
        <f t="shared" si="0"/>
        <v>0</v>
      </c>
      <c r="L37" s="109">
        <f t="shared" si="1"/>
        <v>0</v>
      </c>
      <c r="M37" s="77">
        <f t="shared" si="2"/>
        <v>0</v>
      </c>
      <c r="N37" s="77">
        <f t="shared" si="3"/>
        <v>0</v>
      </c>
      <c r="O37" s="77">
        <f t="shared" si="4"/>
        <v>0</v>
      </c>
      <c r="P37" s="64">
        <f t="shared" si="5"/>
        <v>0</v>
      </c>
      <c r="Q37" s="59"/>
      <c r="R37" s="59"/>
      <c r="S37" s="59"/>
    </row>
    <row r="38" spans="1:19" s="24" customFormat="1">
      <c r="A38" s="63"/>
      <c r="B38" s="93"/>
      <c r="C38" s="281" t="s">
        <v>265</v>
      </c>
      <c r="D38" s="130"/>
      <c r="E38" s="279"/>
      <c r="F38" s="98"/>
      <c r="G38" s="167"/>
      <c r="H38" s="80"/>
      <c r="I38" s="80"/>
      <c r="J38" s="80"/>
      <c r="K38" s="64">
        <f t="shared" si="0"/>
        <v>0</v>
      </c>
      <c r="L38" s="109">
        <f t="shared" si="1"/>
        <v>0</v>
      </c>
      <c r="M38" s="77">
        <f t="shared" si="2"/>
        <v>0</v>
      </c>
      <c r="N38" s="77">
        <f t="shared" si="3"/>
        <v>0</v>
      </c>
      <c r="O38" s="77">
        <f t="shared" si="4"/>
        <v>0</v>
      </c>
      <c r="P38" s="64">
        <f t="shared" si="5"/>
        <v>0</v>
      </c>
      <c r="Q38" s="59"/>
      <c r="R38" s="59"/>
      <c r="S38" s="59"/>
    </row>
    <row r="39" spans="1:19" s="24" customFormat="1">
      <c r="A39" s="63">
        <v>15</v>
      </c>
      <c r="B39" s="93"/>
      <c r="C39" s="277" t="s">
        <v>266</v>
      </c>
      <c r="D39" s="130" t="s">
        <v>150</v>
      </c>
      <c r="E39" s="279">
        <v>1</v>
      </c>
      <c r="F39" s="98"/>
      <c r="G39" s="167"/>
      <c r="H39" s="80"/>
      <c r="I39" s="80"/>
      <c r="J39" s="80"/>
      <c r="K39" s="64">
        <f t="shared" si="0"/>
        <v>0</v>
      </c>
      <c r="L39" s="109">
        <f t="shared" si="1"/>
        <v>0</v>
      </c>
      <c r="M39" s="77">
        <f t="shared" si="2"/>
        <v>0</v>
      </c>
      <c r="N39" s="77">
        <f t="shared" si="3"/>
        <v>0</v>
      </c>
      <c r="O39" s="77">
        <f t="shared" si="4"/>
        <v>0</v>
      </c>
      <c r="P39" s="64">
        <f t="shared" si="5"/>
        <v>0</v>
      </c>
      <c r="Q39" s="59"/>
      <c r="R39" s="59"/>
      <c r="S39" s="59"/>
    </row>
    <row r="40" spans="1:19" s="24" customFormat="1">
      <c r="A40" s="63"/>
      <c r="B40" s="93"/>
      <c r="C40" s="281" t="s">
        <v>267</v>
      </c>
      <c r="D40" s="130"/>
      <c r="E40" s="279"/>
      <c r="F40" s="98"/>
      <c r="G40" s="98"/>
      <c r="H40" s="80"/>
      <c r="I40" s="80"/>
      <c r="J40" s="80"/>
      <c r="K40" s="64">
        <f t="shared" si="0"/>
        <v>0</v>
      </c>
      <c r="L40" s="109">
        <f t="shared" si="1"/>
        <v>0</v>
      </c>
      <c r="M40" s="77">
        <f t="shared" si="2"/>
        <v>0</v>
      </c>
      <c r="N40" s="77">
        <f t="shared" si="3"/>
        <v>0</v>
      </c>
      <c r="O40" s="77">
        <f t="shared" si="4"/>
        <v>0</v>
      </c>
      <c r="P40" s="64">
        <f t="shared" si="5"/>
        <v>0</v>
      </c>
      <c r="Q40" s="59"/>
      <c r="R40" s="59"/>
      <c r="S40" s="59"/>
    </row>
    <row r="41" spans="1:19" s="24" customFormat="1">
      <c r="A41" s="63">
        <v>20</v>
      </c>
      <c r="B41" s="93"/>
      <c r="C41" s="277" t="s">
        <v>268</v>
      </c>
      <c r="D41" s="130" t="s">
        <v>150</v>
      </c>
      <c r="E41" s="279">
        <v>2</v>
      </c>
      <c r="F41" s="98"/>
      <c r="G41" s="167"/>
      <c r="H41" s="80"/>
      <c r="I41" s="80"/>
      <c r="J41" s="80"/>
      <c r="K41" s="64">
        <f t="shared" si="0"/>
        <v>0</v>
      </c>
      <c r="L41" s="109">
        <f t="shared" si="1"/>
        <v>0</v>
      </c>
      <c r="M41" s="77">
        <f t="shared" si="2"/>
        <v>0</v>
      </c>
      <c r="N41" s="77">
        <f t="shared" si="3"/>
        <v>0</v>
      </c>
      <c r="O41" s="77">
        <f t="shared" si="4"/>
        <v>0</v>
      </c>
      <c r="P41" s="64">
        <f t="shared" si="5"/>
        <v>0</v>
      </c>
      <c r="Q41" s="59"/>
      <c r="R41" s="59"/>
      <c r="S41" s="59"/>
    </row>
    <row r="42" spans="1:19" s="24" customFormat="1">
      <c r="A42" s="63">
        <v>21</v>
      </c>
      <c r="B42" s="93"/>
      <c r="C42" s="277" t="s">
        <v>269</v>
      </c>
      <c r="D42" s="130" t="s">
        <v>150</v>
      </c>
      <c r="E42" s="279">
        <v>2</v>
      </c>
      <c r="F42" s="98"/>
      <c r="G42" s="167"/>
      <c r="H42" s="80"/>
      <c r="I42" s="80"/>
      <c r="J42" s="80"/>
      <c r="K42" s="64">
        <f t="shared" si="0"/>
        <v>0</v>
      </c>
      <c r="L42" s="109">
        <f t="shared" si="1"/>
        <v>0</v>
      </c>
      <c r="M42" s="77">
        <f t="shared" si="2"/>
        <v>0</v>
      </c>
      <c r="N42" s="77">
        <f t="shared" si="3"/>
        <v>0</v>
      </c>
      <c r="O42" s="77">
        <f t="shared" si="4"/>
        <v>0</v>
      </c>
      <c r="P42" s="64">
        <f t="shared" si="5"/>
        <v>0</v>
      </c>
      <c r="Q42" s="59"/>
      <c r="R42" s="59"/>
      <c r="S42" s="59"/>
    </row>
    <row r="43" spans="1:19" s="24" customFormat="1">
      <c r="A43" s="63">
        <v>22</v>
      </c>
      <c r="B43" s="93"/>
      <c r="C43" s="277" t="s">
        <v>270</v>
      </c>
      <c r="D43" s="130" t="s">
        <v>150</v>
      </c>
      <c r="E43" s="279">
        <v>29</v>
      </c>
      <c r="F43" s="98"/>
      <c r="G43" s="167"/>
      <c r="H43" s="80"/>
      <c r="I43" s="80"/>
      <c r="J43" s="80"/>
      <c r="K43" s="64">
        <f t="shared" si="0"/>
        <v>0</v>
      </c>
      <c r="L43" s="109">
        <f t="shared" si="1"/>
        <v>0</v>
      </c>
      <c r="M43" s="77">
        <f t="shared" si="2"/>
        <v>0</v>
      </c>
      <c r="N43" s="77">
        <f t="shared" si="3"/>
        <v>0</v>
      </c>
      <c r="O43" s="77">
        <f t="shared" si="4"/>
        <v>0</v>
      </c>
      <c r="P43" s="64">
        <f t="shared" si="5"/>
        <v>0</v>
      </c>
      <c r="Q43" s="59"/>
      <c r="R43" s="59"/>
      <c r="S43" s="59"/>
    </row>
    <row r="44" spans="1:19" s="24" customFormat="1">
      <c r="A44" s="63"/>
      <c r="B44" s="93"/>
      <c r="C44" s="281" t="s">
        <v>271</v>
      </c>
      <c r="D44" s="130"/>
      <c r="E44" s="279"/>
      <c r="F44" s="98"/>
      <c r="G44" s="98"/>
      <c r="H44" s="80"/>
      <c r="I44" s="80"/>
      <c r="J44" s="80"/>
      <c r="K44" s="64">
        <f t="shared" si="0"/>
        <v>0</v>
      </c>
      <c r="L44" s="109">
        <f t="shared" si="1"/>
        <v>0</v>
      </c>
      <c r="M44" s="77">
        <f t="shared" si="2"/>
        <v>0</v>
      </c>
      <c r="N44" s="77">
        <f t="shared" si="3"/>
        <v>0</v>
      </c>
      <c r="O44" s="77">
        <f t="shared" si="4"/>
        <v>0</v>
      </c>
      <c r="P44" s="64">
        <f t="shared" si="5"/>
        <v>0</v>
      </c>
      <c r="Q44" s="59"/>
      <c r="R44" s="59"/>
      <c r="S44" s="59"/>
    </row>
    <row r="45" spans="1:19" s="24" customFormat="1" ht="26.4">
      <c r="A45" s="63">
        <v>23</v>
      </c>
      <c r="B45" s="93"/>
      <c r="C45" s="277" t="s">
        <v>272</v>
      </c>
      <c r="D45" s="130" t="s">
        <v>151</v>
      </c>
      <c r="E45" s="279">
        <v>3</v>
      </c>
      <c r="F45" s="98"/>
      <c r="G45" s="167"/>
      <c r="H45" s="80"/>
      <c r="I45" s="80"/>
      <c r="J45" s="80"/>
      <c r="K45" s="64">
        <f t="shared" si="0"/>
        <v>0</v>
      </c>
      <c r="L45" s="109">
        <f t="shared" si="1"/>
        <v>0</v>
      </c>
      <c r="M45" s="77">
        <f t="shared" si="2"/>
        <v>0</v>
      </c>
      <c r="N45" s="77">
        <f t="shared" si="3"/>
        <v>0</v>
      </c>
      <c r="O45" s="77">
        <f t="shared" si="4"/>
        <v>0</v>
      </c>
      <c r="P45" s="64">
        <f t="shared" si="5"/>
        <v>0</v>
      </c>
      <c r="Q45" s="59"/>
      <c r="R45" s="59"/>
      <c r="S45" s="59"/>
    </row>
    <row r="46" spans="1:19" s="24" customFormat="1" ht="26.4">
      <c r="A46" s="63">
        <v>24</v>
      </c>
      <c r="B46" s="93"/>
      <c r="C46" s="277" t="s">
        <v>273</v>
      </c>
      <c r="D46" s="130" t="s">
        <v>151</v>
      </c>
      <c r="E46" s="279">
        <v>1</v>
      </c>
      <c r="F46" s="98"/>
      <c r="G46" s="167"/>
      <c r="H46" s="80"/>
      <c r="I46" s="80"/>
      <c r="J46" s="80"/>
      <c r="K46" s="64">
        <f t="shared" si="0"/>
        <v>0</v>
      </c>
      <c r="L46" s="109">
        <f t="shared" si="1"/>
        <v>0</v>
      </c>
      <c r="M46" s="77">
        <f t="shared" si="2"/>
        <v>0</v>
      </c>
      <c r="N46" s="77">
        <f t="shared" si="3"/>
        <v>0</v>
      </c>
      <c r="O46" s="77">
        <f t="shared" si="4"/>
        <v>0</v>
      </c>
      <c r="P46" s="64">
        <f t="shared" si="5"/>
        <v>0</v>
      </c>
      <c r="Q46" s="59"/>
      <c r="R46" s="59"/>
      <c r="S46" s="59"/>
    </row>
    <row r="47" spans="1:19" s="24" customFormat="1" ht="52.8">
      <c r="A47" s="63">
        <v>25</v>
      </c>
      <c r="B47" s="93"/>
      <c r="C47" s="277" t="s">
        <v>274</v>
      </c>
      <c r="D47" s="130" t="s">
        <v>151</v>
      </c>
      <c r="E47" s="279">
        <v>1</v>
      </c>
      <c r="F47" s="98"/>
      <c r="G47" s="167"/>
      <c r="H47" s="80"/>
      <c r="I47" s="80"/>
      <c r="J47" s="80"/>
      <c r="K47" s="64">
        <f t="shared" si="0"/>
        <v>0</v>
      </c>
      <c r="L47" s="109">
        <f t="shared" si="1"/>
        <v>0</v>
      </c>
      <c r="M47" s="77">
        <f t="shared" si="2"/>
        <v>0</v>
      </c>
      <c r="N47" s="77">
        <f t="shared" si="3"/>
        <v>0</v>
      </c>
      <c r="O47" s="77">
        <f t="shared" si="4"/>
        <v>0</v>
      </c>
      <c r="P47" s="64">
        <f t="shared" si="5"/>
        <v>0</v>
      </c>
      <c r="Q47" s="59"/>
      <c r="R47" s="59"/>
      <c r="S47" s="59"/>
    </row>
    <row r="48" spans="1:19" s="24" customFormat="1">
      <c r="A48" s="63"/>
      <c r="B48" s="93"/>
      <c r="C48" s="281" t="s">
        <v>275</v>
      </c>
      <c r="D48" s="130"/>
      <c r="E48" s="279"/>
      <c r="F48" s="98"/>
      <c r="G48" s="98"/>
      <c r="H48" s="80"/>
      <c r="I48" s="80"/>
      <c r="J48" s="80"/>
      <c r="K48" s="64">
        <f t="shared" si="0"/>
        <v>0</v>
      </c>
      <c r="L48" s="109">
        <f t="shared" si="1"/>
        <v>0</v>
      </c>
      <c r="M48" s="77">
        <f t="shared" si="2"/>
        <v>0</v>
      </c>
      <c r="N48" s="77">
        <f t="shared" si="3"/>
        <v>0</v>
      </c>
      <c r="O48" s="77">
        <f t="shared" si="4"/>
        <v>0</v>
      </c>
      <c r="P48" s="64">
        <f t="shared" si="5"/>
        <v>0</v>
      </c>
      <c r="Q48" s="59"/>
      <c r="R48" s="59"/>
      <c r="S48" s="59"/>
    </row>
    <row r="49" spans="1:19" s="24" customFormat="1" ht="39.6">
      <c r="A49" s="63">
        <v>26</v>
      </c>
      <c r="B49" s="93"/>
      <c r="C49" s="277" t="s">
        <v>276</v>
      </c>
      <c r="D49" s="130" t="s">
        <v>151</v>
      </c>
      <c r="E49" s="279">
        <v>3</v>
      </c>
      <c r="F49" s="98"/>
      <c r="G49" s="167"/>
      <c r="H49" s="80"/>
      <c r="I49" s="80"/>
      <c r="J49" s="80"/>
      <c r="K49" s="64">
        <f t="shared" si="0"/>
        <v>0</v>
      </c>
      <c r="L49" s="109">
        <f t="shared" si="1"/>
        <v>0</v>
      </c>
      <c r="M49" s="77">
        <f t="shared" si="2"/>
        <v>0</v>
      </c>
      <c r="N49" s="77">
        <f t="shared" si="3"/>
        <v>0</v>
      </c>
      <c r="O49" s="77">
        <f t="shared" si="4"/>
        <v>0</v>
      </c>
      <c r="P49" s="64">
        <f t="shared" si="5"/>
        <v>0</v>
      </c>
      <c r="Q49" s="59"/>
      <c r="R49" s="59"/>
      <c r="S49" s="59"/>
    </row>
    <row r="50" spans="1:19" s="24" customFormat="1" ht="26.4">
      <c r="A50" s="63">
        <v>27</v>
      </c>
      <c r="B50" s="93"/>
      <c r="C50" s="277" t="s">
        <v>277</v>
      </c>
      <c r="D50" s="130" t="s">
        <v>151</v>
      </c>
      <c r="E50" s="279">
        <v>1</v>
      </c>
      <c r="F50" s="98"/>
      <c r="G50" s="167"/>
      <c r="H50" s="80"/>
      <c r="I50" s="80"/>
      <c r="J50" s="80"/>
      <c r="K50" s="64">
        <f t="shared" si="0"/>
        <v>0</v>
      </c>
      <c r="L50" s="109">
        <f t="shared" si="1"/>
        <v>0</v>
      </c>
      <c r="M50" s="77">
        <f t="shared" si="2"/>
        <v>0</v>
      </c>
      <c r="N50" s="77">
        <f t="shared" si="3"/>
        <v>0</v>
      </c>
      <c r="O50" s="77">
        <f t="shared" si="4"/>
        <v>0</v>
      </c>
      <c r="P50" s="64">
        <f t="shared" si="5"/>
        <v>0</v>
      </c>
      <c r="Q50" s="59"/>
      <c r="R50" s="59"/>
      <c r="S50" s="59"/>
    </row>
    <row r="51" spans="1:19" s="24" customFormat="1" ht="39.6">
      <c r="A51" s="63">
        <v>28</v>
      </c>
      <c r="B51" s="93"/>
      <c r="C51" s="277" t="s">
        <v>278</v>
      </c>
      <c r="D51" s="130" t="s">
        <v>151</v>
      </c>
      <c r="E51" s="279">
        <v>2</v>
      </c>
      <c r="F51" s="98"/>
      <c r="G51" s="98"/>
      <c r="H51" s="80"/>
      <c r="I51" s="80"/>
      <c r="J51" s="80"/>
      <c r="K51" s="64">
        <f t="shared" si="0"/>
        <v>0</v>
      </c>
      <c r="L51" s="109">
        <f t="shared" si="1"/>
        <v>0</v>
      </c>
      <c r="M51" s="77">
        <f t="shared" si="2"/>
        <v>0</v>
      </c>
      <c r="N51" s="77">
        <f t="shared" si="3"/>
        <v>0</v>
      </c>
      <c r="O51" s="77">
        <f t="shared" si="4"/>
        <v>0</v>
      </c>
      <c r="P51" s="64">
        <f t="shared" si="5"/>
        <v>0</v>
      </c>
      <c r="Q51" s="59"/>
      <c r="R51" s="59"/>
      <c r="S51" s="59"/>
    </row>
    <row r="52" spans="1:19" s="24" customFormat="1">
      <c r="A52" s="63">
        <v>29</v>
      </c>
      <c r="B52" s="93"/>
      <c r="C52" s="277" t="s">
        <v>279</v>
      </c>
      <c r="D52" s="130" t="s">
        <v>151</v>
      </c>
      <c r="E52" s="279">
        <v>1</v>
      </c>
      <c r="F52" s="98"/>
      <c r="G52" s="98"/>
      <c r="H52" s="80"/>
      <c r="I52" s="80"/>
      <c r="J52" s="80"/>
      <c r="K52" s="64">
        <f t="shared" ref="K52:K61" si="6">ROUND(H52+I52+J52,2)</f>
        <v>0</v>
      </c>
      <c r="L52" s="109">
        <f t="shared" ref="L52:L61" si="7">ROUND(F52*E52,2)</f>
        <v>0</v>
      </c>
      <c r="M52" s="77">
        <f t="shared" ref="M52:M61" si="8">ROUND(H52*E52,2)</f>
        <v>0</v>
      </c>
      <c r="N52" s="77">
        <f t="shared" ref="N52:N61" si="9">ROUND(I52*E52,2)</f>
        <v>0</v>
      </c>
      <c r="O52" s="77">
        <f t="shared" ref="O52:O61" si="10">ROUND(J52*E52,2)</f>
        <v>0</v>
      </c>
      <c r="P52" s="64">
        <f t="shared" ref="P52:P61" si="11">ROUND(M52+N52+O52,2)</f>
        <v>0</v>
      </c>
      <c r="Q52" s="59"/>
      <c r="R52" s="59"/>
      <c r="S52" s="59"/>
    </row>
    <row r="53" spans="1:19" s="24" customFormat="1" ht="26.4">
      <c r="A53" s="63">
        <v>30</v>
      </c>
      <c r="B53" s="93"/>
      <c r="C53" s="277" t="s">
        <v>280</v>
      </c>
      <c r="D53" s="130" t="s">
        <v>151</v>
      </c>
      <c r="E53" s="279">
        <v>1</v>
      </c>
      <c r="F53" s="98"/>
      <c r="G53" s="98"/>
      <c r="H53" s="80"/>
      <c r="I53" s="80"/>
      <c r="J53" s="80"/>
      <c r="K53" s="64">
        <f t="shared" si="6"/>
        <v>0</v>
      </c>
      <c r="L53" s="109">
        <f t="shared" si="7"/>
        <v>0</v>
      </c>
      <c r="M53" s="77">
        <f t="shared" si="8"/>
        <v>0</v>
      </c>
      <c r="N53" s="77">
        <f t="shared" si="9"/>
        <v>0</v>
      </c>
      <c r="O53" s="77">
        <f t="shared" si="10"/>
        <v>0</v>
      </c>
      <c r="P53" s="64">
        <f t="shared" si="11"/>
        <v>0</v>
      </c>
      <c r="Q53" s="59"/>
      <c r="R53" s="59"/>
      <c r="S53" s="59"/>
    </row>
    <row r="54" spans="1:19" s="24" customFormat="1">
      <c r="A54" s="63">
        <v>31</v>
      </c>
      <c r="B54" s="93"/>
      <c r="C54" s="277" t="s">
        <v>492</v>
      </c>
      <c r="D54" s="130" t="s">
        <v>150</v>
      </c>
      <c r="E54" s="279">
        <v>2</v>
      </c>
      <c r="F54" s="98"/>
      <c r="G54" s="98"/>
      <c r="H54" s="80"/>
      <c r="I54" s="80"/>
      <c r="J54" s="80"/>
      <c r="K54" s="64">
        <f t="shared" si="6"/>
        <v>0</v>
      </c>
      <c r="L54" s="109">
        <f t="shared" si="7"/>
        <v>0</v>
      </c>
      <c r="M54" s="77">
        <f t="shared" si="8"/>
        <v>0</v>
      </c>
      <c r="N54" s="77">
        <f t="shared" si="9"/>
        <v>0</v>
      </c>
      <c r="O54" s="77">
        <f t="shared" si="10"/>
        <v>0</v>
      </c>
      <c r="P54" s="64">
        <f t="shared" si="11"/>
        <v>0</v>
      </c>
      <c r="Q54" s="59"/>
      <c r="R54" s="59"/>
      <c r="S54" s="59"/>
    </row>
    <row r="55" spans="1:19" s="24" customFormat="1">
      <c r="A55" s="63"/>
      <c r="B55" s="93"/>
      <c r="C55" s="281" t="s">
        <v>281</v>
      </c>
      <c r="D55" s="130"/>
      <c r="E55" s="279"/>
      <c r="F55" s="98"/>
      <c r="G55" s="98"/>
      <c r="H55" s="80"/>
      <c r="I55" s="80"/>
      <c r="J55" s="80"/>
      <c r="K55" s="64">
        <f t="shared" si="6"/>
        <v>0</v>
      </c>
      <c r="L55" s="109">
        <f t="shared" si="7"/>
        <v>0</v>
      </c>
      <c r="M55" s="77">
        <f t="shared" si="8"/>
        <v>0</v>
      </c>
      <c r="N55" s="77">
        <f t="shared" si="9"/>
        <v>0</v>
      </c>
      <c r="O55" s="77">
        <f t="shared" si="10"/>
        <v>0</v>
      </c>
      <c r="P55" s="64">
        <f t="shared" si="11"/>
        <v>0</v>
      </c>
      <c r="Q55" s="59"/>
      <c r="R55" s="59"/>
      <c r="S55" s="59"/>
    </row>
    <row r="56" spans="1:19" s="24" customFormat="1">
      <c r="A56" s="63">
        <v>32</v>
      </c>
      <c r="B56" s="93"/>
      <c r="C56" s="277" t="s">
        <v>282</v>
      </c>
      <c r="D56" s="130" t="s">
        <v>150</v>
      </c>
      <c r="E56" s="279">
        <v>1</v>
      </c>
      <c r="F56" s="98"/>
      <c r="G56" s="98"/>
      <c r="H56" s="80"/>
      <c r="I56" s="80"/>
      <c r="J56" s="80"/>
      <c r="K56" s="64">
        <f t="shared" si="6"/>
        <v>0</v>
      </c>
      <c r="L56" s="109">
        <f t="shared" si="7"/>
        <v>0</v>
      </c>
      <c r="M56" s="77">
        <f t="shared" si="8"/>
        <v>0</v>
      </c>
      <c r="N56" s="77">
        <f t="shared" si="9"/>
        <v>0</v>
      </c>
      <c r="O56" s="77">
        <f t="shared" si="10"/>
        <v>0</v>
      </c>
      <c r="P56" s="64">
        <f t="shared" si="11"/>
        <v>0</v>
      </c>
      <c r="Q56" s="59"/>
      <c r="R56" s="59"/>
      <c r="S56" s="59"/>
    </row>
    <row r="57" spans="1:19" s="24" customFormat="1">
      <c r="A57" s="63">
        <v>33</v>
      </c>
      <c r="B57" s="93"/>
      <c r="C57" s="277" t="s">
        <v>283</v>
      </c>
      <c r="D57" s="130" t="s">
        <v>150</v>
      </c>
      <c r="E57" s="279">
        <v>1</v>
      </c>
      <c r="F57" s="98"/>
      <c r="G57" s="98"/>
      <c r="H57" s="80"/>
      <c r="I57" s="80"/>
      <c r="J57" s="80"/>
      <c r="K57" s="64">
        <f t="shared" si="6"/>
        <v>0</v>
      </c>
      <c r="L57" s="109">
        <f t="shared" si="7"/>
        <v>0</v>
      </c>
      <c r="M57" s="77">
        <f t="shared" si="8"/>
        <v>0</v>
      </c>
      <c r="N57" s="77">
        <f t="shared" si="9"/>
        <v>0</v>
      </c>
      <c r="O57" s="77">
        <f t="shared" si="10"/>
        <v>0</v>
      </c>
      <c r="P57" s="64">
        <f t="shared" si="11"/>
        <v>0</v>
      </c>
      <c r="Q57" s="59"/>
      <c r="R57" s="59"/>
      <c r="S57" s="59"/>
    </row>
    <row r="58" spans="1:19" s="24" customFormat="1">
      <c r="A58" s="63">
        <v>34</v>
      </c>
      <c r="B58" s="93"/>
      <c r="C58" s="277" t="s">
        <v>284</v>
      </c>
      <c r="D58" s="130" t="s">
        <v>150</v>
      </c>
      <c r="E58" s="279">
        <v>10</v>
      </c>
      <c r="F58" s="98"/>
      <c r="G58" s="98"/>
      <c r="H58" s="80"/>
      <c r="I58" s="80"/>
      <c r="J58" s="80"/>
      <c r="K58" s="64">
        <f t="shared" si="6"/>
        <v>0</v>
      </c>
      <c r="L58" s="109">
        <f t="shared" si="7"/>
        <v>0</v>
      </c>
      <c r="M58" s="77">
        <f t="shared" si="8"/>
        <v>0</v>
      </c>
      <c r="N58" s="77">
        <f t="shared" si="9"/>
        <v>0</v>
      </c>
      <c r="O58" s="77">
        <f t="shared" si="10"/>
        <v>0</v>
      </c>
      <c r="P58" s="64">
        <f t="shared" si="11"/>
        <v>0</v>
      </c>
      <c r="Q58" s="59"/>
      <c r="R58" s="59"/>
      <c r="S58" s="59"/>
    </row>
    <row r="59" spans="1:19" s="24" customFormat="1" ht="26.4">
      <c r="A59" s="63">
        <v>35</v>
      </c>
      <c r="B59" s="93"/>
      <c r="C59" s="277" t="s">
        <v>285</v>
      </c>
      <c r="D59" s="130" t="s">
        <v>150</v>
      </c>
      <c r="E59" s="279">
        <v>9</v>
      </c>
      <c r="F59" s="98"/>
      <c r="G59" s="167"/>
      <c r="H59" s="80"/>
      <c r="I59" s="80"/>
      <c r="J59" s="80"/>
      <c r="K59" s="64">
        <f t="shared" si="6"/>
        <v>0</v>
      </c>
      <c r="L59" s="109">
        <f t="shared" si="7"/>
        <v>0</v>
      </c>
      <c r="M59" s="77">
        <f t="shared" si="8"/>
        <v>0</v>
      </c>
      <c r="N59" s="77">
        <f t="shared" si="9"/>
        <v>0</v>
      </c>
      <c r="O59" s="77">
        <f t="shared" si="10"/>
        <v>0</v>
      </c>
      <c r="P59" s="64">
        <f t="shared" si="11"/>
        <v>0</v>
      </c>
      <c r="Q59" s="59"/>
      <c r="R59" s="59"/>
      <c r="S59" s="59"/>
    </row>
    <row r="60" spans="1:19" s="24" customFormat="1" ht="26.4">
      <c r="A60" s="63">
        <v>36</v>
      </c>
      <c r="B60" s="93"/>
      <c r="C60" s="277" t="s">
        <v>286</v>
      </c>
      <c r="D60" s="130" t="s">
        <v>151</v>
      </c>
      <c r="E60" s="279">
        <v>4</v>
      </c>
      <c r="F60" s="98"/>
      <c r="G60" s="167"/>
      <c r="H60" s="80"/>
      <c r="I60" s="80"/>
      <c r="J60" s="80"/>
      <c r="K60" s="64">
        <f t="shared" si="6"/>
        <v>0</v>
      </c>
      <c r="L60" s="109">
        <f t="shared" si="7"/>
        <v>0</v>
      </c>
      <c r="M60" s="77">
        <f t="shared" si="8"/>
        <v>0</v>
      </c>
      <c r="N60" s="77">
        <f t="shared" si="9"/>
        <v>0</v>
      </c>
      <c r="O60" s="77">
        <f t="shared" si="10"/>
        <v>0</v>
      </c>
      <c r="P60" s="64">
        <f t="shared" si="11"/>
        <v>0</v>
      </c>
      <c r="Q60" s="59"/>
      <c r="R60" s="59"/>
      <c r="S60" s="59"/>
    </row>
    <row r="61" spans="1:19" s="24" customFormat="1" ht="26.4">
      <c r="A61" s="63">
        <v>37</v>
      </c>
      <c r="B61" s="93"/>
      <c r="C61" s="277" t="s">
        <v>287</v>
      </c>
      <c r="D61" s="130" t="s">
        <v>151</v>
      </c>
      <c r="E61" s="279">
        <v>2</v>
      </c>
      <c r="F61" s="98"/>
      <c r="G61" s="98"/>
      <c r="H61" s="80"/>
      <c r="I61" s="80"/>
      <c r="J61" s="80"/>
      <c r="K61" s="64">
        <f t="shared" si="6"/>
        <v>0</v>
      </c>
      <c r="L61" s="109">
        <f t="shared" si="7"/>
        <v>0</v>
      </c>
      <c r="M61" s="77">
        <f t="shared" si="8"/>
        <v>0</v>
      </c>
      <c r="N61" s="77">
        <f t="shared" si="9"/>
        <v>0</v>
      </c>
      <c r="O61" s="77">
        <f t="shared" si="10"/>
        <v>0</v>
      </c>
      <c r="P61" s="64">
        <f t="shared" si="11"/>
        <v>0</v>
      </c>
      <c r="Q61" s="59"/>
      <c r="R61" s="59"/>
      <c r="S61" s="59"/>
    </row>
    <row r="62" spans="1:19" s="24" customFormat="1" ht="26.4">
      <c r="A62" s="63">
        <v>38</v>
      </c>
      <c r="B62" s="93"/>
      <c r="C62" s="277" t="s">
        <v>288</v>
      </c>
      <c r="D62" s="130" t="s">
        <v>151</v>
      </c>
      <c r="E62" s="279">
        <v>1</v>
      </c>
      <c r="F62" s="98"/>
      <c r="G62" s="167"/>
      <c r="H62" s="80"/>
      <c r="I62" s="80"/>
      <c r="J62" s="80"/>
      <c r="K62" s="64">
        <f t="shared" ref="K62:K108" si="12">ROUND(H62+I62+J62,2)</f>
        <v>0</v>
      </c>
      <c r="L62" s="109">
        <f t="shared" ref="L62:L108" si="13">ROUND(F62*E62,2)</f>
        <v>0</v>
      </c>
      <c r="M62" s="77">
        <f t="shared" ref="M62:M108" si="14">ROUND(H62*E62,2)</f>
        <v>0</v>
      </c>
      <c r="N62" s="77">
        <f t="shared" ref="N62:N108" si="15">ROUND(I62*E62,2)</f>
        <v>0</v>
      </c>
      <c r="O62" s="77">
        <f t="shared" ref="O62:O108" si="16">ROUND(J62*E62,2)</f>
        <v>0</v>
      </c>
      <c r="P62" s="64">
        <f t="shared" ref="P62:P108" si="17">ROUND(M62+N62+O62,2)</f>
        <v>0</v>
      </c>
      <c r="Q62" s="59"/>
      <c r="R62" s="59"/>
      <c r="S62" s="59"/>
    </row>
    <row r="63" spans="1:19" s="24" customFormat="1" ht="26.4">
      <c r="A63" s="63">
        <v>39</v>
      </c>
      <c r="B63" s="93"/>
      <c r="C63" s="277" t="s">
        <v>289</v>
      </c>
      <c r="D63" s="130" t="s">
        <v>151</v>
      </c>
      <c r="E63" s="279">
        <v>2</v>
      </c>
      <c r="F63" s="98"/>
      <c r="G63" s="98"/>
      <c r="H63" s="80"/>
      <c r="I63" s="80"/>
      <c r="J63" s="80"/>
      <c r="K63" s="64">
        <f t="shared" si="12"/>
        <v>0</v>
      </c>
      <c r="L63" s="109">
        <f t="shared" si="13"/>
        <v>0</v>
      </c>
      <c r="M63" s="77">
        <f t="shared" si="14"/>
        <v>0</v>
      </c>
      <c r="N63" s="77">
        <f t="shared" si="15"/>
        <v>0</v>
      </c>
      <c r="O63" s="77">
        <f t="shared" si="16"/>
        <v>0</v>
      </c>
      <c r="P63" s="64">
        <f t="shared" si="17"/>
        <v>0</v>
      </c>
      <c r="Q63" s="59"/>
      <c r="R63" s="59"/>
      <c r="S63" s="59"/>
    </row>
    <row r="64" spans="1:19" s="24" customFormat="1" ht="26.4">
      <c r="A64" s="63">
        <v>40</v>
      </c>
      <c r="B64" s="93"/>
      <c r="C64" s="277" t="s">
        <v>290</v>
      </c>
      <c r="D64" s="130" t="s">
        <v>151</v>
      </c>
      <c r="E64" s="279">
        <v>1</v>
      </c>
      <c r="F64" s="98"/>
      <c r="G64" s="167"/>
      <c r="H64" s="80"/>
      <c r="I64" s="80"/>
      <c r="J64" s="80"/>
      <c r="K64" s="64">
        <f t="shared" si="12"/>
        <v>0</v>
      </c>
      <c r="L64" s="109">
        <f t="shared" si="13"/>
        <v>0</v>
      </c>
      <c r="M64" s="77">
        <f t="shared" si="14"/>
        <v>0</v>
      </c>
      <c r="N64" s="77">
        <f t="shared" si="15"/>
        <v>0</v>
      </c>
      <c r="O64" s="77">
        <f t="shared" si="16"/>
        <v>0</v>
      </c>
      <c r="P64" s="64">
        <f t="shared" si="17"/>
        <v>0</v>
      </c>
      <c r="Q64" s="59"/>
      <c r="R64" s="59"/>
      <c r="S64" s="59"/>
    </row>
    <row r="65" spans="1:19" s="24" customFormat="1">
      <c r="A65" s="63">
        <v>41</v>
      </c>
      <c r="B65" s="93"/>
      <c r="C65" s="277" t="s">
        <v>291</v>
      </c>
      <c r="D65" s="130" t="s">
        <v>151</v>
      </c>
      <c r="E65" s="279">
        <v>1</v>
      </c>
      <c r="F65" s="98"/>
      <c r="G65" s="167"/>
      <c r="H65" s="80"/>
      <c r="I65" s="80"/>
      <c r="J65" s="80"/>
      <c r="K65" s="64">
        <f t="shared" si="12"/>
        <v>0</v>
      </c>
      <c r="L65" s="109">
        <f t="shared" si="13"/>
        <v>0</v>
      </c>
      <c r="M65" s="77">
        <f t="shared" si="14"/>
        <v>0</v>
      </c>
      <c r="N65" s="77">
        <f t="shared" si="15"/>
        <v>0</v>
      </c>
      <c r="O65" s="77">
        <f t="shared" si="16"/>
        <v>0</v>
      </c>
      <c r="P65" s="64">
        <f t="shared" si="17"/>
        <v>0</v>
      </c>
      <c r="Q65" s="59"/>
      <c r="R65" s="59"/>
      <c r="S65" s="59"/>
    </row>
    <row r="66" spans="1:19" s="24" customFormat="1">
      <c r="A66" s="63"/>
      <c r="B66" s="93"/>
      <c r="C66" s="281" t="s">
        <v>292</v>
      </c>
      <c r="D66" s="130"/>
      <c r="E66" s="279"/>
      <c r="F66" s="98"/>
      <c r="G66" s="98"/>
      <c r="H66" s="80"/>
      <c r="I66" s="80"/>
      <c r="J66" s="80"/>
      <c r="K66" s="64">
        <f t="shared" si="12"/>
        <v>0</v>
      </c>
      <c r="L66" s="109">
        <f t="shared" si="13"/>
        <v>0</v>
      </c>
      <c r="M66" s="77">
        <f t="shared" si="14"/>
        <v>0</v>
      </c>
      <c r="N66" s="77">
        <f t="shared" si="15"/>
        <v>0</v>
      </c>
      <c r="O66" s="77">
        <f t="shared" si="16"/>
        <v>0</v>
      </c>
      <c r="P66" s="64">
        <f t="shared" si="17"/>
        <v>0</v>
      </c>
      <c r="Q66" s="59"/>
      <c r="R66" s="59"/>
      <c r="S66" s="59"/>
    </row>
    <row r="67" spans="1:19" s="24" customFormat="1">
      <c r="A67" s="63"/>
      <c r="B67" s="93"/>
      <c r="C67" s="281" t="s">
        <v>245</v>
      </c>
      <c r="D67" s="130"/>
      <c r="E67" s="279"/>
      <c r="F67" s="98"/>
      <c r="G67" s="167"/>
      <c r="H67" s="80"/>
      <c r="I67" s="80"/>
      <c r="J67" s="80"/>
      <c r="K67" s="64">
        <f t="shared" si="12"/>
        <v>0</v>
      </c>
      <c r="L67" s="109">
        <f t="shared" si="13"/>
        <v>0</v>
      </c>
      <c r="M67" s="77">
        <f t="shared" si="14"/>
        <v>0</v>
      </c>
      <c r="N67" s="77">
        <f t="shared" si="15"/>
        <v>0</v>
      </c>
      <c r="O67" s="77">
        <f t="shared" si="16"/>
        <v>0</v>
      </c>
      <c r="P67" s="64">
        <f t="shared" si="17"/>
        <v>0</v>
      </c>
      <c r="Q67" s="59"/>
      <c r="R67" s="59"/>
      <c r="S67" s="59"/>
    </row>
    <row r="68" spans="1:19" s="24" customFormat="1" ht="39.6">
      <c r="A68" s="63">
        <v>42</v>
      </c>
      <c r="B68" s="93"/>
      <c r="C68" s="277" t="s">
        <v>249</v>
      </c>
      <c r="D68" s="130" t="s">
        <v>122</v>
      </c>
      <c r="E68" s="279">
        <v>16</v>
      </c>
      <c r="F68" s="98"/>
      <c r="G68" s="167"/>
      <c r="H68" s="80"/>
      <c r="I68" s="80"/>
      <c r="J68" s="80"/>
      <c r="K68" s="64">
        <f t="shared" si="12"/>
        <v>0</v>
      </c>
      <c r="L68" s="109">
        <f t="shared" si="13"/>
        <v>0</v>
      </c>
      <c r="M68" s="77">
        <f t="shared" si="14"/>
        <v>0</v>
      </c>
      <c r="N68" s="77">
        <f t="shared" si="15"/>
        <v>0</v>
      </c>
      <c r="O68" s="77">
        <f t="shared" si="16"/>
        <v>0</v>
      </c>
      <c r="P68" s="64">
        <f t="shared" si="17"/>
        <v>0</v>
      </c>
      <c r="Q68" s="59"/>
      <c r="R68" s="59"/>
      <c r="S68" s="59"/>
    </row>
    <row r="69" spans="1:19" s="24" customFormat="1" ht="26.4">
      <c r="A69" s="63"/>
      <c r="B69" s="93"/>
      <c r="C69" s="281" t="s">
        <v>293</v>
      </c>
      <c r="D69" s="130"/>
      <c r="E69" s="279"/>
      <c r="F69" s="98"/>
      <c r="G69" s="98"/>
      <c r="H69" s="80"/>
      <c r="I69" s="80"/>
      <c r="J69" s="80"/>
      <c r="K69" s="64">
        <f t="shared" si="12"/>
        <v>0</v>
      </c>
      <c r="L69" s="109">
        <f t="shared" si="13"/>
        <v>0</v>
      </c>
      <c r="M69" s="77">
        <f t="shared" si="14"/>
        <v>0</v>
      </c>
      <c r="N69" s="77">
        <f t="shared" si="15"/>
        <v>0</v>
      </c>
      <c r="O69" s="77">
        <f t="shared" si="16"/>
        <v>0</v>
      </c>
      <c r="P69" s="64">
        <f t="shared" si="17"/>
        <v>0</v>
      </c>
      <c r="Q69" s="59"/>
      <c r="R69" s="59"/>
      <c r="S69" s="59"/>
    </row>
    <row r="70" spans="1:19" s="24" customFormat="1">
      <c r="A70" s="63">
        <v>43</v>
      </c>
      <c r="B70" s="93"/>
      <c r="C70" s="277" t="s">
        <v>294</v>
      </c>
      <c r="D70" s="130" t="s">
        <v>122</v>
      </c>
      <c r="E70" s="279">
        <v>12</v>
      </c>
      <c r="F70" s="98"/>
      <c r="G70" s="167"/>
      <c r="H70" s="80"/>
      <c r="I70" s="80"/>
      <c r="J70" s="80"/>
      <c r="K70" s="64">
        <f t="shared" si="12"/>
        <v>0</v>
      </c>
      <c r="L70" s="109">
        <f t="shared" si="13"/>
        <v>0</v>
      </c>
      <c r="M70" s="77">
        <f t="shared" si="14"/>
        <v>0</v>
      </c>
      <c r="N70" s="77">
        <f t="shared" si="15"/>
        <v>0</v>
      </c>
      <c r="O70" s="77">
        <f t="shared" si="16"/>
        <v>0</v>
      </c>
      <c r="P70" s="64">
        <f t="shared" si="17"/>
        <v>0</v>
      </c>
      <c r="Q70" s="59"/>
      <c r="R70" s="59"/>
      <c r="S70" s="59"/>
    </row>
    <row r="71" spans="1:19" s="24" customFormat="1">
      <c r="A71" s="63"/>
      <c r="B71" s="93"/>
      <c r="C71" s="281" t="s">
        <v>255</v>
      </c>
      <c r="D71" s="130"/>
      <c r="E71" s="279"/>
      <c r="F71" s="98"/>
      <c r="G71" s="98"/>
      <c r="H71" s="80"/>
      <c r="I71" s="80"/>
      <c r="J71" s="80"/>
      <c r="K71" s="64">
        <f t="shared" si="12"/>
        <v>0</v>
      </c>
      <c r="L71" s="109">
        <f t="shared" si="13"/>
        <v>0</v>
      </c>
      <c r="M71" s="77">
        <f t="shared" si="14"/>
        <v>0</v>
      </c>
      <c r="N71" s="77">
        <f t="shared" si="15"/>
        <v>0</v>
      </c>
      <c r="O71" s="77">
        <f t="shared" si="16"/>
        <v>0</v>
      </c>
      <c r="P71" s="64">
        <f t="shared" si="17"/>
        <v>0</v>
      </c>
      <c r="Q71" s="59"/>
      <c r="R71" s="59"/>
      <c r="S71" s="59"/>
    </row>
    <row r="72" spans="1:19" s="24" customFormat="1">
      <c r="A72" s="63"/>
      <c r="B72" s="93"/>
      <c r="C72" s="281" t="s">
        <v>256</v>
      </c>
      <c r="D72" s="130"/>
      <c r="E72" s="279"/>
      <c r="F72" s="98"/>
      <c r="G72" s="167"/>
      <c r="H72" s="80"/>
      <c r="I72" s="80"/>
      <c r="J72" s="80"/>
      <c r="K72" s="64">
        <f t="shared" si="12"/>
        <v>0</v>
      </c>
      <c r="L72" s="109">
        <f t="shared" si="13"/>
        <v>0</v>
      </c>
      <c r="M72" s="77">
        <f t="shared" si="14"/>
        <v>0</v>
      </c>
      <c r="N72" s="77">
        <f t="shared" si="15"/>
        <v>0</v>
      </c>
      <c r="O72" s="77">
        <f t="shared" si="16"/>
        <v>0</v>
      </c>
      <c r="P72" s="64">
        <f t="shared" si="17"/>
        <v>0</v>
      </c>
      <c r="Q72" s="59"/>
      <c r="R72" s="59"/>
      <c r="S72" s="59"/>
    </row>
    <row r="73" spans="1:19" s="24" customFormat="1">
      <c r="A73" s="63">
        <v>44</v>
      </c>
      <c r="B73" s="93"/>
      <c r="C73" s="277" t="s">
        <v>257</v>
      </c>
      <c r="D73" s="130" t="s">
        <v>150</v>
      </c>
      <c r="E73" s="279">
        <v>2</v>
      </c>
      <c r="F73" s="98"/>
      <c r="G73" s="167"/>
      <c r="H73" s="80"/>
      <c r="I73" s="80"/>
      <c r="J73" s="80"/>
      <c r="K73" s="64">
        <f t="shared" si="12"/>
        <v>0</v>
      </c>
      <c r="L73" s="109">
        <f t="shared" si="13"/>
        <v>0</v>
      </c>
      <c r="M73" s="77">
        <f t="shared" si="14"/>
        <v>0</v>
      </c>
      <c r="N73" s="77">
        <f t="shared" si="15"/>
        <v>0</v>
      </c>
      <c r="O73" s="77">
        <f t="shared" si="16"/>
        <v>0</v>
      </c>
      <c r="P73" s="64">
        <f t="shared" si="17"/>
        <v>0</v>
      </c>
      <c r="Q73" s="59"/>
      <c r="R73" s="59"/>
      <c r="S73" s="59"/>
    </row>
    <row r="74" spans="1:19" s="24" customFormat="1">
      <c r="A74" s="63"/>
      <c r="B74" s="93"/>
      <c r="C74" s="281" t="s">
        <v>262</v>
      </c>
      <c r="D74" s="130"/>
      <c r="E74" s="279"/>
      <c r="F74" s="98"/>
      <c r="G74" s="98"/>
      <c r="H74" s="80"/>
      <c r="I74" s="80"/>
      <c r="J74" s="80"/>
      <c r="K74" s="64">
        <f t="shared" si="12"/>
        <v>0</v>
      </c>
      <c r="L74" s="109">
        <f t="shared" si="13"/>
        <v>0</v>
      </c>
      <c r="M74" s="77">
        <f t="shared" si="14"/>
        <v>0</v>
      </c>
      <c r="N74" s="77">
        <f t="shared" si="15"/>
        <v>0</v>
      </c>
      <c r="O74" s="77">
        <f t="shared" si="16"/>
        <v>0</v>
      </c>
      <c r="P74" s="64">
        <f t="shared" si="17"/>
        <v>0</v>
      </c>
      <c r="Q74" s="59"/>
      <c r="R74" s="59"/>
      <c r="S74" s="59"/>
    </row>
    <row r="75" spans="1:19" s="24" customFormat="1">
      <c r="A75" s="63">
        <v>45</v>
      </c>
      <c r="B75" s="93"/>
      <c r="C75" s="277" t="s">
        <v>257</v>
      </c>
      <c r="D75" s="130" t="s">
        <v>150</v>
      </c>
      <c r="E75" s="279">
        <v>12</v>
      </c>
      <c r="F75" s="98"/>
      <c r="G75" s="167"/>
      <c r="H75" s="80"/>
      <c r="I75" s="80"/>
      <c r="J75" s="80"/>
      <c r="K75" s="64">
        <f t="shared" si="12"/>
        <v>0</v>
      </c>
      <c r="L75" s="109">
        <f t="shared" si="13"/>
        <v>0</v>
      </c>
      <c r="M75" s="77">
        <f t="shared" si="14"/>
        <v>0</v>
      </c>
      <c r="N75" s="77">
        <f t="shared" si="15"/>
        <v>0</v>
      </c>
      <c r="O75" s="77">
        <f t="shared" si="16"/>
        <v>0</v>
      </c>
      <c r="P75" s="64">
        <f t="shared" si="17"/>
        <v>0</v>
      </c>
      <c r="Q75" s="59"/>
      <c r="R75" s="59"/>
      <c r="S75" s="59"/>
    </row>
    <row r="76" spans="1:19" s="24" customFormat="1">
      <c r="A76" s="63"/>
      <c r="B76" s="93"/>
      <c r="C76" s="281" t="s">
        <v>267</v>
      </c>
      <c r="D76" s="130"/>
      <c r="E76" s="279"/>
      <c r="F76" s="98"/>
      <c r="G76" s="98"/>
      <c r="H76" s="80"/>
      <c r="I76" s="80"/>
      <c r="J76" s="80"/>
      <c r="K76" s="64">
        <f t="shared" si="12"/>
        <v>0</v>
      </c>
      <c r="L76" s="109">
        <f t="shared" si="13"/>
        <v>0</v>
      </c>
      <c r="M76" s="77">
        <f t="shared" si="14"/>
        <v>0</v>
      </c>
      <c r="N76" s="77">
        <f t="shared" si="15"/>
        <v>0</v>
      </c>
      <c r="O76" s="77">
        <f t="shared" si="16"/>
        <v>0</v>
      </c>
      <c r="P76" s="64">
        <f t="shared" si="17"/>
        <v>0</v>
      </c>
      <c r="Q76" s="59"/>
      <c r="R76" s="59"/>
      <c r="S76" s="59"/>
    </row>
    <row r="77" spans="1:19" s="24" customFormat="1">
      <c r="A77" s="63">
        <v>46</v>
      </c>
      <c r="B77" s="93"/>
      <c r="C77" s="277" t="s">
        <v>270</v>
      </c>
      <c r="D77" s="130" t="s">
        <v>150</v>
      </c>
      <c r="E77" s="279">
        <v>7</v>
      </c>
      <c r="F77" s="98"/>
      <c r="G77" s="167"/>
      <c r="H77" s="80"/>
      <c r="I77" s="80"/>
      <c r="J77" s="80"/>
      <c r="K77" s="64">
        <f t="shared" si="12"/>
        <v>0</v>
      </c>
      <c r="L77" s="109">
        <f t="shared" si="13"/>
        <v>0</v>
      </c>
      <c r="M77" s="77">
        <f t="shared" si="14"/>
        <v>0</v>
      </c>
      <c r="N77" s="77">
        <f t="shared" si="15"/>
        <v>0</v>
      </c>
      <c r="O77" s="77">
        <f t="shared" si="16"/>
        <v>0</v>
      </c>
      <c r="P77" s="64">
        <f t="shared" si="17"/>
        <v>0</v>
      </c>
      <c r="Q77" s="59"/>
      <c r="R77" s="59"/>
      <c r="S77" s="59"/>
    </row>
    <row r="78" spans="1:19" s="24" customFormat="1">
      <c r="A78" s="63"/>
      <c r="B78" s="93"/>
      <c r="C78" s="281" t="s">
        <v>281</v>
      </c>
      <c r="D78" s="130"/>
      <c r="E78" s="279"/>
      <c r="F78" s="98"/>
      <c r="G78" s="167"/>
      <c r="H78" s="80"/>
      <c r="I78" s="80"/>
      <c r="J78" s="80"/>
      <c r="K78" s="64">
        <f t="shared" si="12"/>
        <v>0</v>
      </c>
      <c r="L78" s="109">
        <f t="shared" si="13"/>
        <v>0</v>
      </c>
      <c r="M78" s="77">
        <f t="shared" si="14"/>
        <v>0</v>
      </c>
      <c r="N78" s="77">
        <f t="shared" si="15"/>
        <v>0</v>
      </c>
      <c r="O78" s="77">
        <f t="shared" si="16"/>
        <v>0</v>
      </c>
      <c r="P78" s="64">
        <f t="shared" si="17"/>
        <v>0</v>
      </c>
      <c r="Q78" s="59"/>
      <c r="R78" s="59"/>
      <c r="S78" s="59"/>
    </row>
    <row r="79" spans="1:19" s="24" customFormat="1" ht="26.4">
      <c r="A79" s="63">
        <v>47</v>
      </c>
      <c r="B79" s="93"/>
      <c r="C79" s="277" t="s">
        <v>285</v>
      </c>
      <c r="D79" s="130" t="s">
        <v>151</v>
      </c>
      <c r="E79" s="279">
        <v>5</v>
      </c>
      <c r="F79" s="98"/>
      <c r="G79" s="98"/>
      <c r="H79" s="80"/>
      <c r="I79" s="80"/>
      <c r="J79" s="80"/>
      <c r="K79" s="64">
        <f t="shared" si="12"/>
        <v>0</v>
      </c>
      <c r="L79" s="109">
        <f t="shared" si="13"/>
        <v>0</v>
      </c>
      <c r="M79" s="77">
        <f t="shared" si="14"/>
        <v>0</v>
      </c>
      <c r="N79" s="77">
        <f t="shared" si="15"/>
        <v>0</v>
      </c>
      <c r="O79" s="77">
        <f t="shared" si="16"/>
        <v>0</v>
      </c>
      <c r="P79" s="64">
        <f t="shared" si="17"/>
        <v>0</v>
      </c>
      <c r="Q79" s="59"/>
      <c r="R79" s="59"/>
      <c r="S79" s="59"/>
    </row>
    <row r="80" spans="1:19" s="24" customFormat="1">
      <c r="A80" s="63">
        <v>48</v>
      </c>
      <c r="B80" s="93"/>
      <c r="C80" s="277" t="s">
        <v>295</v>
      </c>
      <c r="D80" s="130" t="s">
        <v>150</v>
      </c>
      <c r="E80" s="279">
        <v>1</v>
      </c>
      <c r="F80" s="98"/>
      <c r="G80" s="167"/>
      <c r="H80" s="80"/>
      <c r="I80" s="80"/>
      <c r="J80" s="80"/>
      <c r="K80" s="64">
        <f t="shared" si="12"/>
        <v>0</v>
      </c>
      <c r="L80" s="109">
        <f t="shared" si="13"/>
        <v>0</v>
      </c>
      <c r="M80" s="77">
        <f t="shared" si="14"/>
        <v>0</v>
      </c>
      <c r="N80" s="77">
        <f t="shared" si="15"/>
        <v>0</v>
      </c>
      <c r="O80" s="77">
        <f t="shared" si="16"/>
        <v>0</v>
      </c>
      <c r="P80" s="64">
        <f t="shared" si="17"/>
        <v>0</v>
      </c>
      <c r="Q80" s="59"/>
      <c r="R80" s="59"/>
      <c r="S80" s="59"/>
    </row>
    <row r="81" spans="1:19" s="24" customFormat="1" ht="26.4">
      <c r="A81" s="63">
        <v>49</v>
      </c>
      <c r="B81" s="93"/>
      <c r="C81" s="277" t="s">
        <v>286</v>
      </c>
      <c r="D81" s="130" t="s">
        <v>151</v>
      </c>
      <c r="E81" s="279">
        <v>4</v>
      </c>
      <c r="F81" s="98"/>
      <c r="G81" s="98"/>
      <c r="H81" s="80"/>
      <c r="I81" s="80"/>
      <c r="J81" s="80"/>
      <c r="K81" s="64">
        <f t="shared" si="12"/>
        <v>0</v>
      </c>
      <c r="L81" s="109">
        <f t="shared" si="13"/>
        <v>0</v>
      </c>
      <c r="M81" s="77">
        <f t="shared" si="14"/>
        <v>0</v>
      </c>
      <c r="N81" s="77">
        <f t="shared" si="15"/>
        <v>0</v>
      </c>
      <c r="O81" s="77">
        <f t="shared" si="16"/>
        <v>0</v>
      </c>
      <c r="P81" s="64">
        <f t="shared" si="17"/>
        <v>0</v>
      </c>
      <c r="Q81" s="59"/>
      <c r="R81" s="59"/>
      <c r="S81" s="59"/>
    </row>
    <row r="82" spans="1:19" s="24" customFormat="1" ht="26.4">
      <c r="A82" s="63">
        <v>50</v>
      </c>
      <c r="B82" s="93"/>
      <c r="C82" s="277" t="s">
        <v>288</v>
      </c>
      <c r="D82" s="130" t="s">
        <v>151</v>
      </c>
      <c r="E82" s="279">
        <v>1</v>
      </c>
      <c r="F82" s="98"/>
      <c r="G82" s="167"/>
      <c r="H82" s="80"/>
      <c r="I82" s="80"/>
      <c r="J82" s="80"/>
      <c r="K82" s="64">
        <f t="shared" si="12"/>
        <v>0</v>
      </c>
      <c r="L82" s="109">
        <f t="shared" si="13"/>
        <v>0</v>
      </c>
      <c r="M82" s="77">
        <f t="shared" si="14"/>
        <v>0</v>
      </c>
      <c r="N82" s="77">
        <f t="shared" si="15"/>
        <v>0</v>
      </c>
      <c r="O82" s="77">
        <f t="shared" si="16"/>
        <v>0</v>
      </c>
      <c r="P82" s="64">
        <f t="shared" si="17"/>
        <v>0</v>
      </c>
      <c r="Q82" s="59"/>
      <c r="R82" s="59"/>
      <c r="S82" s="59"/>
    </row>
    <row r="83" spans="1:19" s="24" customFormat="1">
      <c r="A83" s="63"/>
      <c r="B83" s="93"/>
      <c r="C83" s="281" t="s">
        <v>275</v>
      </c>
      <c r="D83" s="130"/>
      <c r="E83" s="279"/>
      <c r="F83" s="98"/>
      <c r="G83" s="167"/>
      <c r="H83" s="80"/>
      <c r="I83" s="80"/>
      <c r="J83" s="80"/>
      <c r="K83" s="64">
        <f t="shared" si="12"/>
        <v>0</v>
      </c>
      <c r="L83" s="109">
        <f t="shared" si="13"/>
        <v>0</v>
      </c>
      <c r="M83" s="77">
        <f t="shared" si="14"/>
        <v>0</v>
      </c>
      <c r="N83" s="77">
        <f t="shared" si="15"/>
        <v>0</v>
      </c>
      <c r="O83" s="77">
        <f t="shared" si="16"/>
        <v>0</v>
      </c>
      <c r="P83" s="64">
        <f t="shared" si="17"/>
        <v>0</v>
      </c>
      <c r="Q83" s="59"/>
      <c r="R83" s="59"/>
      <c r="S83" s="59"/>
    </row>
    <row r="84" spans="1:19" s="24" customFormat="1" ht="26.4">
      <c r="A84" s="63">
        <v>51</v>
      </c>
      <c r="B84" s="93"/>
      <c r="C84" s="277" t="s">
        <v>296</v>
      </c>
      <c r="D84" s="130" t="s">
        <v>150</v>
      </c>
      <c r="E84" s="279">
        <v>1</v>
      </c>
      <c r="F84" s="98"/>
      <c r="G84" s="98"/>
      <c r="H84" s="80"/>
      <c r="I84" s="80"/>
      <c r="J84" s="80"/>
      <c r="K84" s="64">
        <f t="shared" si="12"/>
        <v>0</v>
      </c>
      <c r="L84" s="109">
        <f t="shared" si="13"/>
        <v>0</v>
      </c>
      <c r="M84" s="77">
        <f t="shared" si="14"/>
        <v>0</v>
      </c>
      <c r="N84" s="77">
        <f t="shared" si="15"/>
        <v>0</v>
      </c>
      <c r="O84" s="77">
        <f t="shared" si="16"/>
        <v>0</v>
      </c>
      <c r="P84" s="64">
        <f t="shared" si="17"/>
        <v>0</v>
      </c>
      <c r="Q84" s="59"/>
      <c r="R84" s="59"/>
      <c r="S84" s="59"/>
    </row>
    <row r="85" spans="1:19" s="24" customFormat="1">
      <c r="A85" s="63">
        <v>52</v>
      </c>
      <c r="B85" s="93"/>
      <c r="C85" s="277" t="s">
        <v>297</v>
      </c>
      <c r="D85" s="130" t="s">
        <v>150</v>
      </c>
      <c r="E85" s="279">
        <v>2</v>
      </c>
      <c r="F85" s="98"/>
      <c r="G85" s="167"/>
      <c r="H85" s="80"/>
      <c r="I85" s="80"/>
      <c r="J85" s="80"/>
      <c r="K85" s="64">
        <f t="shared" si="12"/>
        <v>0</v>
      </c>
      <c r="L85" s="109">
        <f t="shared" si="13"/>
        <v>0</v>
      </c>
      <c r="M85" s="77">
        <f t="shared" si="14"/>
        <v>0</v>
      </c>
      <c r="N85" s="77">
        <f t="shared" si="15"/>
        <v>0</v>
      </c>
      <c r="O85" s="77">
        <f t="shared" si="16"/>
        <v>0</v>
      </c>
      <c r="P85" s="64">
        <f t="shared" si="17"/>
        <v>0</v>
      </c>
      <c r="Q85" s="59"/>
      <c r="R85" s="59"/>
      <c r="S85" s="59"/>
    </row>
    <row r="86" spans="1:19" s="24" customFormat="1" ht="26.4">
      <c r="A86" s="63">
        <v>53</v>
      </c>
      <c r="B86" s="93"/>
      <c r="C86" s="277" t="s">
        <v>298</v>
      </c>
      <c r="D86" s="130" t="s">
        <v>151</v>
      </c>
      <c r="E86" s="279">
        <v>1</v>
      </c>
      <c r="F86" s="98"/>
      <c r="G86" s="98"/>
      <c r="H86" s="80"/>
      <c r="I86" s="80"/>
      <c r="J86" s="80"/>
      <c r="K86" s="64">
        <f t="shared" si="12"/>
        <v>0</v>
      </c>
      <c r="L86" s="109">
        <f t="shared" si="13"/>
        <v>0</v>
      </c>
      <c r="M86" s="77">
        <f t="shared" si="14"/>
        <v>0</v>
      </c>
      <c r="N86" s="77">
        <f t="shared" si="15"/>
        <v>0</v>
      </c>
      <c r="O86" s="77">
        <f t="shared" si="16"/>
        <v>0</v>
      </c>
      <c r="P86" s="64">
        <f t="shared" si="17"/>
        <v>0</v>
      </c>
      <c r="Q86" s="59"/>
      <c r="R86" s="59"/>
      <c r="S86" s="59"/>
    </row>
    <row r="87" spans="1:19" s="24" customFormat="1">
      <c r="A87" s="63">
        <v>54</v>
      </c>
      <c r="B87" s="93"/>
      <c r="C87" s="277" t="s">
        <v>291</v>
      </c>
      <c r="D87" s="130" t="s">
        <v>151</v>
      </c>
      <c r="E87" s="279">
        <v>1</v>
      </c>
      <c r="F87" s="98"/>
      <c r="G87" s="167"/>
      <c r="H87" s="80"/>
      <c r="I87" s="80"/>
      <c r="J87" s="80"/>
      <c r="K87" s="64">
        <f t="shared" si="12"/>
        <v>0</v>
      </c>
      <c r="L87" s="109">
        <f t="shared" si="13"/>
        <v>0</v>
      </c>
      <c r="M87" s="77">
        <f t="shared" si="14"/>
        <v>0</v>
      </c>
      <c r="N87" s="77">
        <f t="shared" si="15"/>
        <v>0</v>
      </c>
      <c r="O87" s="77">
        <f t="shared" si="16"/>
        <v>0</v>
      </c>
      <c r="P87" s="64">
        <f t="shared" si="17"/>
        <v>0</v>
      </c>
      <c r="Q87" s="59"/>
      <c r="R87" s="59"/>
      <c r="S87" s="59"/>
    </row>
    <row r="88" spans="1:19" s="24" customFormat="1">
      <c r="A88" s="63"/>
      <c r="B88" s="93"/>
      <c r="C88" s="281" t="s">
        <v>299</v>
      </c>
      <c r="D88" s="130"/>
      <c r="E88" s="279"/>
      <c r="F88" s="98"/>
      <c r="G88" s="167"/>
      <c r="H88" s="80"/>
      <c r="I88" s="80"/>
      <c r="J88" s="80"/>
      <c r="K88" s="64">
        <f t="shared" si="12"/>
        <v>0</v>
      </c>
      <c r="L88" s="109">
        <f t="shared" si="13"/>
        <v>0</v>
      </c>
      <c r="M88" s="77">
        <f t="shared" si="14"/>
        <v>0</v>
      </c>
      <c r="N88" s="77">
        <f t="shared" si="15"/>
        <v>0</v>
      </c>
      <c r="O88" s="77">
        <f t="shared" si="16"/>
        <v>0</v>
      </c>
      <c r="P88" s="64">
        <f t="shared" si="17"/>
        <v>0</v>
      </c>
      <c r="Q88" s="59"/>
      <c r="R88" s="59"/>
      <c r="S88" s="59"/>
    </row>
    <row r="89" spans="1:19" s="24" customFormat="1" ht="26.4">
      <c r="A89" s="63"/>
      <c r="B89" s="93"/>
      <c r="C89" s="281" t="s">
        <v>300</v>
      </c>
      <c r="D89" s="130"/>
      <c r="E89" s="279"/>
      <c r="F89" s="98"/>
      <c r="G89" s="167"/>
      <c r="H89" s="80"/>
      <c r="I89" s="80"/>
      <c r="J89" s="80"/>
      <c r="K89" s="64">
        <f t="shared" si="12"/>
        <v>0</v>
      </c>
      <c r="L89" s="109">
        <f t="shared" si="13"/>
        <v>0</v>
      </c>
      <c r="M89" s="77">
        <f t="shared" si="14"/>
        <v>0</v>
      </c>
      <c r="N89" s="77">
        <f t="shared" si="15"/>
        <v>0</v>
      </c>
      <c r="O89" s="77">
        <f t="shared" si="16"/>
        <v>0</v>
      </c>
      <c r="P89" s="64">
        <f t="shared" si="17"/>
        <v>0</v>
      </c>
      <c r="Q89" s="59"/>
      <c r="R89" s="59"/>
      <c r="S89" s="59"/>
    </row>
    <row r="90" spans="1:19" s="24" customFormat="1" ht="39.6">
      <c r="A90" s="63">
        <v>55</v>
      </c>
      <c r="B90" s="93"/>
      <c r="C90" s="277" t="s">
        <v>301</v>
      </c>
      <c r="D90" s="130" t="s">
        <v>151</v>
      </c>
      <c r="E90" s="279">
        <v>2</v>
      </c>
      <c r="F90" s="98"/>
      <c r="G90" s="167"/>
      <c r="H90" s="80"/>
      <c r="I90" s="80"/>
      <c r="J90" s="80"/>
      <c r="K90" s="64">
        <f t="shared" si="12"/>
        <v>0</v>
      </c>
      <c r="L90" s="109">
        <f t="shared" si="13"/>
        <v>0</v>
      </c>
      <c r="M90" s="77">
        <f t="shared" si="14"/>
        <v>0</v>
      </c>
      <c r="N90" s="77">
        <f t="shared" si="15"/>
        <v>0</v>
      </c>
      <c r="O90" s="77">
        <f t="shared" si="16"/>
        <v>0</v>
      </c>
      <c r="P90" s="64">
        <f t="shared" si="17"/>
        <v>0</v>
      </c>
      <c r="Q90" s="59"/>
      <c r="R90" s="59"/>
      <c r="S90" s="59"/>
    </row>
    <row r="91" spans="1:19" s="24" customFormat="1">
      <c r="A91" s="63"/>
      <c r="B91" s="93"/>
      <c r="C91" s="281" t="s">
        <v>245</v>
      </c>
      <c r="D91" s="130"/>
      <c r="E91" s="279"/>
      <c r="F91" s="98"/>
      <c r="G91" s="167"/>
      <c r="H91" s="80"/>
      <c r="I91" s="80"/>
      <c r="J91" s="80"/>
      <c r="K91" s="64">
        <f t="shared" si="12"/>
        <v>0</v>
      </c>
      <c r="L91" s="109">
        <f t="shared" si="13"/>
        <v>0</v>
      </c>
      <c r="M91" s="77">
        <f t="shared" si="14"/>
        <v>0</v>
      </c>
      <c r="N91" s="77">
        <f t="shared" si="15"/>
        <v>0</v>
      </c>
      <c r="O91" s="77">
        <f t="shared" si="16"/>
        <v>0</v>
      </c>
      <c r="P91" s="64">
        <f t="shared" si="17"/>
        <v>0</v>
      </c>
      <c r="Q91" s="59"/>
      <c r="R91" s="59"/>
      <c r="S91" s="59"/>
    </row>
    <row r="92" spans="1:19" s="24" customFormat="1">
      <c r="A92" s="63"/>
      <c r="B92" s="93"/>
      <c r="C92" s="281" t="s">
        <v>302</v>
      </c>
      <c r="D92" s="130"/>
      <c r="E92" s="279"/>
      <c r="F92" s="98"/>
      <c r="G92" s="167"/>
      <c r="H92" s="80"/>
      <c r="I92" s="80"/>
      <c r="J92" s="80"/>
      <c r="K92" s="64">
        <f t="shared" si="12"/>
        <v>0</v>
      </c>
      <c r="L92" s="109">
        <f t="shared" si="13"/>
        <v>0</v>
      </c>
      <c r="M92" s="77">
        <f t="shared" si="14"/>
        <v>0</v>
      </c>
      <c r="N92" s="77">
        <f t="shared" si="15"/>
        <v>0</v>
      </c>
      <c r="O92" s="77">
        <f t="shared" si="16"/>
        <v>0</v>
      </c>
      <c r="P92" s="64">
        <f t="shared" si="17"/>
        <v>0</v>
      </c>
      <c r="Q92" s="59"/>
      <c r="R92" s="59"/>
      <c r="S92" s="59"/>
    </row>
    <row r="93" spans="1:19" s="24" customFormat="1" ht="39.6">
      <c r="A93" s="63">
        <v>56</v>
      </c>
      <c r="B93" s="93"/>
      <c r="C93" s="277" t="s">
        <v>303</v>
      </c>
      <c r="D93" s="130" t="s">
        <v>122</v>
      </c>
      <c r="E93" s="279">
        <v>5</v>
      </c>
      <c r="F93" s="98"/>
      <c r="G93" s="167"/>
      <c r="H93" s="80"/>
      <c r="I93" s="80"/>
      <c r="J93" s="80"/>
      <c r="K93" s="64">
        <f t="shared" si="12"/>
        <v>0</v>
      </c>
      <c r="L93" s="109">
        <f t="shared" si="13"/>
        <v>0</v>
      </c>
      <c r="M93" s="77">
        <f t="shared" si="14"/>
        <v>0</v>
      </c>
      <c r="N93" s="77">
        <f t="shared" si="15"/>
        <v>0</v>
      </c>
      <c r="O93" s="77">
        <f t="shared" si="16"/>
        <v>0</v>
      </c>
      <c r="P93" s="64">
        <f t="shared" si="17"/>
        <v>0</v>
      </c>
      <c r="Q93" s="59"/>
      <c r="R93" s="59"/>
      <c r="S93" s="59"/>
    </row>
    <row r="94" spans="1:19" s="24" customFormat="1" ht="39.6">
      <c r="A94" s="63">
        <v>57</v>
      </c>
      <c r="B94" s="93"/>
      <c r="C94" s="277" t="s">
        <v>304</v>
      </c>
      <c r="D94" s="130" t="s">
        <v>122</v>
      </c>
      <c r="E94" s="279">
        <v>2</v>
      </c>
      <c r="F94" s="98"/>
      <c r="G94" s="98"/>
      <c r="H94" s="80"/>
      <c r="I94" s="80"/>
      <c r="J94" s="80"/>
      <c r="K94" s="64">
        <f t="shared" si="12"/>
        <v>0</v>
      </c>
      <c r="L94" s="109">
        <f t="shared" si="13"/>
        <v>0</v>
      </c>
      <c r="M94" s="77">
        <f t="shared" si="14"/>
        <v>0</v>
      </c>
      <c r="N94" s="77">
        <f t="shared" si="15"/>
        <v>0</v>
      </c>
      <c r="O94" s="77">
        <f t="shared" si="16"/>
        <v>0</v>
      </c>
      <c r="P94" s="64">
        <f t="shared" si="17"/>
        <v>0</v>
      </c>
      <c r="Q94" s="59"/>
      <c r="R94" s="59"/>
      <c r="S94" s="59"/>
    </row>
    <row r="95" spans="1:19" s="24" customFormat="1" ht="39.6">
      <c r="A95" s="63">
        <v>58</v>
      </c>
      <c r="B95" s="93"/>
      <c r="C95" s="277" t="s">
        <v>305</v>
      </c>
      <c r="D95" s="130" t="s">
        <v>122</v>
      </c>
      <c r="E95" s="279">
        <v>16</v>
      </c>
      <c r="F95" s="98"/>
      <c r="G95" s="167"/>
      <c r="H95" s="80"/>
      <c r="I95" s="80"/>
      <c r="J95" s="80"/>
      <c r="K95" s="64">
        <f t="shared" si="12"/>
        <v>0</v>
      </c>
      <c r="L95" s="109">
        <f t="shared" si="13"/>
        <v>0</v>
      </c>
      <c r="M95" s="77">
        <f t="shared" si="14"/>
        <v>0</v>
      </c>
      <c r="N95" s="77">
        <f t="shared" si="15"/>
        <v>0</v>
      </c>
      <c r="O95" s="77">
        <f t="shared" si="16"/>
        <v>0</v>
      </c>
      <c r="P95" s="64">
        <f t="shared" si="17"/>
        <v>0</v>
      </c>
      <c r="Q95" s="59"/>
      <c r="R95" s="59"/>
      <c r="S95" s="59"/>
    </row>
    <row r="96" spans="1:19" s="24" customFormat="1" ht="39.6">
      <c r="A96" s="63">
        <v>59</v>
      </c>
      <c r="B96" s="93"/>
      <c r="C96" s="277" t="s">
        <v>306</v>
      </c>
      <c r="D96" s="130" t="s">
        <v>122</v>
      </c>
      <c r="E96" s="279">
        <v>6</v>
      </c>
      <c r="F96" s="98"/>
      <c r="G96" s="167"/>
      <c r="H96" s="80"/>
      <c r="I96" s="80"/>
      <c r="J96" s="80"/>
      <c r="K96" s="64">
        <f t="shared" si="12"/>
        <v>0</v>
      </c>
      <c r="L96" s="109">
        <f t="shared" si="13"/>
        <v>0</v>
      </c>
      <c r="M96" s="77">
        <f t="shared" si="14"/>
        <v>0</v>
      </c>
      <c r="N96" s="77">
        <f t="shared" si="15"/>
        <v>0</v>
      </c>
      <c r="O96" s="77">
        <f t="shared" si="16"/>
        <v>0</v>
      </c>
      <c r="P96" s="64">
        <f t="shared" si="17"/>
        <v>0</v>
      </c>
      <c r="Q96" s="59"/>
      <c r="R96" s="59"/>
      <c r="S96" s="59"/>
    </row>
    <row r="97" spans="1:19" s="24" customFormat="1" ht="39.6">
      <c r="A97" s="63">
        <v>60</v>
      </c>
      <c r="B97" s="93"/>
      <c r="C97" s="277" t="s">
        <v>307</v>
      </c>
      <c r="D97" s="130" t="s">
        <v>122</v>
      </c>
      <c r="E97" s="279">
        <v>2</v>
      </c>
      <c r="F97" s="98"/>
      <c r="G97" s="98"/>
      <c r="H97" s="80"/>
      <c r="I97" s="80"/>
      <c r="J97" s="80"/>
      <c r="K97" s="64">
        <f t="shared" si="12"/>
        <v>0</v>
      </c>
      <c r="L97" s="109">
        <f t="shared" si="13"/>
        <v>0</v>
      </c>
      <c r="M97" s="77">
        <f t="shared" si="14"/>
        <v>0</v>
      </c>
      <c r="N97" s="77">
        <f t="shared" si="15"/>
        <v>0</v>
      </c>
      <c r="O97" s="77">
        <f t="shared" si="16"/>
        <v>0</v>
      </c>
      <c r="P97" s="64">
        <f t="shared" si="17"/>
        <v>0</v>
      </c>
      <c r="Q97" s="59"/>
      <c r="R97" s="59"/>
      <c r="S97" s="59"/>
    </row>
    <row r="98" spans="1:19" s="24" customFormat="1" ht="39.6">
      <c r="A98" s="63">
        <v>61</v>
      </c>
      <c r="B98" s="93"/>
      <c r="C98" s="277" t="s">
        <v>308</v>
      </c>
      <c r="D98" s="130" t="s">
        <v>122</v>
      </c>
      <c r="E98" s="279">
        <v>14</v>
      </c>
      <c r="F98" s="98"/>
      <c r="G98" s="167"/>
      <c r="H98" s="80"/>
      <c r="I98" s="80"/>
      <c r="J98" s="80"/>
      <c r="K98" s="64">
        <f t="shared" si="12"/>
        <v>0</v>
      </c>
      <c r="L98" s="109">
        <f t="shared" si="13"/>
        <v>0</v>
      </c>
      <c r="M98" s="77">
        <f t="shared" si="14"/>
        <v>0</v>
      </c>
      <c r="N98" s="77">
        <f t="shared" si="15"/>
        <v>0</v>
      </c>
      <c r="O98" s="77">
        <f t="shared" si="16"/>
        <v>0</v>
      </c>
      <c r="P98" s="64">
        <f t="shared" si="17"/>
        <v>0</v>
      </c>
      <c r="Q98" s="59"/>
      <c r="R98" s="59"/>
      <c r="S98" s="59"/>
    </row>
    <row r="99" spans="1:19" s="24" customFormat="1" ht="26.4">
      <c r="A99" s="63">
        <v>62</v>
      </c>
      <c r="B99" s="93"/>
      <c r="C99" s="277" t="s">
        <v>309</v>
      </c>
      <c r="D99" s="130" t="s">
        <v>151</v>
      </c>
      <c r="E99" s="279">
        <v>1</v>
      </c>
      <c r="F99" s="98"/>
      <c r="G99" s="98"/>
      <c r="H99" s="80"/>
      <c r="I99" s="80"/>
      <c r="J99" s="80"/>
      <c r="K99" s="64">
        <f t="shared" si="12"/>
        <v>0</v>
      </c>
      <c r="L99" s="109">
        <f t="shared" si="13"/>
        <v>0</v>
      </c>
      <c r="M99" s="77">
        <f t="shared" si="14"/>
        <v>0</v>
      </c>
      <c r="N99" s="77">
        <f t="shared" si="15"/>
        <v>0</v>
      </c>
      <c r="O99" s="77">
        <f t="shared" si="16"/>
        <v>0</v>
      </c>
      <c r="P99" s="64">
        <f t="shared" si="17"/>
        <v>0</v>
      </c>
      <c r="Q99" s="59"/>
      <c r="R99" s="59"/>
      <c r="S99" s="59"/>
    </row>
    <row r="100" spans="1:19" s="24" customFormat="1" ht="26.4">
      <c r="A100" s="63">
        <v>63</v>
      </c>
      <c r="B100" s="93"/>
      <c r="C100" s="277" t="s">
        <v>310</v>
      </c>
      <c r="D100" s="130" t="s">
        <v>151</v>
      </c>
      <c r="E100" s="279">
        <v>1</v>
      </c>
      <c r="F100" s="98"/>
      <c r="G100" s="98"/>
      <c r="H100" s="80"/>
      <c r="I100" s="80"/>
      <c r="J100" s="80"/>
      <c r="K100" s="64">
        <f t="shared" si="12"/>
        <v>0</v>
      </c>
      <c r="L100" s="109">
        <f t="shared" si="13"/>
        <v>0</v>
      </c>
      <c r="M100" s="77">
        <f t="shared" si="14"/>
        <v>0</v>
      </c>
      <c r="N100" s="77">
        <f t="shared" si="15"/>
        <v>0</v>
      </c>
      <c r="O100" s="77">
        <f t="shared" si="16"/>
        <v>0</v>
      </c>
      <c r="P100" s="64">
        <f t="shared" si="17"/>
        <v>0</v>
      </c>
      <c r="Q100" s="59"/>
      <c r="R100" s="59"/>
      <c r="S100" s="59"/>
    </row>
    <row r="101" spans="1:19" s="24" customFormat="1" ht="26.4">
      <c r="A101" s="63">
        <v>64</v>
      </c>
      <c r="B101" s="93"/>
      <c r="C101" s="277" t="s">
        <v>311</v>
      </c>
      <c r="D101" s="130" t="s">
        <v>150</v>
      </c>
      <c r="E101" s="279">
        <v>1</v>
      </c>
      <c r="F101" s="98"/>
      <c r="G101" s="98"/>
      <c r="H101" s="80"/>
      <c r="I101" s="80"/>
      <c r="J101" s="80"/>
      <c r="K101" s="64">
        <f t="shared" si="12"/>
        <v>0</v>
      </c>
      <c r="L101" s="109">
        <f t="shared" si="13"/>
        <v>0</v>
      </c>
      <c r="M101" s="77">
        <f t="shared" si="14"/>
        <v>0</v>
      </c>
      <c r="N101" s="77">
        <f t="shared" si="15"/>
        <v>0</v>
      </c>
      <c r="O101" s="77">
        <f t="shared" si="16"/>
        <v>0</v>
      </c>
      <c r="P101" s="64">
        <f t="shared" si="17"/>
        <v>0</v>
      </c>
      <c r="Q101" s="59"/>
      <c r="R101" s="59"/>
      <c r="S101" s="59"/>
    </row>
    <row r="102" spans="1:19" s="24" customFormat="1">
      <c r="A102" s="63">
        <v>65</v>
      </c>
      <c r="B102" s="93"/>
      <c r="C102" s="277" t="s">
        <v>312</v>
      </c>
      <c r="D102" s="130" t="s">
        <v>150</v>
      </c>
      <c r="E102" s="279">
        <v>1</v>
      </c>
      <c r="F102" s="98"/>
      <c r="G102" s="167"/>
      <c r="H102" s="80"/>
      <c r="I102" s="80"/>
      <c r="J102" s="80"/>
      <c r="K102" s="64">
        <f t="shared" si="12"/>
        <v>0</v>
      </c>
      <c r="L102" s="109">
        <f t="shared" si="13"/>
        <v>0</v>
      </c>
      <c r="M102" s="77">
        <f t="shared" si="14"/>
        <v>0</v>
      </c>
      <c r="N102" s="77">
        <f t="shared" si="15"/>
        <v>0</v>
      </c>
      <c r="O102" s="77">
        <f t="shared" si="16"/>
        <v>0</v>
      </c>
      <c r="P102" s="64">
        <f t="shared" si="17"/>
        <v>0</v>
      </c>
      <c r="Q102" s="59"/>
      <c r="R102" s="59"/>
      <c r="S102" s="59"/>
    </row>
    <row r="103" spans="1:19" s="24" customFormat="1" ht="26.4">
      <c r="A103" s="63">
        <v>66</v>
      </c>
      <c r="B103" s="93"/>
      <c r="C103" s="277" t="s">
        <v>313</v>
      </c>
      <c r="D103" s="130" t="s">
        <v>151</v>
      </c>
      <c r="E103" s="279">
        <v>2</v>
      </c>
      <c r="F103" s="98"/>
      <c r="G103" s="167"/>
      <c r="H103" s="80"/>
      <c r="I103" s="80"/>
      <c r="J103" s="80"/>
      <c r="K103" s="64">
        <f t="shared" si="12"/>
        <v>0</v>
      </c>
      <c r="L103" s="109">
        <f t="shared" si="13"/>
        <v>0</v>
      </c>
      <c r="M103" s="77">
        <f t="shared" si="14"/>
        <v>0</v>
      </c>
      <c r="N103" s="77">
        <f t="shared" si="15"/>
        <v>0</v>
      </c>
      <c r="O103" s="77">
        <f t="shared" si="16"/>
        <v>0</v>
      </c>
      <c r="P103" s="64">
        <f t="shared" si="17"/>
        <v>0</v>
      </c>
      <c r="Q103" s="59"/>
      <c r="R103" s="59"/>
      <c r="S103" s="59"/>
    </row>
    <row r="104" spans="1:19" s="24" customFormat="1">
      <c r="A104" s="63">
        <v>67</v>
      </c>
      <c r="B104" s="93"/>
      <c r="C104" s="277" t="s">
        <v>314</v>
      </c>
      <c r="D104" s="130" t="s">
        <v>150</v>
      </c>
      <c r="E104" s="279">
        <v>4</v>
      </c>
      <c r="F104" s="98"/>
      <c r="G104" s="167"/>
      <c r="H104" s="80"/>
      <c r="I104" s="80"/>
      <c r="J104" s="80"/>
      <c r="K104" s="64">
        <f t="shared" si="12"/>
        <v>0</v>
      </c>
      <c r="L104" s="109">
        <f t="shared" si="13"/>
        <v>0</v>
      </c>
      <c r="M104" s="77">
        <f t="shared" si="14"/>
        <v>0</v>
      </c>
      <c r="N104" s="77">
        <f t="shared" si="15"/>
        <v>0</v>
      </c>
      <c r="O104" s="77">
        <f t="shared" si="16"/>
        <v>0</v>
      </c>
      <c r="P104" s="64">
        <f t="shared" si="17"/>
        <v>0</v>
      </c>
      <c r="Q104" s="59"/>
      <c r="R104" s="59"/>
      <c r="S104" s="59"/>
    </row>
    <row r="105" spans="1:19" s="24" customFormat="1">
      <c r="A105" s="63"/>
      <c r="B105" s="93"/>
      <c r="C105" s="281" t="s">
        <v>315</v>
      </c>
      <c r="D105" s="130"/>
      <c r="E105" s="279"/>
      <c r="F105" s="98"/>
      <c r="G105" s="167"/>
      <c r="H105" s="80"/>
      <c r="I105" s="80"/>
      <c r="J105" s="80"/>
      <c r="K105" s="64">
        <f t="shared" si="12"/>
        <v>0</v>
      </c>
      <c r="L105" s="109">
        <f t="shared" si="13"/>
        <v>0</v>
      </c>
      <c r="M105" s="77">
        <f t="shared" si="14"/>
        <v>0</v>
      </c>
      <c r="N105" s="77">
        <f t="shared" si="15"/>
        <v>0</v>
      </c>
      <c r="O105" s="77">
        <f t="shared" si="16"/>
        <v>0</v>
      </c>
      <c r="P105" s="64">
        <f t="shared" si="17"/>
        <v>0</v>
      </c>
      <c r="Q105" s="59"/>
      <c r="R105" s="59"/>
      <c r="S105" s="59"/>
    </row>
    <row r="106" spans="1:19" s="24" customFormat="1">
      <c r="A106" s="63">
        <v>68</v>
      </c>
      <c r="B106" s="93"/>
      <c r="C106" s="277" t="s">
        <v>316</v>
      </c>
      <c r="D106" s="130" t="s">
        <v>150</v>
      </c>
      <c r="E106" s="279">
        <v>5</v>
      </c>
      <c r="F106" s="98"/>
      <c r="G106" s="167"/>
      <c r="H106" s="80"/>
      <c r="I106" s="80"/>
      <c r="J106" s="80"/>
      <c r="K106" s="64">
        <f t="shared" si="12"/>
        <v>0</v>
      </c>
      <c r="L106" s="109">
        <f t="shared" si="13"/>
        <v>0</v>
      </c>
      <c r="M106" s="77">
        <f t="shared" si="14"/>
        <v>0</v>
      </c>
      <c r="N106" s="77">
        <f t="shared" si="15"/>
        <v>0</v>
      </c>
      <c r="O106" s="77">
        <f t="shared" si="16"/>
        <v>0</v>
      </c>
      <c r="P106" s="64">
        <f t="shared" si="17"/>
        <v>0</v>
      </c>
      <c r="Q106" s="59"/>
      <c r="R106" s="59"/>
      <c r="S106" s="59"/>
    </row>
    <row r="107" spans="1:19" s="24" customFormat="1">
      <c r="A107" s="63">
        <v>69</v>
      </c>
      <c r="B107" s="93"/>
      <c r="C107" s="277" t="s">
        <v>317</v>
      </c>
      <c r="D107" s="130" t="s">
        <v>150</v>
      </c>
      <c r="E107" s="279">
        <v>8</v>
      </c>
      <c r="F107" s="98"/>
      <c r="G107" s="167"/>
      <c r="H107" s="80"/>
      <c r="I107" s="80"/>
      <c r="J107" s="80"/>
      <c r="K107" s="64">
        <f t="shared" si="12"/>
        <v>0</v>
      </c>
      <c r="L107" s="109">
        <f t="shared" si="13"/>
        <v>0</v>
      </c>
      <c r="M107" s="77">
        <f t="shared" si="14"/>
        <v>0</v>
      </c>
      <c r="N107" s="77">
        <f t="shared" si="15"/>
        <v>0</v>
      </c>
      <c r="O107" s="77">
        <f t="shared" si="16"/>
        <v>0</v>
      </c>
      <c r="P107" s="64">
        <f t="shared" si="17"/>
        <v>0</v>
      </c>
      <c r="Q107" s="59"/>
      <c r="R107" s="59"/>
      <c r="S107" s="59"/>
    </row>
    <row r="108" spans="1:19" s="24" customFormat="1">
      <c r="A108" s="63">
        <v>70</v>
      </c>
      <c r="B108" s="93"/>
      <c r="C108" s="277" t="s">
        <v>318</v>
      </c>
      <c r="D108" s="130" t="s">
        <v>150</v>
      </c>
      <c r="E108" s="279">
        <v>1</v>
      </c>
      <c r="F108" s="98"/>
      <c r="G108" s="98"/>
      <c r="H108" s="80"/>
      <c r="I108" s="80"/>
      <c r="J108" s="80"/>
      <c r="K108" s="64">
        <f t="shared" si="12"/>
        <v>0</v>
      </c>
      <c r="L108" s="109">
        <f t="shared" si="13"/>
        <v>0</v>
      </c>
      <c r="M108" s="77">
        <f t="shared" si="14"/>
        <v>0</v>
      </c>
      <c r="N108" s="77">
        <f t="shared" si="15"/>
        <v>0</v>
      </c>
      <c r="O108" s="77">
        <f t="shared" si="16"/>
        <v>0</v>
      </c>
      <c r="P108" s="64">
        <f t="shared" si="17"/>
        <v>0</v>
      </c>
      <c r="Q108" s="59"/>
      <c r="R108" s="59"/>
      <c r="S108" s="59"/>
    </row>
    <row r="109" spans="1:19" s="24" customFormat="1">
      <c r="A109" s="63">
        <v>71</v>
      </c>
      <c r="B109" s="93"/>
      <c r="C109" s="277" t="s">
        <v>319</v>
      </c>
      <c r="D109" s="130" t="s">
        <v>150</v>
      </c>
      <c r="E109" s="279">
        <v>15</v>
      </c>
      <c r="F109" s="98"/>
      <c r="G109" s="98"/>
      <c r="H109" s="80"/>
      <c r="I109" s="80"/>
      <c r="J109" s="80"/>
      <c r="K109" s="64">
        <f>ROUND(H109+I109+J109,2)</f>
        <v>0</v>
      </c>
      <c r="L109" s="109">
        <f>ROUND(F109*E109,2)</f>
        <v>0</v>
      </c>
      <c r="M109" s="77">
        <f>ROUND(H109*E109,2)</f>
        <v>0</v>
      </c>
      <c r="N109" s="77">
        <f>ROUND(I109*E109,2)</f>
        <v>0</v>
      </c>
      <c r="O109" s="77">
        <f>ROUND(J109*E109,2)</f>
        <v>0</v>
      </c>
      <c r="P109" s="64">
        <f>ROUND(M109+N109+O109,2)</f>
        <v>0</v>
      </c>
      <c r="Q109" s="59"/>
      <c r="R109" s="59"/>
      <c r="S109" s="59"/>
    </row>
    <row r="110" spans="1:19" s="24" customFormat="1">
      <c r="A110" s="63">
        <v>72</v>
      </c>
      <c r="B110" s="93"/>
      <c r="C110" s="277" t="s">
        <v>320</v>
      </c>
      <c r="D110" s="130" t="s">
        <v>150</v>
      </c>
      <c r="E110" s="279">
        <v>19</v>
      </c>
      <c r="F110" s="98"/>
      <c r="G110" s="167"/>
      <c r="H110" s="80"/>
      <c r="I110" s="80"/>
      <c r="J110" s="80"/>
      <c r="K110" s="64">
        <f>ROUND(H110+I110+J110,2)</f>
        <v>0</v>
      </c>
      <c r="L110" s="109">
        <f>ROUND(F110*E110,2)</f>
        <v>0</v>
      </c>
      <c r="M110" s="77">
        <f>ROUND(H110*E110,2)</f>
        <v>0</v>
      </c>
      <c r="N110" s="77">
        <f>ROUND(I110*E110,2)</f>
        <v>0</v>
      </c>
      <c r="O110" s="77">
        <f>ROUND(J110*E110,2)</f>
        <v>0</v>
      </c>
      <c r="P110" s="64">
        <f>ROUND(M110+N110+O110,2)</f>
        <v>0</v>
      </c>
      <c r="Q110" s="59"/>
      <c r="R110" s="59"/>
      <c r="S110" s="59"/>
    </row>
    <row r="111" spans="1:19" s="24" customFormat="1">
      <c r="A111" s="63">
        <v>73</v>
      </c>
      <c r="B111" s="93"/>
      <c r="C111" s="277" t="s">
        <v>321</v>
      </c>
      <c r="D111" s="130" t="s">
        <v>151</v>
      </c>
      <c r="E111" s="279">
        <v>1</v>
      </c>
      <c r="F111" s="98"/>
      <c r="G111" s="167"/>
      <c r="H111" s="80"/>
      <c r="I111" s="80"/>
      <c r="J111" s="80"/>
      <c r="K111" s="64">
        <f>ROUND(H111+I111+J111,2)</f>
        <v>0</v>
      </c>
      <c r="L111" s="109">
        <f>ROUND(F111*E111,2)</f>
        <v>0</v>
      </c>
      <c r="M111" s="77">
        <f>ROUND(H111*E111,2)</f>
        <v>0</v>
      </c>
      <c r="N111" s="77">
        <f>ROUND(I111*E111,2)</f>
        <v>0</v>
      </c>
      <c r="O111" s="77">
        <f>ROUND(J111*E111,2)</f>
        <v>0</v>
      </c>
      <c r="P111" s="64">
        <f>ROUND(M111+N111+O111,2)</f>
        <v>0</v>
      </c>
      <c r="Q111" s="59"/>
      <c r="R111" s="59"/>
      <c r="S111" s="59"/>
    </row>
    <row r="112" spans="1:19" s="24" customFormat="1">
      <c r="A112" s="63">
        <v>74</v>
      </c>
      <c r="B112" s="93"/>
      <c r="C112" s="277" t="s">
        <v>322</v>
      </c>
      <c r="D112" s="130" t="s">
        <v>151</v>
      </c>
      <c r="E112" s="279">
        <v>1</v>
      </c>
      <c r="F112" s="98"/>
      <c r="G112" s="167"/>
      <c r="H112" s="80"/>
      <c r="I112" s="80"/>
      <c r="J112" s="80"/>
      <c r="K112" s="64">
        <f>ROUND(H112+I112+J112,2)</f>
        <v>0</v>
      </c>
      <c r="L112" s="109">
        <f>ROUND(F112*E112,2)</f>
        <v>0</v>
      </c>
      <c r="M112" s="77">
        <f>ROUND(H112*E112,2)</f>
        <v>0</v>
      </c>
      <c r="N112" s="77">
        <f>ROUND(I112*E112,2)</f>
        <v>0</v>
      </c>
      <c r="O112" s="77">
        <f>ROUND(J112*E112,2)</f>
        <v>0</v>
      </c>
      <c r="P112" s="64">
        <f>ROUND(M112+N112+O112,2)</f>
        <v>0</v>
      </c>
      <c r="Q112" s="59"/>
      <c r="R112" s="59"/>
      <c r="S112" s="59"/>
    </row>
    <row r="113" spans="1:18" s="24" customFormat="1">
      <c r="A113" s="234"/>
      <c r="B113" s="234"/>
      <c r="C113" s="259"/>
      <c r="D113" s="228"/>
      <c r="E113" s="229"/>
      <c r="F113" s="230"/>
      <c r="G113" s="231"/>
      <c r="H113" s="232"/>
      <c r="I113" s="232"/>
      <c r="J113" s="232"/>
      <c r="K113" s="27">
        <f>ROUND(H113+I113+J113,2)</f>
        <v>0</v>
      </c>
      <c r="L113" s="73">
        <f>ROUND(F113*E113,2)</f>
        <v>0</v>
      </c>
      <c r="M113" s="28">
        <f>ROUND(H113*E113,2)</f>
        <v>0</v>
      </c>
      <c r="N113" s="28">
        <f>ROUND(I113*E113,2)</f>
        <v>0</v>
      </c>
      <c r="O113" s="28">
        <f>ROUND(J113*E113,2)</f>
        <v>0</v>
      </c>
      <c r="P113" s="27">
        <f>ROUND(M113+N113+O113,2)</f>
        <v>0</v>
      </c>
      <c r="Q113" s="59"/>
      <c r="R113" s="59"/>
    </row>
    <row r="114" spans="1:18" s="5" customFormat="1" ht="38.25" customHeight="1">
      <c r="A114" s="233"/>
      <c r="B114" s="235"/>
      <c r="C114" s="262" t="str">
        <f>'1.1 Pamati'!$C$31</f>
        <v>Tiešās izmaksas kopā, t. sk. darba devēja sociālais nodoklis 23.59%</v>
      </c>
      <c r="D114" s="236"/>
      <c r="E114" s="227"/>
      <c r="F114" s="99"/>
      <c r="G114" s="99"/>
      <c r="H114" s="14"/>
      <c r="I114" s="14"/>
      <c r="J114" s="14"/>
      <c r="K114" s="15"/>
      <c r="L114" s="105">
        <f>SUM(L14:L113)</f>
        <v>0</v>
      </c>
      <c r="M114" s="15">
        <f>SUM(M14:M113)</f>
        <v>0</v>
      </c>
      <c r="N114" s="15">
        <f>SUM(N14:N113)</f>
        <v>0</v>
      </c>
      <c r="O114" s="15">
        <f>SUM(O14:O113)</f>
        <v>0</v>
      </c>
      <c r="P114" s="15">
        <f>SUM(P14:P113)</f>
        <v>0</v>
      </c>
      <c r="Q114" s="7"/>
      <c r="R114" s="7"/>
    </row>
    <row r="115" spans="1:18" s="33" customFormat="1">
      <c r="A115" s="34"/>
      <c r="B115" s="34"/>
      <c r="C115" s="35"/>
    </row>
    <row r="116" spans="1:18" s="33" customFormat="1">
      <c r="A116" s="260"/>
      <c r="B116" s="4"/>
      <c r="C116" s="35"/>
    </row>
    <row r="117" spans="1:18" s="33" customFormat="1">
      <c r="A117" s="34"/>
      <c r="B117" s="34"/>
      <c r="C117" s="35"/>
    </row>
    <row r="118" spans="1:18" s="33" customFormat="1">
      <c r="A118" s="4" t="str">
        <f>'Buvn.kopt.'!$A$32</f>
        <v>Sastādīja: Mikus Dzudzilo, Sert., Nr. 20-7063</v>
      </c>
      <c r="B118" s="36"/>
      <c r="C118" s="37"/>
    </row>
    <row r="119" spans="1:18">
      <c r="A119" s="4"/>
      <c r="B119" s="23"/>
      <c r="C119" s="56"/>
      <c r="F119" s="38"/>
      <c r="G119" s="22"/>
      <c r="L119" s="22"/>
      <c r="Q119" s="22"/>
      <c r="R119" s="22"/>
    </row>
    <row r="120" spans="1:18">
      <c r="A120" s="4"/>
      <c r="B120" s="23"/>
      <c r="C120" s="23"/>
      <c r="F120" s="22"/>
      <c r="G120" s="22"/>
      <c r="L120" s="22"/>
      <c r="Q120" s="22"/>
      <c r="R120" s="22"/>
    </row>
    <row r="121" spans="1:18" s="23" customFormat="1">
      <c r="A121" s="57"/>
      <c r="D121" s="22"/>
      <c r="E121" s="22"/>
      <c r="F121" s="22"/>
    </row>
    <row r="122" spans="1:18">
      <c r="A122" s="4" t="str">
        <f>'Buvn.kopt.'!$A$36</f>
        <v>.</v>
      </c>
      <c r="B122" s="23"/>
      <c r="C122" s="23"/>
      <c r="F122" s="22"/>
      <c r="G122" s="22"/>
      <c r="L122" s="22"/>
      <c r="Q122" s="22"/>
      <c r="R122" s="22"/>
    </row>
    <row r="123" spans="1:18">
      <c r="A123" s="23"/>
      <c r="B123" s="23"/>
      <c r="C123" s="23"/>
      <c r="F123" s="22"/>
      <c r="G123" s="22"/>
      <c r="L123" s="22"/>
      <c r="Q123" s="22"/>
      <c r="R123" s="22"/>
    </row>
    <row r="124" spans="1:18">
      <c r="A124" s="23"/>
      <c r="B124" s="23"/>
      <c r="C124" s="23"/>
      <c r="F124" s="22"/>
      <c r="G124" s="22"/>
      <c r="L124" s="22"/>
      <c r="Q124" s="22"/>
      <c r="R124" s="22"/>
    </row>
    <row r="125" spans="1:18">
      <c r="A125" s="23"/>
      <c r="B125" s="23"/>
      <c r="C125" s="23"/>
      <c r="F125" s="22"/>
      <c r="G125" s="22"/>
      <c r="L125" s="22"/>
      <c r="Q125" s="22"/>
      <c r="R125" s="22"/>
    </row>
  </sheetData>
  <mergeCells count="11">
    <mergeCell ref="D12:D13"/>
    <mergeCell ref="E12:E13"/>
    <mergeCell ref="F12:K12"/>
    <mergeCell ref="L12:P12"/>
    <mergeCell ref="A1:P1"/>
    <mergeCell ref="A2:P2"/>
    <mergeCell ref="M9:N9"/>
    <mergeCell ref="O9:P9"/>
    <mergeCell ref="A12:A13"/>
    <mergeCell ref="B12:B13"/>
    <mergeCell ref="C12:C13"/>
  </mergeCells>
  <printOptions horizontalCentered="1"/>
  <pageMargins left="0.74803149606299213" right="0.74803149606299213" top="1.0629921259842521" bottom="0.35433070866141736" header="0.43307086614173229" footer="0.23622047244094491"/>
  <pageSetup paperSize="9" scale="66" fitToHeight="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31E39-2E64-4DDC-836A-0F7A97ADD810}">
  <sheetPr>
    <tabColor rgb="FF00B0F0"/>
  </sheetPr>
  <dimension ref="A1:S31"/>
  <sheetViews>
    <sheetView view="pageBreakPreview" zoomScale="85" zoomScaleNormal="85" workbookViewId="0">
      <selection activeCell="T31" sqref="T31"/>
    </sheetView>
  </sheetViews>
  <sheetFormatPr defaultColWidth="9.109375" defaultRowHeight="13.2"/>
  <cols>
    <col min="1" max="1" width="4.5546875" style="22" customWidth="1"/>
    <col min="2" max="2" width="5.44140625" style="22" customWidth="1"/>
    <col min="3" max="3" width="52.33203125" style="22" customWidth="1"/>
    <col min="4" max="4" width="5.88671875" style="22" customWidth="1"/>
    <col min="5" max="5" width="7.88671875" style="22" customWidth="1"/>
    <col min="6" max="6" width="8.88671875" style="102" customWidth="1"/>
    <col min="7" max="7" width="8.6640625" style="102" customWidth="1"/>
    <col min="8" max="8" width="9.5546875" style="22" customWidth="1"/>
    <col min="9" max="9" width="10.109375" style="22" customWidth="1"/>
    <col min="10" max="10" width="10.44140625" style="22" customWidth="1"/>
    <col min="11" max="11" width="10" style="22" customWidth="1"/>
    <col min="12" max="12" width="9.6640625" style="102" customWidth="1"/>
    <col min="13" max="13" width="9.6640625" style="22" customWidth="1"/>
    <col min="14" max="14" width="11.109375" style="22" customWidth="1"/>
    <col min="15" max="15" width="9" style="22" customWidth="1"/>
    <col min="16" max="16" width="10.88671875" style="22" customWidth="1"/>
    <col min="17" max="17" width="9.44140625" style="23" customWidth="1"/>
    <col min="18" max="18" width="9.109375" style="23"/>
    <col min="19" max="19" width="11" style="22" customWidth="1"/>
    <col min="20" max="16384" width="9.109375" style="22"/>
  </cols>
  <sheetData>
    <row r="1" spans="1:19" s="5" customFormat="1">
      <c r="A1" s="330" t="s">
        <v>50</v>
      </c>
      <c r="B1" s="330"/>
      <c r="C1" s="330"/>
      <c r="D1" s="330"/>
      <c r="E1" s="330"/>
      <c r="F1" s="330"/>
      <c r="G1" s="330"/>
      <c r="H1" s="330"/>
      <c r="I1" s="330"/>
      <c r="J1" s="330"/>
      <c r="K1" s="330"/>
      <c r="L1" s="330"/>
      <c r="M1" s="330"/>
      <c r="N1" s="330"/>
      <c r="O1" s="330"/>
      <c r="P1" s="330"/>
      <c r="Q1" s="58"/>
      <c r="R1" s="7"/>
    </row>
    <row r="2" spans="1:19" s="5" customFormat="1">
      <c r="A2" s="331" t="s">
        <v>59</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P20</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7" t="s">
        <v>43</v>
      </c>
      <c r="D12" s="335" t="s">
        <v>1</v>
      </c>
      <c r="E12" s="326" t="s">
        <v>2</v>
      </c>
      <c r="F12" s="327" t="s">
        <v>5</v>
      </c>
      <c r="G12" s="328"/>
      <c r="H12" s="328"/>
      <c r="I12" s="328"/>
      <c r="J12" s="328"/>
      <c r="K12" s="329"/>
      <c r="L12" s="327" t="s">
        <v>3</v>
      </c>
      <c r="M12" s="328"/>
      <c r="N12" s="328"/>
      <c r="O12" s="328"/>
      <c r="P12" s="329"/>
      <c r="Q12" s="7"/>
      <c r="R12" s="7"/>
    </row>
    <row r="13" spans="1:19" s="5" customFormat="1" ht="58.5" customHeight="1">
      <c r="A13" s="336"/>
      <c r="B13" s="336"/>
      <c r="C13" s="339"/>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65" customFormat="1">
      <c r="A14" s="63"/>
      <c r="B14" s="93"/>
      <c r="C14" s="78"/>
      <c r="D14" s="76"/>
      <c r="E14" s="79"/>
      <c r="F14" s="98"/>
      <c r="G14" s="98"/>
      <c r="H14" s="80"/>
      <c r="I14" s="80"/>
      <c r="J14" s="80"/>
      <c r="K14" s="64">
        <f t="shared" ref="K14:K19" si="0">ROUND(H14+I14+J14,2)</f>
        <v>0</v>
      </c>
      <c r="L14" s="73">
        <f t="shared" ref="L14:L19" si="1">ROUND(F14*E14,2)</f>
        <v>0</v>
      </c>
      <c r="M14" s="77">
        <f t="shared" ref="M14:M19" si="2">ROUND(H14*E14,2)</f>
        <v>0</v>
      </c>
      <c r="N14" s="77">
        <f t="shared" ref="N14:N19" si="3">ROUND(I14*E14,2)</f>
        <v>0</v>
      </c>
      <c r="O14" s="77">
        <f t="shared" ref="O14:O19" si="4">ROUND(J14*E14,2)</f>
        <v>0</v>
      </c>
      <c r="P14" s="64">
        <f t="shared" ref="P14:P19" si="5">ROUND(M14+N14+O14,2)</f>
        <v>0</v>
      </c>
      <c r="Q14" s="91"/>
      <c r="R14" s="91"/>
      <c r="S14" s="91"/>
    </row>
    <row r="15" spans="1:19" s="24" customFormat="1">
      <c r="A15" s="93">
        <v>1</v>
      </c>
      <c r="B15" s="93"/>
      <c r="C15" s="237" t="s">
        <v>359</v>
      </c>
      <c r="D15" s="51"/>
      <c r="E15" s="52"/>
      <c r="F15" s="98"/>
      <c r="G15" s="167"/>
      <c r="H15" s="80"/>
      <c r="I15" s="53"/>
      <c r="J15" s="53"/>
      <c r="K15" s="27">
        <f t="shared" si="0"/>
        <v>0</v>
      </c>
      <c r="L15" s="73">
        <f t="shared" si="1"/>
        <v>0</v>
      </c>
      <c r="M15" s="28">
        <f t="shared" si="2"/>
        <v>0</v>
      </c>
      <c r="N15" s="28">
        <f t="shared" si="3"/>
        <v>0</v>
      </c>
      <c r="O15" s="28">
        <f t="shared" si="4"/>
        <v>0</v>
      </c>
      <c r="P15" s="27">
        <f t="shared" si="5"/>
        <v>0</v>
      </c>
      <c r="Q15" s="59"/>
      <c r="R15" s="59"/>
      <c r="S15" s="59"/>
    </row>
    <row r="16" spans="1:19" s="24" customFormat="1">
      <c r="A16" s="93">
        <v>2</v>
      </c>
      <c r="B16" s="93"/>
      <c r="C16" s="285" t="s">
        <v>360</v>
      </c>
      <c r="D16" s="51"/>
      <c r="E16" s="52"/>
      <c r="F16" s="98"/>
      <c r="G16" s="167"/>
      <c r="H16" s="80"/>
      <c r="I16" s="53"/>
      <c r="J16" s="53"/>
      <c r="K16" s="27">
        <f t="shared" si="0"/>
        <v>0</v>
      </c>
      <c r="L16" s="73">
        <f t="shared" si="1"/>
        <v>0</v>
      </c>
      <c r="M16" s="28">
        <f t="shared" si="2"/>
        <v>0</v>
      </c>
      <c r="N16" s="28">
        <f t="shared" si="3"/>
        <v>0</v>
      </c>
      <c r="O16" s="28">
        <f t="shared" si="4"/>
        <v>0</v>
      </c>
      <c r="P16" s="27">
        <f t="shared" si="5"/>
        <v>0</v>
      </c>
      <c r="Q16" s="59"/>
      <c r="R16" s="59"/>
      <c r="S16" s="59"/>
    </row>
    <row r="17" spans="1:19" s="24" customFormat="1">
      <c r="A17" s="93">
        <v>3</v>
      </c>
      <c r="B17" s="93"/>
      <c r="C17" s="285" t="s">
        <v>361</v>
      </c>
      <c r="D17" s="51"/>
      <c r="E17" s="52"/>
      <c r="F17" s="98"/>
      <c r="G17" s="167"/>
      <c r="H17" s="80"/>
      <c r="I17" s="53"/>
      <c r="J17" s="53"/>
      <c r="K17" s="27">
        <f t="shared" si="0"/>
        <v>0</v>
      </c>
      <c r="L17" s="73">
        <f t="shared" si="1"/>
        <v>0</v>
      </c>
      <c r="M17" s="28">
        <f t="shared" si="2"/>
        <v>0</v>
      </c>
      <c r="N17" s="28">
        <f t="shared" si="3"/>
        <v>0</v>
      </c>
      <c r="O17" s="28">
        <f t="shared" si="4"/>
        <v>0</v>
      </c>
      <c r="P17" s="27">
        <f t="shared" si="5"/>
        <v>0</v>
      </c>
      <c r="Q17" s="59"/>
      <c r="R17" s="59"/>
      <c r="S17" s="59"/>
    </row>
    <row r="18" spans="1:19" s="24" customFormat="1">
      <c r="A18" s="93">
        <v>4</v>
      </c>
      <c r="B18" s="93"/>
      <c r="C18" s="285" t="s">
        <v>362</v>
      </c>
      <c r="D18" s="51"/>
      <c r="E18" s="52"/>
      <c r="F18" s="98"/>
      <c r="G18" s="167"/>
      <c r="H18" s="80"/>
      <c r="I18" s="53"/>
      <c r="J18" s="53"/>
      <c r="K18" s="27">
        <f t="shared" si="0"/>
        <v>0</v>
      </c>
      <c r="L18" s="73">
        <f t="shared" si="1"/>
        <v>0</v>
      </c>
      <c r="M18" s="28">
        <f t="shared" si="2"/>
        <v>0</v>
      </c>
      <c r="N18" s="28">
        <f t="shared" si="3"/>
        <v>0</v>
      </c>
      <c r="O18" s="28">
        <f t="shared" si="4"/>
        <v>0</v>
      </c>
      <c r="P18" s="27">
        <f t="shared" si="5"/>
        <v>0</v>
      </c>
      <c r="Q18" s="59"/>
      <c r="R18" s="59"/>
      <c r="S18" s="59"/>
    </row>
    <row r="19" spans="1:19" s="24" customFormat="1">
      <c r="A19" s="29"/>
      <c r="B19" s="29"/>
      <c r="C19" s="107"/>
      <c r="D19" s="1"/>
      <c r="E19" s="2"/>
      <c r="F19" s="75"/>
      <c r="G19" s="75"/>
      <c r="H19" s="3"/>
      <c r="I19" s="3"/>
      <c r="J19" s="3"/>
      <c r="K19" s="27">
        <f t="shared" si="0"/>
        <v>0</v>
      </c>
      <c r="L19" s="73">
        <f t="shared" si="1"/>
        <v>0</v>
      </c>
      <c r="M19" s="28">
        <f t="shared" si="2"/>
        <v>0</v>
      </c>
      <c r="N19" s="28">
        <f t="shared" si="3"/>
        <v>0</v>
      </c>
      <c r="O19" s="28">
        <f t="shared" si="4"/>
        <v>0</v>
      </c>
      <c r="P19" s="27">
        <f t="shared" si="5"/>
        <v>0</v>
      </c>
      <c r="Q19" s="59"/>
      <c r="R19" s="59"/>
    </row>
    <row r="20" spans="1:19" s="5" customFormat="1" ht="38.25" customHeight="1">
      <c r="A20" s="11"/>
      <c r="B20" s="11"/>
      <c r="C20" s="262" t="str">
        <f>'1.1 Pamati'!$C$31</f>
        <v>Tiešās izmaksas kopā, t. sk. darba devēja sociālais nodoklis 23.59%</v>
      </c>
      <c r="D20" s="12"/>
      <c r="E20" s="14"/>
      <c r="F20" s="99"/>
      <c r="G20" s="99"/>
      <c r="H20" s="14"/>
      <c r="I20" s="14"/>
      <c r="J20" s="14"/>
      <c r="K20" s="15"/>
      <c r="L20" s="105">
        <f>SUM(L14:L19)</f>
        <v>0</v>
      </c>
      <c r="M20" s="15">
        <f>SUM(M14:M19)</f>
        <v>0</v>
      </c>
      <c r="N20" s="15">
        <f>SUM(N14:N19)</f>
        <v>0</v>
      </c>
      <c r="O20" s="15">
        <f>SUM(O14:O19)</f>
        <v>0</v>
      </c>
      <c r="P20" s="15">
        <f>SUM(P14:P19)</f>
        <v>0</v>
      </c>
      <c r="Q20" s="7"/>
      <c r="R20" s="7"/>
    </row>
    <row r="21" spans="1:19" s="33" customFormat="1">
      <c r="A21" s="34"/>
      <c r="B21" s="34"/>
      <c r="C21" s="35"/>
    </row>
    <row r="22" spans="1:19" s="33" customFormat="1">
      <c r="A22" s="161"/>
      <c r="B22" s="160"/>
      <c r="C22" s="35"/>
    </row>
    <row r="23" spans="1:19" s="33" customFormat="1">
      <c r="A23" s="34"/>
      <c r="B23" s="34"/>
      <c r="C23" s="35"/>
    </row>
    <row r="24" spans="1:19" s="33" customFormat="1">
      <c r="A24" s="4" t="str">
        <f>'Buvn.kopt.'!$A$32</f>
        <v>Sastādīja: Mikus Dzudzilo, Sert., Nr. 20-7063</v>
      </c>
      <c r="B24" s="36"/>
      <c r="C24" s="37"/>
    </row>
    <row r="25" spans="1:19">
      <c r="A25" s="4"/>
      <c r="B25" s="23"/>
      <c r="C25" s="56"/>
      <c r="F25" s="38"/>
      <c r="G25" s="22"/>
      <c r="L25" s="22"/>
      <c r="Q25" s="22"/>
      <c r="R25" s="22"/>
    </row>
    <row r="26" spans="1:19">
      <c r="A26" s="4"/>
      <c r="B26" s="23"/>
      <c r="C26" s="23"/>
      <c r="F26" s="22"/>
      <c r="G26" s="22"/>
      <c r="L26" s="22"/>
      <c r="Q26" s="22"/>
      <c r="R26" s="22"/>
    </row>
    <row r="27" spans="1:19" s="23" customFormat="1">
      <c r="A27" s="57"/>
      <c r="D27" s="22"/>
      <c r="E27" s="22"/>
      <c r="F27" s="22"/>
    </row>
    <row r="28" spans="1:19">
      <c r="A28" s="4" t="str">
        <f>'Buvn.kopt.'!$A$36</f>
        <v>.</v>
      </c>
      <c r="B28" s="23"/>
      <c r="C28" s="23"/>
      <c r="F28" s="22"/>
      <c r="G28" s="22"/>
      <c r="L28" s="22"/>
      <c r="Q28" s="22"/>
      <c r="R28" s="22"/>
    </row>
    <row r="29" spans="1:19">
      <c r="A29" s="23"/>
      <c r="B29" s="23"/>
      <c r="C29" s="23"/>
      <c r="F29" s="22"/>
      <c r="G29" s="22"/>
      <c r="L29" s="22"/>
      <c r="Q29" s="22"/>
      <c r="R29" s="22"/>
    </row>
    <row r="30" spans="1:19">
      <c r="A30" s="23"/>
      <c r="B30" s="23"/>
      <c r="C30" s="23"/>
      <c r="F30" s="22"/>
      <c r="G30" s="22"/>
      <c r="L30" s="22"/>
      <c r="Q30" s="22"/>
      <c r="R30" s="22"/>
    </row>
    <row r="31" spans="1:19">
      <c r="A31" s="23"/>
      <c r="B31" s="23"/>
      <c r="C31" s="23"/>
      <c r="F31" s="22"/>
      <c r="G31" s="22"/>
      <c r="L31" s="22"/>
      <c r="Q31" s="22"/>
      <c r="R31" s="22"/>
    </row>
  </sheetData>
  <mergeCells count="11">
    <mergeCell ref="D12:D13"/>
    <mergeCell ref="L12:P12"/>
    <mergeCell ref="A1:P1"/>
    <mergeCell ref="A2:P2"/>
    <mergeCell ref="M9:N9"/>
    <mergeCell ref="O9:P9"/>
    <mergeCell ref="A12:A13"/>
    <mergeCell ref="B12:B13"/>
    <mergeCell ref="C12:C13"/>
    <mergeCell ref="E12:E13"/>
    <mergeCell ref="F12:K12"/>
  </mergeCells>
  <printOptions horizontalCentered="1"/>
  <pageMargins left="0.74803149606299202" right="0.74803149606299202" top="1.5649606300000001" bottom="0.56043307099999995" header="0.43307086614173201" footer="0.23622047244094499"/>
  <pageSetup paperSize="9" scale="6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FF55-192F-4714-85AE-F01771BB6606}">
  <sheetPr>
    <tabColor rgb="FFFFFF00"/>
  </sheetPr>
  <dimension ref="A2:J48"/>
  <sheetViews>
    <sheetView view="pageBreakPreview" zoomScale="85" zoomScaleNormal="100" zoomScaleSheetLayoutView="85" workbookViewId="0">
      <selection activeCell="P30" sqref="P30"/>
    </sheetView>
  </sheetViews>
  <sheetFormatPr defaultColWidth="11.33203125" defaultRowHeight="13.2"/>
  <cols>
    <col min="1" max="2" width="6.5546875" style="5" customWidth="1"/>
    <col min="3" max="3" width="32.88671875" style="5" customWidth="1"/>
    <col min="4" max="4" width="8.88671875" style="5" customWidth="1"/>
    <col min="5" max="5" width="19.33203125" style="5" customWidth="1"/>
    <col min="6" max="7" width="22" style="5" customWidth="1"/>
    <col min="8" max="9" width="17.88671875" style="5" customWidth="1"/>
    <col min="10" max="16384" width="11.33203125" style="5"/>
  </cols>
  <sheetData>
    <row r="2" spans="1:10" ht="13.8">
      <c r="A2" s="317" t="s">
        <v>53</v>
      </c>
      <c r="B2" s="317"/>
      <c r="C2" s="317"/>
      <c r="D2" s="317"/>
      <c r="E2" s="317"/>
      <c r="F2" s="317"/>
      <c r="G2" s="317"/>
      <c r="H2" s="317"/>
      <c r="I2" s="317"/>
    </row>
    <row r="3" spans="1:10" ht="13.8">
      <c r="A3" s="317" t="s">
        <v>63</v>
      </c>
      <c r="B3" s="317"/>
      <c r="C3" s="317"/>
      <c r="D3" s="317"/>
      <c r="E3" s="317"/>
      <c r="F3" s="317"/>
      <c r="G3" s="317"/>
      <c r="H3" s="317"/>
      <c r="I3" s="317"/>
    </row>
    <row r="4" spans="1:10">
      <c r="A4" s="318" t="s">
        <v>12</v>
      </c>
      <c r="B4" s="318"/>
      <c r="C4" s="318"/>
      <c r="D4" s="318"/>
      <c r="E4" s="318"/>
      <c r="F4" s="318"/>
      <c r="G4" s="318"/>
      <c r="H4" s="318"/>
      <c r="I4" s="318"/>
    </row>
    <row r="5" spans="1:10">
      <c r="A5" s="7"/>
      <c r="B5" s="7"/>
      <c r="C5" s="7"/>
      <c r="D5" s="7"/>
      <c r="E5" s="7"/>
      <c r="F5" s="7"/>
      <c r="G5" s="7"/>
      <c r="H5" s="7"/>
      <c r="I5" s="7"/>
    </row>
    <row r="6" spans="1:10">
      <c r="A6" s="7"/>
      <c r="B6" s="7"/>
      <c r="C6" s="7"/>
      <c r="D6" s="7"/>
      <c r="E6" s="7"/>
      <c r="F6" s="7"/>
      <c r="G6" s="7"/>
      <c r="H6" s="7"/>
      <c r="I6" s="7"/>
    </row>
    <row r="7" spans="1:10" ht="12.75" customHeight="1">
      <c r="A7" s="6" t="str">
        <f>'1.1 Pamati'!$A$4</f>
        <v>Objekta nosaukums: Viesu mājas jaunbūve</v>
      </c>
      <c r="B7" s="6"/>
      <c r="C7" s="39"/>
      <c r="D7" s="39"/>
      <c r="E7" s="39"/>
      <c r="F7" s="39"/>
      <c r="G7" s="39"/>
      <c r="H7" s="39"/>
      <c r="I7" s="39"/>
    </row>
    <row r="8" spans="1:10" ht="12.75" customHeight="1">
      <c r="A8" s="6" t="str">
        <f>'1.1 Pamati'!$A$5</f>
        <v>Būves nosaukums: Viesu mājas jaunbūve</v>
      </c>
      <c r="B8" s="6"/>
      <c r="C8" s="39"/>
      <c r="D8" s="39"/>
      <c r="E8" s="39"/>
      <c r="F8" s="39"/>
      <c r="G8" s="39"/>
      <c r="H8" s="39"/>
      <c r="I8" s="39"/>
    </row>
    <row r="9" spans="1:10">
      <c r="A9" s="6" t="str">
        <f>'1.1 Pamati'!$A$6</f>
        <v>Objekta adrese: "Atpūtas", Variešu pag., Jēkabpils nov.</v>
      </c>
      <c r="B9" s="6"/>
      <c r="C9" s="20"/>
      <c r="D9" s="20"/>
      <c r="E9" s="20"/>
      <c r="F9" s="20"/>
      <c r="G9" s="20"/>
      <c r="H9" s="20"/>
      <c r="I9" s="20"/>
    </row>
    <row r="10" spans="1:10">
      <c r="A10" s="6" t="str">
        <f>'1.1 Pamati'!$A$7</f>
        <v xml:space="preserve">Pasūtījuma Nr.: </v>
      </c>
      <c r="B10" s="6"/>
      <c r="C10" s="40"/>
      <c r="D10" s="40"/>
      <c r="E10" s="40"/>
      <c r="F10" s="40"/>
      <c r="G10" s="40"/>
      <c r="H10" s="40"/>
      <c r="I10" s="40"/>
    </row>
    <row r="11" spans="1:10">
      <c r="A11" s="10"/>
      <c r="B11" s="10"/>
      <c r="C11" s="10"/>
      <c r="D11" s="10"/>
      <c r="E11" s="10"/>
      <c r="F11" s="10"/>
      <c r="G11" s="10"/>
      <c r="H11" s="10"/>
      <c r="I11" s="10"/>
    </row>
    <row r="12" spans="1:10">
      <c r="A12" s="9"/>
      <c r="B12" s="9"/>
      <c r="C12" s="41" t="s">
        <v>19</v>
      </c>
      <c r="D12" s="41"/>
      <c r="E12" s="42">
        <f>E26</f>
        <v>0</v>
      </c>
      <c r="F12" s="7"/>
      <c r="G12" s="7"/>
      <c r="H12" s="7"/>
      <c r="I12" s="7"/>
    </row>
    <row r="13" spans="1:10">
      <c r="A13" s="9"/>
      <c r="B13" s="9"/>
      <c r="C13" s="41" t="s">
        <v>21</v>
      </c>
      <c r="D13" s="41"/>
      <c r="E13" s="42">
        <f>I22</f>
        <v>0</v>
      </c>
      <c r="F13" s="7"/>
      <c r="G13" s="7"/>
      <c r="H13" s="7"/>
      <c r="I13" s="7"/>
    </row>
    <row r="14" spans="1:10" s="69" customFormat="1">
      <c r="A14" s="66"/>
      <c r="B14" s="66"/>
      <c r="C14" s="67"/>
      <c r="D14" s="67"/>
      <c r="E14" s="68"/>
      <c r="F14" s="43"/>
      <c r="G14" s="43"/>
      <c r="H14" s="43"/>
      <c r="I14" s="43"/>
    </row>
    <row r="15" spans="1:10">
      <c r="G15" s="9"/>
      <c r="I15" s="32" t="str">
        <f>'Buvn.kopt.'!$C$14</f>
        <v>Tāme sastādīta 2026.gada 02.martā</v>
      </c>
      <c r="J15" s="74"/>
    </row>
    <row r="16" spans="1:10" ht="12.75" customHeight="1">
      <c r="A16" s="310" t="s">
        <v>4</v>
      </c>
      <c r="B16" s="320" t="s">
        <v>23</v>
      </c>
      <c r="C16" s="322" t="s">
        <v>69</v>
      </c>
      <c r="D16" s="323"/>
      <c r="E16" s="310" t="s">
        <v>42</v>
      </c>
      <c r="F16" s="319" t="s">
        <v>13</v>
      </c>
      <c r="G16" s="319"/>
      <c r="H16" s="319"/>
      <c r="I16" s="319"/>
      <c r="J16" s="135"/>
    </row>
    <row r="17" spans="1:10" s="43" customFormat="1" ht="45" customHeight="1">
      <c r="A17" s="310"/>
      <c r="B17" s="321"/>
      <c r="C17" s="324"/>
      <c r="D17" s="325"/>
      <c r="E17" s="310"/>
      <c r="F17" s="31" t="s">
        <v>39</v>
      </c>
      <c r="G17" s="31" t="s">
        <v>40</v>
      </c>
      <c r="H17" s="54" t="s">
        <v>41</v>
      </c>
      <c r="I17" s="54" t="s">
        <v>22</v>
      </c>
      <c r="J17" s="136"/>
    </row>
    <row r="18" spans="1:10" s="90" customFormat="1">
      <c r="A18" s="86"/>
      <c r="B18" s="87"/>
      <c r="C18" s="87"/>
      <c r="D18" s="88"/>
      <c r="E18" s="86"/>
      <c r="F18" s="86"/>
      <c r="G18" s="86"/>
      <c r="H18" s="89"/>
      <c r="I18" s="89"/>
    </row>
    <row r="19" spans="1:10" s="90" customFormat="1" ht="26.4">
      <c r="A19" s="114">
        <v>1</v>
      </c>
      <c r="B19" s="114">
        <v>3.1</v>
      </c>
      <c r="C19" s="122" t="s">
        <v>58</v>
      </c>
      <c r="D19" s="123"/>
      <c r="E19" s="116">
        <f>F19+G19+H19</f>
        <v>0</v>
      </c>
      <c r="F19" s="113">
        <f>'3.1 ŪKT'!M51</f>
        <v>0</v>
      </c>
      <c r="G19" s="113">
        <f>'3.1 ŪKT'!N51</f>
        <v>0</v>
      </c>
      <c r="H19" s="113">
        <f>'3.1 ŪKT'!O51</f>
        <v>0</v>
      </c>
      <c r="I19" s="113">
        <f>'3.1 ŪKT'!L51</f>
        <v>0</v>
      </c>
      <c r="J19" s="133"/>
    </row>
    <row r="20" spans="1:10" s="90" customFormat="1">
      <c r="A20" s="114">
        <v>2</v>
      </c>
      <c r="B20" s="114">
        <v>3.2</v>
      </c>
      <c r="C20" s="122" t="s">
        <v>366</v>
      </c>
      <c r="D20" s="123"/>
      <c r="E20" s="116">
        <f>F20+G20+H20</f>
        <v>0</v>
      </c>
      <c r="F20" s="124">
        <f>'3.2 ELT'!M17</f>
        <v>0</v>
      </c>
      <c r="G20" s="124">
        <f>'3.2 ELT'!N17</f>
        <v>0</v>
      </c>
      <c r="H20" s="124">
        <f>'3.2 ELT'!O17</f>
        <v>0</v>
      </c>
      <c r="I20" s="124">
        <f>'3.2 ELT'!L17</f>
        <v>0</v>
      </c>
      <c r="J20" s="133"/>
    </row>
    <row r="21" spans="1:10" s="44" customFormat="1">
      <c r="A21" s="70"/>
      <c r="B21" s="85"/>
      <c r="C21" s="83"/>
      <c r="D21" s="84"/>
      <c r="E21" s="82">
        <f>F21+G21+H21</f>
        <v>0</v>
      </c>
      <c r="F21" s="82"/>
      <c r="G21" s="82"/>
      <c r="H21" s="82"/>
      <c r="I21" s="82"/>
      <c r="J21" s="133"/>
    </row>
    <row r="22" spans="1:10">
      <c r="A22" s="311" t="s">
        <v>0</v>
      </c>
      <c r="B22" s="311"/>
      <c r="C22" s="311"/>
      <c r="D22" s="45"/>
      <c r="E22" s="46">
        <f>SUM(E18:E21)</f>
        <v>0</v>
      </c>
      <c r="F22" s="46">
        <f>SUM(F18:F21)</f>
        <v>0</v>
      </c>
      <c r="G22" s="46">
        <f>SUM(G18:G21)</f>
        <v>0</v>
      </c>
      <c r="H22" s="46">
        <f>SUM(H18:H21)</f>
        <v>0</v>
      </c>
      <c r="I22" s="46">
        <f>SUM(I18:I21)</f>
        <v>0</v>
      </c>
      <c r="J22" s="134"/>
    </row>
    <row r="23" spans="1:10">
      <c r="A23" s="312" t="s">
        <v>14</v>
      </c>
      <c r="B23" s="312"/>
      <c r="C23" s="312"/>
      <c r="D23" s="21"/>
      <c r="E23" s="47">
        <f>ROUND(E22*D23,2)</f>
        <v>0</v>
      </c>
      <c r="J23" s="133"/>
    </row>
    <row r="24" spans="1:10">
      <c r="A24" s="313" t="s">
        <v>15</v>
      </c>
      <c r="B24" s="313"/>
      <c r="C24" s="313"/>
      <c r="D24" s="48"/>
      <c r="E24" s="47">
        <f>ROUND(E23*0.05,2)</f>
        <v>0</v>
      </c>
      <c r="J24" s="133"/>
    </row>
    <row r="25" spans="1:10">
      <c r="A25" s="314" t="s">
        <v>16</v>
      </c>
      <c r="B25" s="315"/>
      <c r="C25" s="316"/>
      <c r="D25" s="21"/>
      <c r="E25" s="47">
        <f>ROUND(E22*D25,2)</f>
        <v>0</v>
      </c>
      <c r="G25" s="140"/>
      <c r="J25" s="133"/>
    </row>
    <row r="26" spans="1:10">
      <c r="A26" s="311" t="s">
        <v>17</v>
      </c>
      <c r="B26" s="311"/>
      <c r="C26" s="311"/>
      <c r="D26" s="45"/>
      <c r="E26" s="46">
        <f>E22+E23+E25</f>
        <v>0</v>
      </c>
      <c r="G26" s="49"/>
      <c r="J26" s="134"/>
    </row>
    <row r="27" spans="1:10" s="33" customFormat="1">
      <c r="A27" s="34"/>
      <c r="B27" s="34"/>
      <c r="C27" s="35"/>
    </row>
    <row r="28" spans="1:10" s="33" customFormat="1">
      <c r="A28" s="34"/>
      <c r="B28" s="34"/>
      <c r="C28" s="35"/>
    </row>
    <row r="29" spans="1:10" s="33" customFormat="1">
      <c r="A29" s="34"/>
      <c r="B29" s="34"/>
      <c r="C29" s="35"/>
    </row>
    <row r="30" spans="1:10" s="33" customFormat="1">
      <c r="A30" s="4" t="str">
        <f>'Buvn.kopt.'!$A$32</f>
        <v>Sastādīja: Mikus Dzudzilo, Sert., Nr. 20-7063</v>
      </c>
      <c r="B30" s="36"/>
      <c r="C30" s="37"/>
    </row>
    <row r="31" spans="1:10" s="22" customFormat="1">
      <c r="A31" s="4"/>
      <c r="B31" s="23"/>
      <c r="C31" s="56"/>
      <c r="F31" s="38"/>
    </row>
    <row r="32" spans="1:10" s="22" customFormat="1">
      <c r="A32" s="4"/>
      <c r="B32" s="23"/>
      <c r="C32" s="23"/>
    </row>
    <row r="33" spans="1:6" s="23" customFormat="1">
      <c r="A33" s="57"/>
      <c r="D33" s="22"/>
      <c r="E33" s="22"/>
      <c r="F33" s="22"/>
    </row>
    <row r="34" spans="1:6" s="22" customFormat="1">
      <c r="A34" s="4" t="str">
        <f>'Buvn.kopt.'!$A$36</f>
        <v>.</v>
      </c>
      <c r="B34" s="23"/>
      <c r="C34" s="23"/>
    </row>
    <row r="35" spans="1:6" s="22" customFormat="1">
      <c r="A35" s="23"/>
      <c r="B35" s="23"/>
      <c r="C35" s="23"/>
    </row>
    <row r="36" spans="1:6" s="22" customFormat="1">
      <c r="A36" s="23"/>
      <c r="B36" s="23"/>
      <c r="C36" s="23"/>
    </row>
    <row r="37" spans="1:6" s="22" customFormat="1">
      <c r="A37" s="23"/>
      <c r="B37" s="23"/>
      <c r="C37" s="23"/>
    </row>
    <row r="38" spans="1:6">
      <c r="A38" s="17"/>
      <c r="B38" s="17"/>
    </row>
    <row r="40" spans="1:6">
      <c r="A40" s="17"/>
      <c r="B40" s="17"/>
    </row>
    <row r="41" spans="1:6">
      <c r="A41" s="17"/>
      <c r="B41" s="17"/>
    </row>
    <row r="42" spans="1:6">
      <c r="A42" s="17"/>
      <c r="B42" s="17"/>
    </row>
    <row r="48" spans="1:6">
      <c r="A48" s="57"/>
      <c r="B48" s="57"/>
    </row>
  </sheetData>
  <mergeCells count="13">
    <mergeCell ref="A22:C22"/>
    <mergeCell ref="A23:C23"/>
    <mergeCell ref="A24:C24"/>
    <mergeCell ref="A25:C25"/>
    <mergeCell ref="A26:C26"/>
    <mergeCell ref="A2:I2"/>
    <mergeCell ref="A3:I3"/>
    <mergeCell ref="A4:I4"/>
    <mergeCell ref="A16:A17"/>
    <mergeCell ref="B16:B17"/>
    <mergeCell ref="C16:D17"/>
    <mergeCell ref="E16:E17"/>
    <mergeCell ref="F16:I16"/>
  </mergeCells>
  <printOptions horizontalCentered="1"/>
  <pageMargins left="0.74803149606299202" right="0.74803149606299202" top="1.234251969" bottom="0.484251969" header="0.511811023622047" footer="0.511811023622047"/>
  <pageSetup paperSize="9" scale="7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F386A-5658-49F6-8016-D70934C9D13C}">
  <sheetPr>
    <tabColor rgb="FFFFFF00"/>
  </sheetPr>
  <dimension ref="A1:S62"/>
  <sheetViews>
    <sheetView view="pageBreakPreview" zoomScale="85" zoomScaleNormal="85" workbookViewId="0">
      <selection activeCell="U30" sqref="U30"/>
    </sheetView>
  </sheetViews>
  <sheetFormatPr defaultColWidth="9.109375" defaultRowHeight="13.2"/>
  <cols>
    <col min="1" max="1" width="4.5546875" style="22" customWidth="1"/>
    <col min="2" max="2" width="5.44140625" style="22" customWidth="1"/>
    <col min="3" max="3" width="54.5546875" style="22" customWidth="1"/>
    <col min="4" max="4" width="8.109375" style="22" customWidth="1"/>
    <col min="5" max="5" width="7.88671875" style="22" customWidth="1"/>
    <col min="6" max="6" width="8.88671875" style="102" customWidth="1"/>
    <col min="7" max="7" width="8.6640625" style="102" customWidth="1"/>
    <col min="8" max="8" width="9.5546875" style="22" customWidth="1"/>
    <col min="9" max="9" width="10.109375" style="22" customWidth="1"/>
    <col min="10" max="10" width="10.44140625" style="22" customWidth="1"/>
    <col min="11" max="11" width="10" style="22" customWidth="1"/>
    <col min="12" max="12" width="9.6640625" style="102" customWidth="1"/>
    <col min="13" max="13" width="9.6640625" style="22" customWidth="1"/>
    <col min="14" max="14" width="11" style="22" customWidth="1"/>
    <col min="15" max="15" width="9.88671875" style="22" customWidth="1"/>
    <col min="16" max="16" width="10.88671875" style="22" customWidth="1"/>
    <col min="17" max="17" width="9.44140625" style="23" customWidth="1"/>
    <col min="18" max="18" width="9.109375" style="23"/>
    <col min="19" max="19" width="11" style="22" customWidth="1"/>
    <col min="20" max="16384" width="9.109375" style="22"/>
  </cols>
  <sheetData>
    <row r="1" spans="1:19" s="5" customFormat="1">
      <c r="A1" s="330" t="s">
        <v>52</v>
      </c>
      <c r="B1" s="330"/>
      <c r="C1" s="330"/>
      <c r="D1" s="330"/>
      <c r="E1" s="330"/>
      <c r="F1" s="330"/>
      <c r="G1" s="330"/>
      <c r="H1" s="330"/>
      <c r="I1" s="330"/>
      <c r="J1" s="330"/>
      <c r="K1" s="330"/>
      <c r="L1" s="330"/>
      <c r="M1" s="330"/>
      <c r="N1" s="330"/>
      <c r="O1" s="330"/>
      <c r="P1" s="330"/>
      <c r="Q1" s="58"/>
      <c r="R1" s="7"/>
    </row>
    <row r="2" spans="1:19" s="5" customFormat="1">
      <c r="A2" s="331" t="s">
        <v>58</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P51</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7" t="s">
        <v>43</v>
      </c>
      <c r="D12" s="335" t="s">
        <v>1</v>
      </c>
      <c r="E12" s="326" t="s">
        <v>2</v>
      </c>
      <c r="F12" s="327" t="s">
        <v>5</v>
      </c>
      <c r="G12" s="328"/>
      <c r="H12" s="328"/>
      <c r="I12" s="328"/>
      <c r="J12" s="328"/>
      <c r="K12" s="329"/>
      <c r="L12" s="327" t="s">
        <v>3</v>
      </c>
      <c r="M12" s="328"/>
      <c r="N12" s="328"/>
      <c r="O12" s="328"/>
      <c r="P12" s="329"/>
      <c r="Q12" s="7"/>
      <c r="R12" s="7"/>
    </row>
    <row r="13" spans="1:19" s="5" customFormat="1" ht="58.5" customHeight="1">
      <c r="A13" s="336"/>
      <c r="B13" s="336"/>
      <c r="C13" s="339"/>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65" customFormat="1" ht="12" customHeight="1">
      <c r="A14" s="63"/>
      <c r="B14" s="93"/>
      <c r="C14" s="243" t="s">
        <v>323</v>
      </c>
      <c r="D14" s="130"/>
      <c r="E14" s="142"/>
      <c r="F14" s="98"/>
      <c r="G14" s="98"/>
      <c r="H14" s="80"/>
      <c r="I14" s="80"/>
      <c r="J14" s="80"/>
      <c r="K14" s="64">
        <f>ROUND(H14+I14+J14,2)</f>
        <v>0</v>
      </c>
      <c r="L14" s="73">
        <f>ROUND(F14*E14,2)</f>
        <v>0</v>
      </c>
      <c r="M14" s="77">
        <f>ROUND(H14*E14,2)</f>
        <v>0</v>
      </c>
      <c r="N14" s="77">
        <f>ROUND(I14*E14,2)</f>
        <v>0</v>
      </c>
      <c r="O14" s="77">
        <f>ROUND(J14*E14,2)</f>
        <v>0</v>
      </c>
      <c r="P14" s="64">
        <f>ROUND(M14+N14+O14,2)</f>
        <v>0</v>
      </c>
      <c r="Q14" s="91"/>
      <c r="R14" s="91"/>
      <c r="S14" s="91"/>
    </row>
    <row r="15" spans="1:19" s="24" customFormat="1">
      <c r="A15" s="93"/>
      <c r="B15" s="93"/>
      <c r="C15" s="137" t="s">
        <v>324</v>
      </c>
      <c r="D15" s="131"/>
      <c r="E15" s="159"/>
      <c r="F15" s="98"/>
      <c r="G15" s="167"/>
      <c r="H15" s="80"/>
      <c r="I15" s="53"/>
      <c r="J15" s="53"/>
      <c r="K15" s="27">
        <f>ROUND(H15+I15+J15,2)</f>
        <v>0</v>
      </c>
      <c r="L15" s="73">
        <f>ROUND(F15*E15,2)</f>
        <v>0</v>
      </c>
      <c r="M15" s="28">
        <f>ROUND(H15*E15,2)</f>
        <v>0</v>
      </c>
      <c r="N15" s="28">
        <f>ROUND(I15*E15,2)</f>
        <v>0</v>
      </c>
      <c r="O15" s="28">
        <f>ROUND(J15*E15,2)</f>
        <v>0</v>
      </c>
      <c r="P15" s="27">
        <f>ROUND(M15+N15+O15,2)</f>
        <v>0</v>
      </c>
      <c r="Q15" s="59"/>
      <c r="R15" s="59"/>
      <c r="S15" s="59"/>
    </row>
    <row r="16" spans="1:19" s="24" customFormat="1" ht="26.4">
      <c r="A16" s="93">
        <v>1</v>
      </c>
      <c r="B16" s="93"/>
      <c r="C16" s="132" t="s">
        <v>325</v>
      </c>
      <c r="D16" s="131" t="s">
        <v>326</v>
      </c>
      <c r="E16" s="159">
        <v>125</v>
      </c>
      <c r="F16" s="98"/>
      <c r="G16" s="167"/>
      <c r="H16" s="80"/>
      <c r="I16" s="53"/>
      <c r="J16" s="53"/>
      <c r="K16" s="27">
        <f>ROUND(H16+I16+J16,2)</f>
        <v>0</v>
      </c>
      <c r="L16" s="73">
        <f>ROUND(F16*E16,2)</f>
        <v>0</v>
      </c>
      <c r="M16" s="28">
        <f>ROUND(H16*E16,2)</f>
        <v>0</v>
      </c>
      <c r="N16" s="28">
        <f>ROUND(I16*E16,2)</f>
        <v>0</v>
      </c>
      <c r="O16" s="28">
        <f>ROUND(J16*E16,2)</f>
        <v>0</v>
      </c>
      <c r="P16" s="27">
        <f>ROUND(M16+N16+O16,2)</f>
        <v>0</v>
      </c>
      <c r="Q16" s="59"/>
      <c r="R16" s="59"/>
      <c r="S16" s="59"/>
    </row>
    <row r="17" spans="1:19" s="24" customFormat="1" ht="52.8">
      <c r="A17" s="93">
        <v>2</v>
      </c>
      <c r="B17" s="93"/>
      <c r="C17" s="132" t="s">
        <v>327</v>
      </c>
      <c r="D17" s="131" t="s">
        <v>122</v>
      </c>
      <c r="E17" s="159">
        <v>58.5</v>
      </c>
      <c r="F17" s="98"/>
      <c r="G17" s="167"/>
      <c r="H17" s="80"/>
      <c r="I17" s="53"/>
      <c r="J17" s="53"/>
      <c r="K17" s="27">
        <f>ROUND(H17+I17+J17,2)</f>
        <v>0</v>
      </c>
      <c r="L17" s="73">
        <f>ROUND(F17*E17,2)</f>
        <v>0</v>
      </c>
      <c r="M17" s="28">
        <f>ROUND(H17*E17,2)</f>
        <v>0</v>
      </c>
      <c r="N17" s="28">
        <f>ROUND(I17*E17,2)</f>
        <v>0</v>
      </c>
      <c r="O17" s="28">
        <f>ROUND(J17*E17,2)</f>
        <v>0</v>
      </c>
      <c r="P17" s="27">
        <f>ROUND(M17+N17+O17,2)</f>
        <v>0</v>
      </c>
      <c r="Q17" s="59"/>
      <c r="R17" s="59"/>
      <c r="S17" s="59"/>
    </row>
    <row r="18" spans="1:19" s="24" customFormat="1" ht="26.4">
      <c r="A18" s="93">
        <v>3</v>
      </c>
      <c r="B18" s="93"/>
      <c r="C18" s="132" t="s">
        <v>328</v>
      </c>
      <c r="D18" s="131" t="s">
        <v>329</v>
      </c>
      <c r="E18" s="159">
        <v>8</v>
      </c>
      <c r="F18" s="98"/>
      <c r="G18" s="167"/>
      <c r="H18" s="80"/>
      <c r="I18" s="53"/>
      <c r="J18" s="53"/>
      <c r="K18" s="27">
        <f t="shared" ref="K18:K49" si="0">ROUND(H18+I18+J18,2)</f>
        <v>0</v>
      </c>
      <c r="L18" s="73">
        <f t="shared" ref="L18:L49" si="1">ROUND(F18*E18,2)</f>
        <v>0</v>
      </c>
      <c r="M18" s="28">
        <f t="shared" ref="M18:M49" si="2">ROUND(H18*E18,2)</f>
        <v>0</v>
      </c>
      <c r="N18" s="28">
        <f t="shared" ref="N18:N49" si="3">ROUND(I18*E18,2)</f>
        <v>0</v>
      </c>
      <c r="O18" s="28">
        <f t="shared" ref="O18:O49" si="4">ROUND(J18*E18,2)</f>
        <v>0</v>
      </c>
      <c r="P18" s="27">
        <f t="shared" ref="P18:P49" si="5">ROUND(M18+N18+O18,2)</f>
        <v>0</v>
      </c>
      <c r="Q18" s="59"/>
      <c r="R18" s="59"/>
      <c r="S18" s="59"/>
    </row>
    <row r="19" spans="1:19" s="24" customFormat="1" ht="26.4">
      <c r="A19" s="93">
        <v>4</v>
      </c>
      <c r="B19" s="93"/>
      <c r="C19" s="132" t="s">
        <v>358</v>
      </c>
      <c r="D19" s="131" t="s">
        <v>329</v>
      </c>
      <c r="E19" s="159">
        <v>14</v>
      </c>
      <c r="F19" s="98"/>
      <c r="G19" s="167"/>
      <c r="H19" s="80"/>
      <c r="I19" s="53"/>
      <c r="J19" s="53"/>
      <c r="K19" s="27">
        <f t="shared" si="0"/>
        <v>0</v>
      </c>
      <c r="L19" s="73">
        <f t="shared" si="1"/>
        <v>0</v>
      </c>
      <c r="M19" s="28">
        <f t="shared" si="2"/>
        <v>0</v>
      </c>
      <c r="N19" s="28">
        <f t="shared" si="3"/>
        <v>0</v>
      </c>
      <c r="O19" s="28">
        <f t="shared" si="4"/>
        <v>0</v>
      </c>
      <c r="P19" s="27">
        <f t="shared" si="5"/>
        <v>0</v>
      </c>
      <c r="Q19" s="59"/>
      <c r="R19" s="59"/>
      <c r="S19" s="59"/>
    </row>
    <row r="20" spans="1:19" s="24" customFormat="1">
      <c r="A20" s="93"/>
      <c r="B20" s="93"/>
      <c r="C20" s="137" t="s">
        <v>364</v>
      </c>
      <c r="D20" s="131"/>
      <c r="E20" s="159"/>
      <c r="F20" s="98"/>
      <c r="G20" s="167"/>
      <c r="H20" s="80"/>
      <c r="I20" s="53"/>
      <c r="J20" s="53"/>
      <c r="K20" s="27">
        <f>ROUND(H20+I20+J20,2)</f>
        <v>0</v>
      </c>
      <c r="L20" s="73">
        <f>ROUND(F20*E20,2)</f>
        <v>0</v>
      </c>
      <c r="M20" s="28">
        <f>ROUND(H20*E20,2)</f>
        <v>0</v>
      </c>
      <c r="N20" s="28">
        <f>ROUND(I20*E20,2)</f>
        <v>0</v>
      </c>
      <c r="O20" s="28">
        <f>ROUND(J20*E20,2)</f>
        <v>0</v>
      </c>
      <c r="P20" s="27">
        <f>ROUND(M20+N20+O20,2)</f>
        <v>0</v>
      </c>
      <c r="Q20" s="59"/>
      <c r="R20" s="59"/>
      <c r="S20" s="59"/>
    </row>
    <row r="21" spans="1:19" s="24" customFormat="1">
      <c r="A21" s="93">
        <v>5</v>
      </c>
      <c r="B21" s="93"/>
      <c r="C21" s="132" t="s">
        <v>365</v>
      </c>
      <c r="D21" s="131" t="s">
        <v>150</v>
      </c>
      <c r="E21" s="159">
        <v>1</v>
      </c>
      <c r="F21" s="98"/>
      <c r="G21" s="167"/>
      <c r="H21" s="80"/>
      <c r="I21" s="53"/>
      <c r="J21" s="53"/>
      <c r="K21" s="27">
        <f>ROUND(H21+I21+J21,2)</f>
        <v>0</v>
      </c>
      <c r="L21" s="73">
        <f>ROUND(F21*E21,2)</f>
        <v>0</v>
      </c>
      <c r="M21" s="28">
        <f>ROUND(H21*E21,2)</f>
        <v>0</v>
      </c>
      <c r="N21" s="28">
        <f>ROUND(I21*E21,2)</f>
        <v>0</v>
      </c>
      <c r="O21" s="28">
        <f>ROUND(J21*E21,2)</f>
        <v>0</v>
      </c>
      <c r="P21" s="27">
        <f>ROUND(M21+N21+O21,2)</f>
        <v>0</v>
      </c>
      <c r="Q21" s="59"/>
      <c r="R21" s="59"/>
      <c r="S21" s="59"/>
    </row>
    <row r="22" spans="1:19" s="24" customFormat="1">
      <c r="A22" s="93"/>
      <c r="B22" s="93"/>
      <c r="C22" s="137" t="s">
        <v>330</v>
      </c>
      <c r="D22" s="131"/>
      <c r="E22" s="159"/>
      <c r="F22" s="98"/>
      <c r="G22" s="167"/>
      <c r="H22" s="80"/>
      <c r="I22" s="53"/>
      <c r="J22" s="53"/>
      <c r="K22" s="27">
        <f>ROUND(H22+I22+J22,2)</f>
        <v>0</v>
      </c>
      <c r="L22" s="73">
        <f>ROUND(F22*E22,2)</f>
        <v>0</v>
      </c>
      <c r="M22" s="28">
        <f>ROUND(H22*E22,2)</f>
        <v>0</v>
      </c>
      <c r="N22" s="28">
        <f>ROUND(I22*E22,2)</f>
        <v>0</v>
      </c>
      <c r="O22" s="28">
        <f>ROUND(J22*E22,2)</f>
        <v>0</v>
      </c>
      <c r="P22" s="27">
        <f>ROUND(M22+N22+O22,2)</f>
        <v>0</v>
      </c>
      <c r="Q22" s="242"/>
      <c r="R22" s="59"/>
      <c r="S22" s="59"/>
    </row>
    <row r="23" spans="1:19" s="65" customFormat="1" ht="26.4">
      <c r="A23" s="93">
        <v>6</v>
      </c>
      <c r="B23" s="93"/>
      <c r="C23" s="132" t="s">
        <v>331</v>
      </c>
      <c r="D23" s="131" t="s">
        <v>122</v>
      </c>
      <c r="E23" s="142">
        <v>18</v>
      </c>
      <c r="F23" s="98"/>
      <c r="G23" s="167"/>
      <c r="H23" s="80"/>
      <c r="I23" s="53"/>
      <c r="J23" s="53"/>
      <c r="K23" s="27">
        <f t="shared" si="0"/>
        <v>0</v>
      </c>
      <c r="L23" s="73">
        <f t="shared" si="1"/>
        <v>0</v>
      </c>
      <c r="M23" s="28">
        <f t="shared" si="2"/>
        <v>0</v>
      </c>
      <c r="N23" s="28">
        <f t="shared" si="3"/>
        <v>0</v>
      </c>
      <c r="O23" s="28">
        <f t="shared" si="4"/>
        <v>0</v>
      </c>
      <c r="P23" s="27">
        <f t="shared" si="5"/>
        <v>0</v>
      </c>
      <c r="Q23" s="242"/>
      <c r="R23" s="59"/>
      <c r="S23" s="59"/>
    </row>
    <row r="24" spans="1:19" s="65" customFormat="1">
      <c r="A24" s="93"/>
      <c r="B24" s="93"/>
      <c r="C24" s="137" t="s">
        <v>332</v>
      </c>
      <c r="D24" s="131"/>
      <c r="E24" s="142"/>
      <c r="F24" s="98"/>
      <c r="G24" s="167"/>
      <c r="H24" s="80"/>
      <c r="I24" s="80"/>
      <c r="J24" s="53"/>
      <c r="K24" s="27">
        <f t="shared" si="0"/>
        <v>0</v>
      </c>
      <c r="L24" s="73">
        <f t="shared" si="1"/>
        <v>0</v>
      </c>
      <c r="M24" s="28">
        <f t="shared" si="2"/>
        <v>0</v>
      </c>
      <c r="N24" s="28">
        <f t="shared" si="3"/>
        <v>0</v>
      </c>
      <c r="O24" s="28">
        <f t="shared" si="4"/>
        <v>0</v>
      </c>
      <c r="P24" s="27">
        <f t="shared" si="5"/>
        <v>0</v>
      </c>
      <c r="Q24" s="59"/>
      <c r="R24" s="59"/>
      <c r="S24" s="59"/>
    </row>
    <row r="25" spans="1:19" s="65" customFormat="1">
      <c r="A25" s="93">
        <v>7</v>
      </c>
      <c r="B25" s="93"/>
      <c r="C25" s="132" t="s">
        <v>333</v>
      </c>
      <c r="D25" s="131" t="s">
        <v>151</v>
      </c>
      <c r="E25" s="142">
        <v>1</v>
      </c>
      <c r="F25" s="98"/>
      <c r="G25" s="167"/>
      <c r="H25" s="80"/>
      <c r="I25" s="108"/>
      <c r="J25" s="53"/>
      <c r="K25" s="27">
        <f t="shared" si="0"/>
        <v>0</v>
      </c>
      <c r="L25" s="73">
        <f t="shared" si="1"/>
        <v>0</v>
      </c>
      <c r="M25" s="28">
        <f t="shared" si="2"/>
        <v>0</v>
      </c>
      <c r="N25" s="28">
        <f t="shared" si="3"/>
        <v>0</v>
      </c>
      <c r="O25" s="28">
        <f t="shared" si="4"/>
        <v>0</v>
      </c>
      <c r="P25" s="27">
        <f t="shared" si="5"/>
        <v>0</v>
      </c>
      <c r="Q25" s="59"/>
      <c r="R25" s="59"/>
      <c r="S25" s="59"/>
    </row>
    <row r="26" spans="1:19" s="24" customFormat="1">
      <c r="A26" s="93">
        <v>8</v>
      </c>
      <c r="B26" s="93"/>
      <c r="C26" s="132" t="s">
        <v>334</v>
      </c>
      <c r="D26" s="131" t="s">
        <v>122</v>
      </c>
      <c r="E26" s="159">
        <v>18</v>
      </c>
      <c r="F26" s="98"/>
      <c r="G26" s="167"/>
      <c r="H26" s="80"/>
      <c r="I26" s="53"/>
      <c r="J26" s="53"/>
      <c r="K26" s="27">
        <f t="shared" si="0"/>
        <v>0</v>
      </c>
      <c r="L26" s="73">
        <f t="shared" si="1"/>
        <v>0</v>
      </c>
      <c r="M26" s="28">
        <f t="shared" si="2"/>
        <v>0</v>
      </c>
      <c r="N26" s="28">
        <f t="shared" si="3"/>
        <v>0</v>
      </c>
      <c r="O26" s="28">
        <f t="shared" si="4"/>
        <v>0</v>
      </c>
      <c r="P26" s="27">
        <f t="shared" si="5"/>
        <v>0</v>
      </c>
      <c r="Q26" s="59"/>
      <c r="R26" s="59"/>
      <c r="S26" s="59"/>
    </row>
    <row r="27" spans="1:19" s="24" customFormat="1">
      <c r="A27" s="93">
        <v>9</v>
      </c>
      <c r="B27" s="93"/>
      <c r="C27" s="132" t="s">
        <v>335</v>
      </c>
      <c r="D27" s="131" t="s">
        <v>122</v>
      </c>
      <c r="E27" s="159">
        <v>18</v>
      </c>
      <c r="F27" s="98"/>
      <c r="G27" s="167"/>
      <c r="H27" s="80"/>
      <c r="I27" s="53"/>
      <c r="J27" s="53"/>
      <c r="K27" s="27">
        <f t="shared" si="0"/>
        <v>0</v>
      </c>
      <c r="L27" s="73">
        <f t="shared" si="1"/>
        <v>0</v>
      </c>
      <c r="M27" s="28">
        <f t="shared" si="2"/>
        <v>0</v>
      </c>
      <c r="N27" s="28">
        <f t="shared" si="3"/>
        <v>0</v>
      </c>
      <c r="O27" s="28">
        <f t="shared" si="4"/>
        <v>0</v>
      </c>
      <c r="P27" s="27">
        <f t="shared" si="5"/>
        <v>0</v>
      </c>
      <c r="Q27" s="59"/>
      <c r="R27" s="59"/>
      <c r="S27" s="59"/>
    </row>
    <row r="28" spans="1:19" s="24" customFormat="1">
      <c r="A28" s="93">
        <v>10</v>
      </c>
      <c r="B28" s="93"/>
      <c r="C28" s="132" t="s">
        <v>336</v>
      </c>
      <c r="D28" s="131" t="s">
        <v>122</v>
      </c>
      <c r="E28" s="159">
        <v>18</v>
      </c>
      <c r="F28" s="98"/>
      <c r="G28" s="167"/>
      <c r="H28" s="80"/>
      <c r="I28" s="53"/>
      <c r="J28" s="53"/>
      <c r="K28" s="27">
        <f t="shared" si="0"/>
        <v>0</v>
      </c>
      <c r="L28" s="73">
        <f t="shared" si="1"/>
        <v>0</v>
      </c>
      <c r="M28" s="28">
        <f t="shared" si="2"/>
        <v>0</v>
      </c>
      <c r="N28" s="28">
        <f t="shared" si="3"/>
        <v>0</v>
      </c>
      <c r="O28" s="28">
        <f t="shared" si="4"/>
        <v>0</v>
      </c>
      <c r="P28" s="27">
        <f t="shared" si="5"/>
        <v>0</v>
      </c>
      <c r="Q28" s="59"/>
      <c r="R28" s="59"/>
      <c r="S28" s="59"/>
    </row>
    <row r="29" spans="1:19" s="65" customFormat="1">
      <c r="A29" s="93"/>
      <c r="B29" s="93"/>
      <c r="C29" s="137" t="s">
        <v>337</v>
      </c>
      <c r="D29" s="131"/>
      <c r="E29" s="142"/>
      <c r="F29" s="98"/>
      <c r="G29" s="167"/>
      <c r="H29" s="80"/>
      <c r="I29" s="108"/>
      <c r="J29" s="108"/>
      <c r="K29" s="27">
        <f t="shared" si="0"/>
        <v>0</v>
      </c>
      <c r="L29" s="73">
        <f t="shared" si="1"/>
        <v>0</v>
      </c>
      <c r="M29" s="28">
        <f t="shared" si="2"/>
        <v>0</v>
      </c>
      <c r="N29" s="28">
        <f t="shared" si="3"/>
        <v>0</v>
      </c>
      <c r="O29" s="28">
        <f t="shared" si="4"/>
        <v>0</v>
      </c>
      <c r="P29" s="27">
        <f t="shared" si="5"/>
        <v>0</v>
      </c>
      <c r="Q29" s="59"/>
      <c r="R29" s="59"/>
      <c r="S29" s="59"/>
    </row>
    <row r="30" spans="1:19" s="65" customFormat="1" ht="92.4">
      <c r="A30" s="93">
        <v>11</v>
      </c>
      <c r="B30" s="93"/>
      <c r="C30" s="132" t="s">
        <v>338</v>
      </c>
      <c r="D30" s="131" t="s">
        <v>151</v>
      </c>
      <c r="E30" s="142">
        <v>1</v>
      </c>
      <c r="F30" s="98"/>
      <c r="G30" s="167"/>
      <c r="H30" s="80"/>
      <c r="I30" s="80"/>
      <c r="J30" s="80"/>
      <c r="K30" s="27">
        <f t="shared" si="0"/>
        <v>0</v>
      </c>
      <c r="L30" s="73">
        <f t="shared" si="1"/>
        <v>0</v>
      </c>
      <c r="M30" s="28">
        <f t="shared" si="2"/>
        <v>0</v>
      </c>
      <c r="N30" s="28">
        <f t="shared" si="3"/>
        <v>0</v>
      </c>
      <c r="O30" s="28">
        <f t="shared" si="4"/>
        <v>0</v>
      </c>
      <c r="P30" s="27">
        <f t="shared" si="5"/>
        <v>0</v>
      </c>
      <c r="Q30" s="59"/>
      <c r="R30" s="59"/>
      <c r="S30" s="59"/>
    </row>
    <row r="31" spans="1:19" s="65" customFormat="1">
      <c r="A31" s="93"/>
      <c r="B31" s="93"/>
      <c r="C31" s="137" t="s">
        <v>339</v>
      </c>
      <c r="D31" s="130"/>
      <c r="E31" s="142"/>
      <c r="F31" s="98"/>
      <c r="G31" s="167"/>
      <c r="H31" s="80"/>
      <c r="I31" s="53"/>
      <c r="J31" s="53"/>
      <c r="K31" s="27">
        <f t="shared" si="0"/>
        <v>0</v>
      </c>
      <c r="L31" s="73">
        <f t="shared" si="1"/>
        <v>0</v>
      </c>
      <c r="M31" s="28">
        <f t="shared" si="2"/>
        <v>0</v>
      </c>
      <c r="N31" s="28">
        <f t="shared" si="3"/>
        <v>0</v>
      </c>
      <c r="O31" s="28">
        <f t="shared" si="4"/>
        <v>0</v>
      </c>
      <c r="P31" s="27">
        <f t="shared" si="5"/>
        <v>0</v>
      </c>
      <c r="Q31" s="59"/>
      <c r="R31" s="59"/>
      <c r="S31" s="59"/>
    </row>
    <row r="32" spans="1:19" s="65" customFormat="1">
      <c r="A32" s="93">
        <v>12</v>
      </c>
      <c r="B32" s="93"/>
      <c r="C32" s="132" t="s">
        <v>340</v>
      </c>
      <c r="D32" s="130" t="s">
        <v>341</v>
      </c>
      <c r="E32" s="142">
        <v>1</v>
      </c>
      <c r="F32" s="98"/>
      <c r="G32" s="167"/>
      <c r="H32" s="80"/>
      <c r="I32" s="53"/>
      <c r="J32" s="53"/>
      <c r="K32" s="27">
        <f t="shared" si="0"/>
        <v>0</v>
      </c>
      <c r="L32" s="73">
        <f t="shared" si="1"/>
        <v>0</v>
      </c>
      <c r="M32" s="28">
        <f t="shared" si="2"/>
        <v>0</v>
      </c>
      <c r="N32" s="28">
        <f t="shared" si="3"/>
        <v>0</v>
      </c>
      <c r="O32" s="28">
        <f t="shared" si="4"/>
        <v>0</v>
      </c>
      <c r="P32" s="27">
        <f t="shared" si="5"/>
        <v>0</v>
      </c>
      <c r="Q32" s="59"/>
      <c r="R32" s="59"/>
      <c r="S32" s="59"/>
    </row>
    <row r="33" spans="1:19" s="65" customFormat="1">
      <c r="A33" s="93">
        <v>13</v>
      </c>
      <c r="B33" s="93"/>
      <c r="C33" s="132" t="s">
        <v>342</v>
      </c>
      <c r="D33" s="131" t="s">
        <v>151</v>
      </c>
      <c r="E33" s="142">
        <v>1</v>
      </c>
      <c r="F33" s="98"/>
      <c r="G33" s="167"/>
      <c r="H33" s="80"/>
      <c r="I33" s="53"/>
      <c r="J33" s="53"/>
      <c r="K33" s="27">
        <f t="shared" si="0"/>
        <v>0</v>
      </c>
      <c r="L33" s="73">
        <f t="shared" si="1"/>
        <v>0</v>
      </c>
      <c r="M33" s="28">
        <f t="shared" si="2"/>
        <v>0</v>
      </c>
      <c r="N33" s="28">
        <f t="shared" si="3"/>
        <v>0</v>
      </c>
      <c r="O33" s="28">
        <f t="shared" si="4"/>
        <v>0</v>
      </c>
      <c r="P33" s="27">
        <f t="shared" si="5"/>
        <v>0</v>
      </c>
      <c r="Q33" s="59"/>
      <c r="R33" s="59"/>
      <c r="S33" s="59"/>
    </row>
    <row r="34" spans="1:19" s="24" customFormat="1">
      <c r="A34" s="93"/>
      <c r="B34" s="93"/>
      <c r="C34" s="137" t="s">
        <v>343</v>
      </c>
      <c r="D34" s="130"/>
      <c r="E34" s="159"/>
      <c r="F34" s="98"/>
      <c r="G34" s="167"/>
      <c r="H34" s="80"/>
      <c r="I34" s="53"/>
      <c r="J34" s="53"/>
      <c r="K34" s="27">
        <f t="shared" si="0"/>
        <v>0</v>
      </c>
      <c r="L34" s="73">
        <f t="shared" si="1"/>
        <v>0</v>
      </c>
      <c r="M34" s="28">
        <f t="shared" si="2"/>
        <v>0</v>
      </c>
      <c r="N34" s="28">
        <f t="shared" si="3"/>
        <v>0</v>
      </c>
      <c r="O34" s="28">
        <f t="shared" si="4"/>
        <v>0</v>
      </c>
      <c r="P34" s="27">
        <f t="shared" si="5"/>
        <v>0</v>
      </c>
      <c r="Q34" s="59"/>
      <c r="R34" s="59"/>
      <c r="S34" s="59"/>
    </row>
    <row r="35" spans="1:19" s="24" customFormat="1" ht="26.4">
      <c r="A35" s="93">
        <v>14</v>
      </c>
      <c r="B35" s="93"/>
      <c r="C35" s="132" t="s">
        <v>344</v>
      </c>
      <c r="D35" s="130" t="s">
        <v>122</v>
      </c>
      <c r="E35" s="159">
        <v>23.5</v>
      </c>
      <c r="F35" s="98"/>
      <c r="G35" s="167"/>
      <c r="H35" s="80"/>
      <c r="I35" s="53"/>
      <c r="J35" s="53"/>
      <c r="K35" s="27">
        <f t="shared" si="0"/>
        <v>0</v>
      </c>
      <c r="L35" s="73">
        <f t="shared" si="1"/>
        <v>0</v>
      </c>
      <c r="M35" s="28">
        <f t="shared" si="2"/>
        <v>0</v>
      </c>
      <c r="N35" s="28">
        <f t="shared" si="3"/>
        <v>0</v>
      </c>
      <c r="O35" s="28">
        <f t="shared" si="4"/>
        <v>0</v>
      </c>
      <c r="P35" s="27">
        <f t="shared" si="5"/>
        <v>0</v>
      </c>
      <c r="Q35" s="59"/>
      <c r="R35" s="59"/>
      <c r="S35" s="59"/>
    </row>
    <row r="36" spans="1:19" s="24" customFormat="1" ht="26.4">
      <c r="A36" s="93">
        <v>15</v>
      </c>
      <c r="B36" s="93"/>
      <c r="C36" s="132" t="s">
        <v>345</v>
      </c>
      <c r="D36" s="130" t="s">
        <v>122</v>
      </c>
      <c r="E36" s="159">
        <v>17</v>
      </c>
      <c r="F36" s="98"/>
      <c r="G36" s="167"/>
      <c r="H36" s="80"/>
      <c r="I36" s="53"/>
      <c r="J36" s="53"/>
      <c r="K36" s="27">
        <f t="shared" si="0"/>
        <v>0</v>
      </c>
      <c r="L36" s="73">
        <f t="shared" si="1"/>
        <v>0</v>
      </c>
      <c r="M36" s="28">
        <f t="shared" si="2"/>
        <v>0</v>
      </c>
      <c r="N36" s="28">
        <f t="shared" si="3"/>
        <v>0</v>
      </c>
      <c r="O36" s="28">
        <f t="shared" si="4"/>
        <v>0</v>
      </c>
      <c r="P36" s="27">
        <f t="shared" si="5"/>
        <v>0</v>
      </c>
      <c r="Q36" s="59"/>
      <c r="R36" s="59"/>
      <c r="S36" s="59"/>
    </row>
    <row r="37" spans="1:19" s="24" customFormat="1" ht="39.6">
      <c r="A37" s="93">
        <v>16</v>
      </c>
      <c r="B37" s="93"/>
      <c r="C37" s="132" t="s">
        <v>346</v>
      </c>
      <c r="D37" s="131" t="s">
        <v>151</v>
      </c>
      <c r="E37" s="159">
        <v>2</v>
      </c>
      <c r="F37" s="98"/>
      <c r="G37" s="167"/>
      <c r="H37" s="80"/>
      <c r="I37" s="53"/>
      <c r="J37" s="53"/>
      <c r="K37" s="27">
        <f t="shared" si="0"/>
        <v>0</v>
      </c>
      <c r="L37" s="73">
        <f t="shared" si="1"/>
        <v>0</v>
      </c>
      <c r="M37" s="28">
        <f t="shared" si="2"/>
        <v>0</v>
      </c>
      <c r="N37" s="28">
        <f t="shared" si="3"/>
        <v>0</v>
      </c>
      <c r="O37" s="28">
        <f t="shared" si="4"/>
        <v>0</v>
      </c>
      <c r="P37" s="27">
        <f t="shared" si="5"/>
        <v>0</v>
      </c>
      <c r="Q37" s="59"/>
      <c r="R37" s="59"/>
      <c r="S37" s="59"/>
    </row>
    <row r="38" spans="1:19" s="24" customFormat="1">
      <c r="A38" s="93"/>
      <c r="B38" s="93"/>
      <c r="C38" s="137" t="s">
        <v>347</v>
      </c>
      <c r="D38" s="130"/>
      <c r="E38" s="159"/>
      <c r="F38" s="98"/>
      <c r="G38" s="167"/>
      <c r="H38" s="80"/>
      <c r="I38" s="53"/>
      <c r="J38" s="53"/>
      <c r="K38" s="27">
        <f t="shared" si="0"/>
        <v>0</v>
      </c>
      <c r="L38" s="73">
        <f t="shared" si="1"/>
        <v>0</v>
      </c>
      <c r="M38" s="28">
        <f t="shared" si="2"/>
        <v>0</v>
      </c>
      <c r="N38" s="28">
        <f t="shared" si="3"/>
        <v>0</v>
      </c>
      <c r="O38" s="28">
        <f t="shared" si="4"/>
        <v>0</v>
      </c>
      <c r="P38" s="27">
        <f t="shared" si="5"/>
        <v>0</v>
      </c>
      <c r="Q38" s="59"/>
      <c r="R38" s="59"/>
      <c r="S38" s="59"/>
    </row>
    <row r="39" spans="1:19" s="24" customFormat="1" ht="118.8">
      <c r="A39" s="93">
        <v>17</v>
      </c>
      <c r="B39" s="93"/>
      <c r="C39" s="132" t="s">
        <v>348</v>
      </c>
      <c r="D39" s="131" t="s">
        <v>151</v>
      </c>
      <c r="E39" s="159">
        <v>1</v>
      </c>
      <c r="F39" s="98"/>
      <c r="G39" s="167"/>
      <c r="H39" s="80"/>
      <c r="I39" s="53"/>
      <c r="J39" s="53"/>
      <c r="K39" s="27">
        <f t="shared" si="0"/>
        <v>0</v>
      </c>
      <c r="L39" s="73">
        <f t="shared" si="1"/>
        <v>0</v>
      </c>
      <c r="M39" s="28">
        <f t="shared" si="2"/>
        <v>0</v>
      </c>
      <c r="N39" s="28">
        <f t="shared" si="3"/>
        <v>0</v>
      </c>
      <c r="O39" s="28">
        <f t="shared" si="4"/>
        <v>0</v>
      </c>
      <c r="P39" s="27">
        <f t="shared" si="5"/>
        <v>0</v>
      </c>
      <c r="Q39" s="59"/>
      <c r="R39" s="59"/>
      <c r="S39" s="59"/>
    </row>
    <row r="40" spans="1:19" s="24" customFormat="1" ht="26.4">
      <c r="A40" s="93">
        <v>18</v>
      </c>
      <c r="B40" s="93"/>
      <c r="C40" s="132" t="s">
        <v>349</v>
      </c>
      <c r="D40" s="131" t="s">
        <v>151</v>
      </c>
      <c r="E40" s="159">
        <v>1</v>
      </c>
      <c r="F40" s="98"/>
      <c r="G40" s="167"/>
      <c r="H40" s="80"/>
      <c r="I40" s="53"/>
      <c r="J40" s="53"/>
      <c r="K40" s="27">
        <f t="shared" si="0"/>
        <v>0</v>
      </c>
      <c r="L40" s="73">
        <f t="shared" si="1"/>
        <v>0</v>
      </c>
      <c r="M40" s="28">
        <f t="shared" si="2"/>
        <v>0</v>
      </c>
      <c r="N40" s="28">
        <f t="shared" si="3"/>
        <v>0</v>
      </c>
      <c r="O40" s="28">
        <f t="shared" si="4"/>
        <v>0</v>
      </c>
      <c r="P40" s="27">
        <f t="shared" si="5"/>
        <v>0</v>
      </c>
      <c r="Q40" s="59"/>
      <c r="R40" s="59"/>
      <c r="S40" s="59"/>
    </row>
    <row r="41" spans="1:19" s="24" customFormat="1" ht="39.6">
      <c r="A41" s="93">
        <v>19</v>
      </c>
      <c r="B41" s="93"/>
      <c r="C41" s="132" t="s">
        <v>350</v>
      </c>
      <c r="D41" s="130" t="s">
        <v>326</v>
      </c>
      <c r="E41" s="159">
        <v>9</v>
      </c>
      <c r="F41" s="98"/>
      <c r="G41" s="167"/>
      <c r="H41" s="80"/>
      <c r="I41" s="53"/>
      <c r="J41" s="53"/>
      <c r="K41" s="27">
        <f t="shared" si="0"/>
        <v>0</v>
      </c>
      <c r="L41" s="73">
        <f t="shared" si="1"/>
        <v>0</v>
      </c>
      <c r="M41" s="28">
        <f t="shared" si="2"/>
        <v>0</v>
      </c>
      <c r="N41" s="28">
        <f t="shared" si="3"/>
        <v>0</v>
      </c>
      <c r="O41" s="28">
        <f t="shared" si="4"/>
        <v>0</v>
      </c>
      <c r="P41" s="27">
        <f t="shared" si="5"/>
        <v>0</v>
      </c>
      <c r="Q41" s="59"/>
      <c r="R41" s="59"/>
      <c r="S41" s="59"/>
    </row>
    <row r="42" spans="1:19" s="24" customFormat="1">
      <c r="A42" s="93">
        <v>20</v>
      </c>
      <c r="B42" s="93"/>
      <c r="C42" s="132" t="s">
        <v>351</v>
      </c>
      <c r="D42" s="130" t="s">
        <v>329</v>
      </c>
      <c r="E42" s="159">
        <v>1.3</v>
      </c>
      <c r="F42" s="98"/>
      <c r="G42" s="167"/>
      <c r="H42" s="80"/>
      <c r="I42" s="53"/>
      <c r="J42" s="53"/>
      <c r="K42" s="27">
        <f t="shared" si="0"/>
        <v>0</v>
      </c>
      <c r="L42" s="73">
        <f t="shared" si="1"/>
        <v>0</v>
      </c>
      <c r="M42" s="28">
        <f t="shared" si="2"/>
        <v>0</v>
      </c>
      <c r="N42" s="28">
        <f t="shared" si="3"/>
        <v>0</v>
      </c>
      <c r="O42" s="28">
        <f t="shared" si="4"/>
        <v>0</v>
      </c>
      <c r="P42" s="27">
        <f t="shared" si="5"/>
        <v>0</v>
      </c>
      <c r="Q42" s="59"/>
      <c r="R42" s="59"/>
      <c r="S42" s="59"/>
    </row>
    <row r="43" spans="1:19" s="24" customFormat="1">
      <c r="A43" s="93"/>
      <c r="B43" s="93"/>
      <c r="C43" s="137" t="s">
        <v>332</v>
      </c>
      <c r="D43" s="130"/>
      <c r="E43" s="159"/>
      <c r="F43" s="98"/>
      <c r="G43" s="167"/>
      <c r="H43" s="80"/>
      <c r="I43" s="53"/>
      <c r="J43" s="53"/>
      <c r="K43" s="27">
        <f t="shared" si="0"/>
        <v>0</v>
      </c>
      <c r="L43" s="73">
        <f t="shared" si="1"/>
        <v>0</v>
      </c>
      <c r="M43" s="28">
        <f t="shared" si="2"/>
        <v>0</v>
      </c>
      <c r="N43" s="28">
        <f t="shared" si="3"/>
        <v>0</v>
      </c>
      <c r="O43" s="28">
        <f t="shared" si="4"/>
        <v>0</v>
      </c>
      <c r="P43" s="27">
        <f t="shared" si="5"/>
        <v>0</v>
      </c>
      <c r="Q43" s="59"/>
      <c r="R43" s="59"/>
      <c r="S43" s="59"/>
    </row>
    <row r="44" spans="1:19" s="24" customFormat="1">
      <c r="A44" s="93">
        <v>21</v>
      </c>
      <c r="B44" s="93"/>
      <c r="C44" s="132" t="s">
        <v>352</v>
      </c>
      <c r="D44" s="130" t="s">
        <v>122</v>
      </c>
      <c r="E44" s="159">
        <v>40.5</v>
      </c>
      <c r="F44" s="98"/>
      <c r="G44" s="167"/>
      <c r="H44" s="80"/>
      <c r="I44" s="53"/>
      <c r="J44" s="53"/>
      <c r="K44" s="27">
        <f t="shared" si="0"/>
        <v>0</v>
      </c>
      <c r="L44" s="73">
        <f t="shared" si="1"/>
        <v>0</v>
      </c>
      <c r="M44" s="28">
        <f t="shared" si="2"/>
        <v>0</v>
      </c>
      <c r="N44" s="28">
        <f t="shared" si="3"/>
        <v>0</v>
      </c>
      <c r="O44" s="28">
        <f t="shared" si="4"/>
        <v>0</v>
      </c>
      <c r="P44" s="27">
        <f t="shared" si="5"/>
        <v>0</v>
      </c>
      <c r="Q44" s="59"/>
      <c r="R44" s="59"/>
      <c r="S44" s="59"/>
    </row>
    <row r="45" spans="1:19" s="24" customFormat="1">
      <c r="A45" s="93">
        <v>22</v>
      </c>
      <c r="B45" s="93"/>
      <c r="C45" s="132" t="s">
        <v>353</v>
      </c>
      <c r="D45" s="130" t="s">
        <v>122</v>
      </c>
      <c r="E45" s="159">
        <v>40.5</v>
      </c>
      <c r="F45" s="98"/>
      <c r="G45" s="167"/>
      <c r="H45" s="80"/>
      <c r="I45" s="53"/>
      <c r="J45" s="53"/>
      <c r="K45" s="27">
        <f t="shared" si="0"/>
        <v>0</v>
      </c>
      <c r="L45" s="73">
        <f t="shared" si="1"/>
        <v>0</v>
      </c>
      <c r="M45" s="28">
        <f t="shared" si="2"/>
        <v>0</v>
      </c>
      <c r="N45" s="28">
        <f t="shared" si="3"/>
        <v>0</v>
      </c>
      <c r="O45" s="28">
        <f t="shared" si="4"/>
        <v>0</v>
      </c>
      <c r="P45" s="27">
        <f t="shared" si="5"/>
        <v>0</v>
      </c>
      <c r="Q45" s="59"/>
      <c r="R45" s="59"/>
      <c r="S45" s="59"/>
    </row>
    <row r="46" spans="1:19" s="24" customFormat="1">
      <c r="A46" s="93">
        <v>23</v>
      </c>
      <c r="B46" s="93"/>
      <c r="C46" s="132" t="s">
        <v>336</v>
      </c>
      <c r="D46" s="130" t="s">
        <v>122</v>
      </c>
      <c r="E46" s="159">
        <v>5</v>
      </c>
      <c r="F46" s="98"/>
      <c r="G46" s="167"/>
      <c r="H46" s="80"/>
      <c r="I46" s="53"/>
      <c r="J46" s="53"/>
      <c r="K46" s="27">
        <f t="shared" si="0"/>
        <v>0</v>
      </c>
      <c r="L46" s="73">
        <f t="shared" si="1"/>
        <v>0</v>
      </c>
      <c r="M46" s="28">
        <f t="shared" si="2"/>
        <v>0</v>
      </c>
      <c r="N46" s="28">
        <f t="shared" si="3"/>
        <v>0</v>
      </c>
      <c r="O46" s="28">
        <f t="shared" si="4"/>
        <v>0</v>
      </c>
      <c r="P46" s="27">
        <f t="shared" si="5"/>
        <v>0</v>
      </c>
      <c r="Q46" s="59"/>
      <c r="R46" s="59"/>
      <c r="S46" s="59"/>
    </row>
    <row r="47" spans="1:19" s="24" customFormat="1">
      <c r="A47" s="93"/>
      <c r="B47" s="93"/>
      <c r="C47" s="137" t="s">
        <v>354</v>
      </c>
      <c r="D47" s="130"/>
      <c r="E47" s="159"/>
      <c r="F47" s="98"/>
      <c r="G47" s="167"/>
      <c r="H47" s="80"/>
      <c r="I47" s="108"/>
      <c r="J47" s="108"/>
      <c r="K47" s="27">
        <f t="shared" si="0"/>
        <v>0</v>
      </c>
      <c r="L47" s="73">
        <f t="shared" si="1"/>
        <v>0</v>
      </c>
      <c r="M47" s="28">
        <f t="shared" si="2"/>
        <v>0</v>
      </c>
      <c r="N47" s="28">
        <f t="shared" si="3"/>
        <v>0</v>
      </c>
      <c r="O47" s="28">
        <f t="shared" si="4"/>
        <v>0</v>
      </c>
      <c r="P47" s="27">
        <f t="shared" si="5"/>
        <v>0</v>
      </c>
      <c r="Q47" s="59"/>
      <c r="R47" s="59"/>
      <c r="S47" s="59"/>
    </row>
    <row r="48" spans="1:19" s="24" customFormat="1" ht="92.4">
      <c r="A48" s="93">
        <v>24</v>
      </c>
      <c r="B48" s="93"/>
      <c r="C48" s="132" t="s">
        <v>355</v>
      </c>
      <c r="D48" s="131" t="s">
        <v>151</v>
      </c>
      <c r="E48" s="159">
        <v>2</v>
      </c>
      <c r="F48" s="98"/>
      <c r="G48" s="167"/>
      <c r="H48" s="80"/>
      <c r="I48" s="53"/>
      <c r="J48" s="53"/>
      <c r="K48" s="27">
        <f t="shared" si="0"/>
        <v>0</v>
      </c>
      <c r="L48" s="73">
        <f t="shared" si="1"/>
        <v>0</v>
      </c>
      <c r="M48" s="28">
        <f t="shared" si="2"/>
        <v>0</v>
      </c>
      <c r="N48" s="28">
        <f t="shared" si="3"/>
        <v>0</v>
      </c>
      <c r="O48" s="28">
        <f t="shared" si="4"/>
        <v>0</v>
      </c>
      <c r="P48" s="27">
        <f t="shared" si="5"/>
        <v>0</v>
      </c>
      <c r="Q48" s="59"/>
      <c r="R48" s="59"/>
      <c r="S48" s="59"/>
    </row>
    <row r="49" spans="1:19" s="24" customFormat="1">
      <c r="A49" s="93">
        <v>25</v>
      </c>
      <c r="B49" s="93"/>
      <c r="C49" s="132" t="s">
        <v>342</v>
      </c>
      <c r="D49" s="131" t="s">
        <v>151</v>
      </c>
      <c r="E49" s="159">
        <v>1</v>
      </c>
      <c r="F49" s="98"/>
      <c r="G49" s="167"/>
      <c r="H49" s="80"/>
      <c r="I49" s="53"/>
      <c r="J49" s="53"/>
      <c r="K49" s="27">
        <f t="shared" si="0"/>
        <v>0</v>
      </c>
      <c r="L49" s="73">
        <f t="shared" si="1"/>
        <v>0</v>
      </c>
      <c r="M49" s="28">
        <f t="shared" si="2"/>
        <v>0</v>
      </c>
      <c r="N49" s="28">
        <f t="shared" si="3"/>
        <v>0</v>
      </c>
      <c r="O49" s="28">
        <f t="shared" si="4"/>
        <v>0</v>
      </c>
      <c r="P49" s="27">
        <f t="shared" si="5"/>
        <v>0</v>
      </c>
      <c r="Q49" s="59"/>
      <c r="R49" s="59"/>
      <c r="S49" s="59"/>
    </row>
    <row r="50" spans="1:19" s="24" customFormat="1">
      <c r="A50" s="29"/>
      <c r="B50" s="29"/>
      <c r="C50" s="107"/>
      <c r="D50" s="1"/>
      <c r="E50" s="2"/>
      <c r="F50" s="75"/>
      <c r="G50" s="75"/>
      <c r="H50" s="3"/>
      <c r="I50" s="3"/>
      <c r="J50" s="3"/>
      <c r="K50" s="27">
        <f>ROUND(H50+I50+J50,2)</f>
        <v>0</v>
      </c>
      <c r="L50" s="73">
        <f>ROUND(F50*E50,2)</f>
        <v>0</v>
      </c>
      <c r="M50" s="28">
        <f>ROUND(H50*E50,2)</f>
        <v>0</v>
      </c>
      <c r="N50" s="28">
        <f>ROUND(I50*E50,2)</f>
        <v>0</v>
      </c>
      <c r="O50" s="28">
        <f>ROUND(J50*E50,2)</f>
        <v>0</v>
      </c>
      <c r="P50" s="27">
        <f>ROUND(M50+N50+O50,2)</f>
        <v>0</v>
      </c>
      <c r="Q50" s="59"/>
      <c r="R50" s="59"/>
    </row>
    <row r="51" spans="1:19" s="5" customFormat="1" ht="38.25" customHeight="1">
      <c r="A51" s="11"/>
      <c r="B51" s="11"/>
      <c r="C51" s="13" t="str">
        <f>'1.1 Pamati'!$C$31</f>
        <v>Tiešās izmaksas kopā, t. sk. darba devēja sociālais nodoklis 23.59%</v>
      </c>
      <c r="D51" s="12"/>
      <c r="E51" s="14"/>
      <c r="F51" s="99"/>
      <c r="G51" s="99"/>
      <c r="H51" s="14"/>
      <c r="I51" s="14"/>
      <c r="J51" s="14"/>
      <c r="K51" s="15"/>
      <c r="L51" s="105">
        <f>SUM(L14:L50)</f>
        <v>0</v>
      </c>
      <c r="M51" s="15">
        <f>SUM(M14:M50)</f>
        <v>0</v>
      </c>
      <c r="N51" s="15">
        <f>SUM(N14:N50)</f>
        <v>0</v>
      </c>
      <c r="O51" s="15">
        <f>SUM(O14:O50)</f>
        <v>0</v>
      </c>
      <c r="P51" s="15">
        <f>SUM(P14:P50)</f>
        <v>0</v>
      </c>
      <c r="Q51" s="7"/>
      <c r="R51" s="7"/>
    </row>
    <row r="52" spans="1:19" s="33" customFormat="1">
      <c r="A52" s="34"/>
      <c r="B52" s="34"/>
      <c r="C52" s="35"/>
    </row>
    <row r="53" spans="1:19" s="33" customFormat="1">
      <c r="A53" s="161"/>
      <c r="B53" s="160"/>
      <c r="C53" s="35"/>
    </row>
    <row r="54" spans="1:19" s="33" customFormat="1">
      <c r="A54" s="34"/>
      <c r="B54" s="34"/>
      <c r="C54" s="35"/>
    </row>
    <row r="55" spans="1:19" s="33" customFormat="1">
      <c r="A55" s="4" t="str">
        <f>'Buvn.kopt.'!$A$32</f>
        <v>Sastādīja: Mikus Dzudzilo, Sert., Nr. 20-7063</v>
      </c>
      <c r="B55" s="36"/>
      <c r="C55" s="37"/>
    </row>
    <row r="56" spans="1:19">
      <c r="A56" s="4"/>
      <c r="B56" s="23"/>
      <c r="C56" s="56"/>
      <c r="F56" s="38"/>
      <c r="G56" s="22"/>
      <c r="L56" s="22"/>
      <c r="Q56" s="22"/>
      <c r="R56" s="22"/>
    </row>
    <row r="57" spans="1:19">
      <c r="A57" s="4"/>
      <c r="B57" s="23"/>
      <c r="C57" s="23"/>
      <c r="F57" s="22"/>
      <c r="G57" s="22"/>
      <c r="L57" s="22"/>
      <c r="Q57" s="22"/>
      <c r="R57" s="22"/>
    </row>
    <row r="58" spans="1:19" s="23" customFormat="1">
      <c r="A58" s="57"/>
      <c r="D58" s="22"/>
      <c r="E58" s="22"/>
      <c r="F58" s="22"/>
    </row>
    <row r="59" spans="1:19">
      <c r="A59" s="4" t="str">
        <f>'Buvn.kopt.'!$A$36</f>
        <v>.</v>
      </c>
      <c r="B59" s="23"/>
      <c r="C59" s="23"/>
      <c r="F59" s="22"/>
      <c r="G59" s="22"/>
      <c r="L59" s="22"/>
      <c r="Q59" s="22"/>
      <c r="R59" s="22"/>
    </row>
    <row r="60" spans="1:19">
      <c r="A60" s="23"/>
      <c r="B60" s="23"/>
      <c r="C60" s="23"/>
      <c r="F60" s="22"/>
      <c r="G60" s="22"/>
      <c r="L60" s="22"/>
      <c r="Q60" s="22"/>
      <c r="R60" s="22"/>
    </row>
    <row r="61" spans="1:19">
      <c r="A61" s="23"/>
      <c r="B61" s="23"/>
      <c r="C61" s="23"/>
      <c r="F61" s="22"/>
      <c r="G61" s="22"/>
      <c r="L61" s="22"/>
      <c r="Q61" s="22"/>
      <c r="R61" s="22"/>
    </row>
    <row r="62" spans="1:19">
      <c r="A62" s="23"/>
      <c r="B62" s="23"/>
      <c r="C62" s="23"/>
      <c r="F62" s="22"/>
      <c r="G62" s="22"/>
      <c r="L62" s="22"/>
      <c r="Q62" s="22"/>
      <c r="R62" s="22"/>
    </row>
  </sheetData>
  <mergeCells count="11">
    <mergeCell ref="A1:P1"/>
    <mergeCell ref="A2:P2"/>
    <mergeCell ref="M9:N9"/>
    <mergeCell ref="O9:P9"/>
    <mergeCell ref="A12:A13"/>
    <mergeCell ref="B12:B13"/>
    <mergeCell ref="C12:C13"/>
    <mergeCell ref="D12:D13"/>
    <mergeCell ref="E12:E13"/>
    <mergeCell ref="F12:K12"/>
    <mergeCell ref="L12:P12"/>
  </mergeCells>
  <printOptions horizontalCentered="1"/>
  <pageMargins left="0.74803149606299202" right="0.74803149606299202" top="1.5649606300000001" bottom="0.56043307099999995" header="0.43307086614173201" footer="0.23622047244094499"/>
  <pageSetup paperSize="9" scale="6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BAA16-70CD-4084-AEB4-D1B3377CBAB6}">
  <sheetPr>
    <tabColor rgb="FFFFFF00"/>
  </sheetPr>
  <dimension ref="A1:S28"/>
  <sheetViews>
    <sheetView view="pageBreakPreview" zoomScale="85" zoomScaleNormal="85" zoomScaleSheetLayoutView="85" workbookViewId="0">
      <selection activeCell="V40" sqref="V40"/>
    </sheetView>
  </sheetViews>
  <sheetFormatPr defaultColWidth="9.109375" defaultRowHeight="13.2"/>
  <cols>
    <col min="1" max="1" width="5.6640625" style="22" customWidth="1"/>
    <col min="2" max="2" width="5.33203125" style="22" customWidth="1"/>
    <col min="3" max="3" width="45.44140625" style="22" customWidth="1"/>
    <col min="4" max="4" width="6.33203125" style="22" customWidth="1"/>
    <col min="5" max="5" width="7.88671875" style="22" customWidth="1"/>
    <col min="6" max="6" width="8.6640625" style="102" customWidth="1"/>
    <col min="7" max="7" width="9.88671875" style="102" customWidth="1"/>
    <col min="8" max="8" width="9.5546875" style="22" customWidth="1"/>
    <col min="9" max="9" width="10.33203125" style="22" customWidth="1"/>
    <col min="10" max="10" width="10.44140625" style="22" customWidth="1"/>
    <col min="11" max="11" width="10.33203125" style="22" customWidth="1"/>
    <col min="12" max="12" width="11" style="102" customWidth="1"/>
    <col min="13" max="13" width="11.109375" style="22" customWidth="1"/>
    <col min="14" max="14" width="11" style="22" customWidth="1"/>
    <col min="15" max="15" width="10.44140625" style="22" customWidth="1"/>
    <col min="16" max="16" width="10.6640625" style="22" customWidth="1"/>
    <col min="17" max="17" width="9.44140625" style="23" customWidth="1"/>
    <col min="18" max="18" width="9.109375" style="23"/>
    <col min="19" max="19" width="11" style="22" customWidth="1"/>
    <col min="20" max="16384" width="9.109375" style="22"/>
  </cols>
  <sheetData>
    <row r="1" spans="1:19" s="5" customFormat="1">
      <c r="A1" s="330" t="s">
        <v>51</v>
      </c>
      <c r="B1" s="330"/>
      <c r="C1" s="330"/>
      <c r="D1" s="330"/>
      <c r="E1" s="330"/>
      <c r="F1" s="330"/>
      <c r="G1" s="330"/>
      <c r="H1" s="330"/>
      <c r="I1" s="330"/>
      <c r="J1" s="330"/>
      <c r="K1" s="330"/>
      <c r="L1" s="330"/>
      <c r="M1" s="330"/>
      <c r="N1" s="330"/>
      <c r="O1" s="330"/>
      <c r="P1" s="330"/>
      <c r="Q1" s="58"/>
      <c r="R1" s="7"/>
    </row>
    <row r="2" spans="1:19" s="5" customFormat="1">
      <c r="A2" s="331" t="s">
        <v>366</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P17</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7" t="s">
        <v>43</v>
      </c>
      <c r="D12" s="335" t="s">
        <v>1</v>
      </c>
      <c r="E12" s="326" t="s">
        <v>2</v>
      </c>
      <c r="F12" s="327" t="s">
        <v>5</v>
      </c>
      <c r="G12" s="328"/>
      <c r="H12" s="328"/>
      <c r="I12" s="328"/>
      <c r="J12" s="328"/>
      <c r="K12" s="329"/>
      <c r="L12" s="327" t="s">
        <v>3</v>
      </c>
      <c r="M12" s="328"/>
      <c r="N12" s="328"/>
      <c r="O12" s="328"/>
      <c r="P12" s="329"/>
      <c r="Q12" s="7"/>
      <c r="R12" s="7"/>
    </row>
    <row r="13" spans="1:19" s="5" customFormat="1" ht="49.5" customHeight="1">
      <c r="A13" s="336"/>
      <c r="B13" s="336"/>
      <c r="C13" s="339"/>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24" customFormat="1">
      <c r="A14" s="29"/>
      <c r="B14" s="29"/>
      <c r="C14" s="111"/>
      <c r="D14" s="61"/>
      <c r="E14" s="62"/>
      <c r="F14" s="97"/>
      <c r="G14" s="97"/>
      <c r="H14" s="3"/>
      <c r="I14" s="3"/>
      <c r="J14" s="3"/>
      <c r="K14" s="27">
        <f>ROUND(H14+I14+J14,2)</f>
        <v>0</v>
      </c>
      <c r="L14" s="73">
        <f>ROUND(F14*E14,2)</f>
        <v>0</v>
      </c>
      <c r="M14" s="28">
        <f>ROUND(H14*E14,2)</f>
        <v>0</v>
      </c>
      <c r="N14" s="28">
        <f>ROUND(I14*E14,2)</f>
        <v>0</v>
      </c>
      <c r="O14" s="28">
        <f>ROUND(J14*E14,2)</f>
        <v>0</v>
      </c>
      <c r="P14" s="27">
        <f>ROUND(M14+N14+O14,2)</f>
        <v>0</v>
      </c>
      <c r="Q14" s="59"/>
      <c r="R14" s="59"/>
    </row>
    <row r="15" spans="1:19" s="65" customFormat="1" ht="26.4">
      <c r="A15" s="63">
        <v>1</v>
      </c>
      <c r="B15" s="93"/>
      <c r="C15" s="81" t="s">
        <v>380</v>
      </c>
      <c r="D15" s="76" t="s">
        <v>151</v>
      </c>
      <c r="E15" s="79">
        <v>1</v>
      </c>
      <c r="F15" s="98"/>
      <c r="G15" s="167"/>
      <c r="H15" s="80"/>
      <c r="I15" s="80"/>
      <c r="J15" s="80"/>
      <c r="K15" s="64">
        <f>ROUND(H15+I15+J15,2)</f>
        <v>0</v>
      </c>
      <c r="L15" s="73">
        <f>ROUND(F15*E15,2)</f>
        <v>0</v>
      </c>
      <c r="M15" s="77">
        <f>ROUND(H15*E15,2)</f>
        <v>0</v>
      </c>
      <c r="N15" s="77">
        <f>ROUND(I15*E15,2)</f>
        <v>0</v>
      </c>
      <c r="O15" s="77">
        <f>ROUND(J15*E15,2)</f>
        <v>0</v>
      </c>
      <c r="P15" s="64">
        <f>ROUND(M15+N15+O15,2)</f>
        <v>0</v>
      </c>
      <c r="Q15" s="59"/>
      <c r="R15" s="59"/>
      <c r="S15" s="59"/>
    </row>
    <row r="16" spans="1:19" s="24" customFormat="1">
      <c r="A16" s="29"/>
      <c r="B16" s="29"/>
      <c r="C16" s="107"/>
      <c r="D16" s="1"/>
      <c r="E16" s="2"/>
      <c r="F16" s="75"/>
      <c r="G16" s="75"/>
      <c r="H16" s="3"/>
      <c r="I16" s="3"/>
      <c r="J16" s="3"/>
      <c r="K16" s="27">
        <f>ROUND(H16+I16+J16,2)</f>
        <v>0</v>
      </c>
      <c r="L16" s="73">
        <f>ROUND(F16*E16,2)</f>
        <v>0</v>
      </c>
      <c r="M16" s="28">
        <f>ROUND(H16*E16,2)</f>
        <v>0</v>
      </c>
      <c r="N16" s="28">
        <f>ROUND(I16*E16,2)</f>
        <v>0</v>
      </c>
      <c r="O16" s="28">
        <f>ROUND(J16*E16,2)</f>
        <v>0</v>
      </c>
      <c r="P16" s="27">
        <f>ROUND(M16+N16+O16,2)</f>
        <v>0</v>
      </c>
      <c r="Q16" s="59"/>
      <c r="R16" s="59"/>
    </row>
    <row r="17" spans="1:18" s="5" customFormat="1" ht="37.5" customHeight="1">
      <c r="A17" s="11"/>
      <c r="B17" s="11"/>
      <c r="C17" s="13" t="str">
        <f>'1.1 Pamati'!$C$31</f>
        <v>Tiešās izmaksas kopā, t. sk. darba devēja sociālais nodoklis 23.59%</v>
      </c>
      <c r="D17" s="12"/>
      <c r="E17" s="14"/>
      <c r="F17" s="99"/>
      <c r="G17" s="99"/>
      <c r="H17" s="14"/>
      <c r="I17" s="14"/>
      <c r="J17" s="14"/>
      <c r="K17" s="15"/>
      <c r="L17" s="105">
        <f>SUM(L14:L16)</f>
        <v>0</v>
      </c>
      <c r="M17" s="15">
        <f>SUM(M14:M16)</f>
        <v>0</v>
      </c>
      <c r="N17" s="15">
        <f>SUM(N14:N16)</f>
        <v>0</v>
      </c>
      <c r="O17" s="15">
        <f>SUM(O14:O16)</f>
        <v>0</v>
      </c>
      <c r="P17" s="15">
        <f>SUM(P14:P16)</f>
        <v>0</v>
      </c>
      <c r="Q17" s="7"/>
      <c r="R17" s="7"/>
    </row>
    <row r="18" spans="1:18" s="33" customFormat="1">
      <c r="A18" s="34"/>
      <c r="B18" s="34"/>
      <c r="C18" s="35"/>
    </row>
    <row r="19" spans="1:18" s="33" customFormat="1">
      <c r="A19" s="161"/>
      <c r="B19" s="160"/>
      <c r="C19" s="35"/>
    </row>
    <row r="20" spans="1:18" s="33" customFormat="1">
      <c r="A20" s="34"/>
      <c r="B20" s="34"/>
      <c r="C20" s="35"/>
    </row>
    <row r="21" spans="1:18" s="33" customFormat="1">
      <c r="A21" s="4" t="str">
        <f>'Buvn.kopt.'!$A$32</f>
        <v>Sastādīja: Mikus Dzudzilo, Sert., Nr. 20-7063</v>
      </c>
      <c r="B21" s="36"/>
      <c r="C21" s="37"/>
    </row>
    <row r="22" spans="1:18">
      <c r="A22" s="4"/>
      <c r="B22" s="23"/>
      <c r="C22" s="56"/>
      <c r="F22" s="38"/>
      <c r="G22" s="22"/>
      <c r="L22" s="22"/>
      <c r="Q22" s="22"/>
      <c r="R22" s="22"/>
    </row>
    <row r="23" spans="1:18">
      <c r="A23" s="4"/>
      <c r="B23" s="23"/>
      <c r="C23" s="23"/>
      <c r="F23" s="22"/>
      <c r="G23" s="22"/>
      <c r="L23" s="22"/>
      <c r="Q23" s="22"/>
      <c r="R23" s="22"/>
    </row>
    <row r="24" spans="1:18" s="23" customFormat="1">
      <c r="A24" s="57"/>
      <c r="D24" s="22"/>
      <c r="E24" s="22"/>
      <c r="F24" s="22"/>
    </row>
    <row r="25" spans="1:18">
      <c r="A25" s="4" t="str">
        <f>'Buvn.kopt.'!$A$36</f>
        <v>.</v>
      </c>
      <c r="B25" s="23"/>
      <c r="C25" s="23"/>
      <c r="F25" s="22"/>
      <c r="G25" s="22"/>
      <c r="L25" s="22"/>
      <c r="Q25" s="22"/>
      <c r="R25" s="22"/>
    </row>
    <row r="26" spans="1:18">
      <c r="A26" s="23"/>
      <c r="B26" s="23"/>
      <c r="C26" s="23"/>
      <c r="F26" s="22"/>
      <c r="G26" s="22"/>
      <c r="L26" s="22"/>
      <c r="Q26" s="22"/>
      <c r="R26" s="22"/>
    </row>
    <row r="27" spans="1:18">
      <c r="A27" s="23"/>
      <c r="B27" s="23"/>
      <c r="C27" s="23"/>
      <c r="F27" s="22"/>
      <c r="G27" s="22"/>
      <c r="L27" s="22"/>
      <c r="Q27" s="22"/>
      <c r="R27" s="22"/>
    </row>
    <row r="28" spans="1:18">
      <c r="A28" s="23"/>
      <c r="B28" s="23"/>
      <c r="C28" s="23"/>
      <c r="F28" s="22"/>
      <c r="G28" s="22"/>
      <c r="L28" s="22"/>
      <c r="Q28" s="22"/>
      <c r="R28" s="22"/>
    </row>
  </sheetData>
  <mergeCells count="11">
    <mergeCell ref="A1:P1"/>
    <mergeCell ref="A2:P2"/>
    <mergeCell ref="M9:N9"/>
    <mergeCell ref="O9:P9"/>
    <mergeCell ref="A12:A13"/>
    <mergeCell ref="B12:B13"/>
    <mergeCell ref="C12:C13"/>
    <mergeCell ref="D12:D13"/>
    <mergeCell ref="E12:E13"/>
    <mergeCell ref="F12:K12"/>
    <mergeCell ref="L12:P12"/>
  </mergeCells>
  <printOptions horizontalCentered="1"/>
  <pageMargins left="0.74803149606299202" right="0.74803149606299202" top="1.0649606300000001" bottom="0.35433070900000002" header="0.43307086614173201" footer="0.23622047244094499"/>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CD10-A24B-442A-AD8E-7739970AEE39}">
  <sheetPr>
    <tabColor theme="6" tint="-0.499984740745262"/>
  </sheetPr>
  <dimension ref="A2:J54"/>
  <sheetViews>
    <sheetView view="pageBreakPreview" zoomScale="85" zoomScaleNormal="100" zoomScaleSheetLayoutView="85" workbookViewId="0">
      <selection activeCell="M19" sqref="M19"/>
    </sheetView>
  </sheetViews>
  <sheetFormatPr defaultColWidth="11.33203125" defaultRowHeight="13.2"/>
  <cols>
    <col min="1" max="2" width="6.5546875" style="5" customWidth="1"/>
    <col min="3" max="3" width="32.88671875" style="5" customWidth="1"/>
    <col min="4" max="4" width="8.88671875" style="5" customWidth="1"/>
    <col min="5" max="5" width="19.33203125" style="5" customWidth="1"/>
    <col min="6" max="7" width="22" style="5" customWidth="1"/>
    <col min="8" max="9" width="17.88671875" style="5" customWidth="1"/>
    <col min="10" max="16384" width="11.33203125" style="5"/>
  </cols>
  <sheetData>
    <row r="2" spans="1:10" ht="13.8">
      <c r="A2" s="317" t="s">
        <v>37</v>
      </c>
      <c r="B2" s="317"/>
      <c r="C2" s="317"/>
      <c r="D2" s="317"/>
      <c r="E2" s="317"/>
      <c r="F2" s="317"/>
      <c r="G2" s="317"/>
      <c r="H2" s="317"/>
      <c r="I2" s="317"/>
    </row>
    <row r="3" spans="1:10" ht="13.8">
      <c r="A3" s="317" t="s">
        <v>61</v>
      </c>
      <c r="B3" s="317"/>
      <c r="C3" s="317"/>
      <c r="D3" s="317"/>
      <c r="E3" s="317"/>
      <c r="F3" s="317"/>
      <c r="G3" s="317"/>
      <c r="H3" s="317"/>
      <c r="I3" s="317"/>
    </row>
    <row r="4" spans="1:10">
      <c r="A4" s="318" t="s">
        <v>12</v>
      </c>
      <c r="B4" s="318"/>
      <c r="C4" s="318"/>
      <c r="D4" s="318"/>
      <c r="E4" s="318"/>
      <c r="F4" s="318"/>
      <c r="G4" s="318"/>
      <c r="H4" s="318"/>
      <c r="I4" s="318"/>
    </row>
    <row r="5" spans="1:10">
      <c r="A5" s="7"/>
      <c r="B5" s="7"/>
      <c r="C5" s="7"/>
      <c r="D5" s="7"/>
      <c r="E5" s="7"/>
      <c r="F5" s="7"/>
      <c r="G5" s="7"/>
      <c r="H5" s="7"/>
      <c r="I5" s="7"/>
    </row>
    <row r="6" spans="1:10">
      <c r="A6" s="7"/>
      <c r="B6" s="7"/>
      <c r="C6" s="7"/>
      <c r="D6" s="7"/>
      <c r="E6" s="7"/>
      <c r="F6" s="7"/>
      <c r="G6" s="7"/>
      <c r="H6" s="7"/>
      <c r="I6" s="7"/>
    </row>
    <row r="7" spans="1:10" ht="12.75" customHeight="1">
      <c r="A7" s="6" t="str">
        <f>'1.1 Pamati'!$A$4</f>
        <v>Objekta nosaukums: Viesu mājas jaunbūve</v>
      </c>
      <c r="B7" s="6"/>
      <c r="C7" s="39"/>
      <c r="D7" s="39"/>
      <c r="E7" s="39"/>
      <c r="F7" s="39"/>
      <c r="G7" s="39"/>
      <c r="H7" s="39"/>
      <c r="I7" s="39"/>
    </row>
    <row r="8" spans="1:10" ht="12.75" customHeight="1">
      <c r="A8" s="6" t="str">
        <f>'1.1 Pamati'!$A$5</f>
        <v>Būves nosaukums: Viesu mājas jaunbūve</v>
      </c>
      <c r="B8" s="6"/>
      <c r="C8" s="39"/>
      <c r="D8" s="39"/>
      <c r="E8" s="39"/>
      <c r="F8" s="39"/>
      <c r="G8" s="39"/>
      <c r="H8" s="39"/>
      <c r="I8" s="39"/>
    </row>
    <row r="9" spans="1:10">
      <c r="A9" s="6" t="str">
        <f>'1.1 Pamati'!$A$6</f>
        <v>Objekta adrese: "Atpūtas", Variešu pag., Jēkabpils nov.</v>
      </c>
      <c r="B9" s="6"/>
      <c r="C9" s="20"/>
      <c r="D9" s="20"/>
      <c r="E9" s="20"/>
      <c r="F9" s="20"/>
      <c r="G9" s="20"/>
      <c r="H9" s="20"/>
      <c r="I9" s="20"/>
    </row>
    <row r="10" spans="1:10">
      <c r="A10" s="6" t="str">
        <f>'1.1 Pamati'!$A$7</f>
        <v xml:space="preserve">Pasūtījuma Nr.: </v>
      </c>
      <c r="B10" s="6"/>
      <c r="C10" s="40"/>
      <c r="D10" s="40"/>
      <c r="E10" s="40"/>
      <c r="F10" s="40"/>
      <c r="G10" s="40"/>
      <c r="H10" s="40"/>
      <c r="I10" s="40"/>
    </row>
    <row r="11" spans="1:10">
      <c r="A11" s="10"/>
      <c r="B11" s="10"/>
      <c r="C11" s="10"/>
      <c r="D11" s="10"/>
      <c r="E11" s="10"/>
      <c r="F11" s="10"/>
      <c r="G11" s="10"/>
      <c r="H11" s="10"/>
      <c r="I11" s="10"/>
    </row>
    <row r="12" spans="1:10">
      <c r="A12" s="9"/>
      <c r="B12" s="9"/>
      <c r="C12" s="41" t="s">
        <v>19</v>
      </c>
      <c r="D12" s="41"/>
      <c r="E12" s="42">
        <f>E32</f>
        <v>0</v>
      </c>
      <c r="F12" s="7"/>
      <c r="G12" s="7"/>
      <c r="H12" s="7"/>
      <c r="I12" s="7"/>
    </row>
    <row r="13" spans="1:10">
      <c r="A13" s="9"/>
      <c r="B13" s="9"/>
      <c r="C13" s="41" t="s">
        <v>21</v>
      </c>
      <c r="D13" s="41"/>
      <c r="E13" s="42">
        <f>I28</f>
        <v>0</v>
      </c>
      <c r="F13" s="7"/>
      <c r="G13" s="7"/>
      <c r="H13" s="7"/>
      <c r="I13" s="7"/>
    </row>
    <row r="14" spans="1:10" s="69" customFormat="1">
      <c r="A14" s="66"/>
      <c r="B14" s="66"/>
      <c r="C14" s="67"/>
      <c r="D14" s="67"/>
      <c r="E14" s="68"/>
      <c r="F14" s="43"/>
      <c r="G14" s="43"/>
      <c r="H14" s="43"/>
      <c r="I14" s="43"/>
    </row>
    <row r="15" spans="1:10">
      <c r="G15" s="9"/>
      <c r="I15" s="32" t="str">
        <f>'Buvn.kopt.'!$C$14</f>
        <v>Tāme sastādīta 2026.gada 02.martā</v>
      </c>
      <c r="J15" s="74"/>
    </row>
    <row r="16" spans="1:10" ht="12.75" customHeight="1">
      <c r="A16" s="310" t="s">
        <v>4</v>
      </c>
      <c r="B16" s="320" t="s">
        <v>23</v>
      </c>
      <c r="C16" s="322" t="s">
        <v>69</v>
      </c>
      <c r="D16" s="323"/>
      <c r="E16" s="310" t="s">
        <v>42</v>
      </c>
      <c r="F16" s="319" t="s">
        <v>13</v>
      </c>
      <c r="G16" s="319"/>
      <c r="H16" s="319"/>
      <c r="I16" s="319"/>
      <c r="J16" s="135"/>
    </row>
    <row r="17" spans="1:10" s="43" customFormat="1" ht="45" customHeight="1">
      <c r="A17" s="310"/>
      <c r="B17" s="321"/>
      <c r="C17" s="324"/>
      <c r="D17" s="325"/>
      <c r="E17" s="310"/>
      <c r="F17" s="31" t="s">
        <v>39</v>
      </c>
      <c r="G17" s="31" t="s">
        <v>40</v>
      </c>
      <c r="H17" s="54" t="s">
        <v>41</v>
      </c>
      <c r="I17" s="54" t="s">
        <v>22</v>
      </c>
      <c r="J17" s="136"/>
    </row>
    <row r="18" spans="1:10" s="90" customFormat="1">
      <c r="A18" s="86"/>
      <c r="B18" s="87"/>
      <c r="C18" s="87"/>
      <c r="D18" s="88"/>
      <c r="E18" s="86"/>
      <c r="F18" s="86"/>
      <c r="G18" s="86"/>
      <c r="H18" s="89"/>
      <c r="I18" s="89"/>
    </row>
    <row r="19" spans="1:10" s="90" customFormat="1">
      <c r="A19" s="114">
        <v>1</v>
      </c>
      <c r="B19" s="114">
        <v>1.1000000000000001</v>
      </c>
      <c r="C19" s="308" t="s">
        <v>381</v>
      </c>
      <c r="D19" s="309"/>
      <c r="E19" s="116">
        <f>F19+G19+H19</f>
        <v>0</v>
      </c>
      <c r="F19" s="113">
        <f>'1.1 Pamati'!M31</f>
        <v>0</v>
      </c>
      <c r="G19" s="113">
        <f>'1.1 Pamati'!N31</f>
        <v>0</v>
      </c>
      <c r="H19" s="113">
        <f>'1.1 Pamati'!O31</f>
        <v>0</v>
      </c>
      <c r="I19" s="113">
        <f>'1.1 Pamati'!L31</f>
        <v>0</v>
      </c>
      <c r="J19" s="133"/>
    </row>
    <row r="20" spans="1:10" s="90" customFormat="1">
      <c r="A20" s="114">
        <v>2</v>
      </c>
      <c r="B20" s="114">
        <v>1.2</v>
      </c>
      <c r="C20" s="308" t="s">
        <v>66</v>
      </c>
      <c r="D20" s="309"/>
      <c r="E20" s="116">
        <f t="shared" ref="E20:E26" si="0">F20+G20+H20</f>
        <v>0</v>
      </c>
      <c r="F20" s="124">
        <f>'1.2 Sienas'!M49</f>
        <v>0</v>
      </c>
      <c r="G20" s="124">
        <f>'1.2 Sienas'!N49</f>
        <v>0</v>
      </c>
      <c r="H20" s="124">
        <f>'1.2 Sienas'!O49</f>
        <v>0</v>
      </c>
      <c r="I20" s="124">
        <f>'1.2 Sienas'!L49</f>
        <v>0</v>
      </c>
      <c r="J20" s="133"/>
    </row>
    <row r="21" spans="1:10" s="90" customFormat="1">
      <c r="A21" s="114">
        <v>3</v>
      </c>
      <c r="B21" s="114">
        <v>1.3</v>
      </c>
      <c r="C21" s="308" t="s">
        <v>65</v>
      </c>
      <c r="D21" s="309"/>
      <c r="E21" s="116">
        <f t="shared" si="0"/>
        <v>0</v>
      </c>
      <c r="F21" s="124">
        <f>'1.3 Jumts'!M29</f>
        <v>0</v>
      </c>
      <c r="G21" s="124">
        <f>'1.3 Jumts'!N29</f>
        <v>0</v>
      </c>
      <c r="H21" s="124">
        <f>'1.3 Jumts'!O29</f>
        <v>0</v>
      </c>
      <c r="I21" s="124">
        <f>'1.3 Jumts'!L29</f>
        <v>0</v>
      </c>
      <c r="J21" s="133"/>
    </row>
    <row r="22" spans="1:10" s="90" customFormat="1" ht="12" customHeight="1">
      <c r="A22" s="114">
        <v>4</v>
      </c>
      <c r="B22" s="114">
        <v>1.4</v>
      </c>
      <c r="C22" s="308" t="s">
        <v>460</v>
      </c>
      <c r="D22" s="309"/>
      <c r="E22" s="116">
        <f t="shared" si="0"/>
        <v>0</v>
      </c>
      <c r="F22" s="124">
        <f>'1.4 Pārseg.'!M20</f>
        <v>0</v>
      </c>
      <c r="G22" s="124">
        <f>'1.4 Pārseg.'!N20</f>
        <v>0</v>
      </c>
      <c r="H22" s="124">
        <f>'1.4 Pārseg.'!O20</f>
        <v>0</v>
      </c>
      <c r="I22" s="124">
        <f>'1.4 Pārseg.'!L20</f>
        <v>0</v>
      </c>
      <c r="J22" s="133"/>
    </row>
    <row r="23" spans="1:10" s="90" customFormat="1" ht="12" customHeight="1">
      <c r="A23" s="114">
        <v>5</v>
      </c>
      <c r="B23" s="114">
        <v>1.5</v>
      </c>
      <c r="C23" s="224" t="s">
        <v>399</v>
      </c>
      <c r="D23" s="225"/>
      <c r="E23" s="116">
        <f t="shared" si="0"/>
        <v>0</v>
      </c>
      <c r="F23" s="124">
        <f>'1.5 Ailes'!M37</f>
        <v>0</v>
      </c>
      <c r="G23" s="124">
        <f>'1.5 Ailes'!N37</f>
        <v>0</v>
      </c>
      <c r="H23" s="124">
        <f>'1.5 Ailes'!O37</f>
        <v>0</v>
      </c>
      <c r="I23" s="124">
        <f>'1.5 Ailes'!L37</f>
        <v>0</v>
      </c>
      <c r="J23" s="133"/>
    </row>
    <row r="24" spans="1:10" s="90" customFormat="1" ht="12" customHeight="1">
      <c r="A24" s="114">
        <v>6</v>
      </c>
      <c r="B24" s="114">
        <v>1.6</v>
      </c>
      <c r="C24" s="224" t="s">
        <v>464</v>
      </c>
      <c r="D24" s="225"/>
      <c r="E24" s="116">
        <f t="shared" si="0"/>
        <v>0</v>
      </c>
      <c r="F24" s="124">
        <f>'1.6 Grīda'!M19</f>
        <v>0</v>
      </c>
      <c r="G24" s="124">
        <f>'1.6 Grīda'!N19</f>
        <v>0</v>
      </c>
      <c r="H24" s="124">
        <f>'1.6 Grīda'!O19</f>
        <v>0</v>
      </c>
      <c r="I24" s="124">
        <f>'1.6 Grīda'!L19</f>
        <v>0</v>
      </c>
      <c r="J24" s="133"/>
    </row>
    <row r="25" spans="1:10" s="90" customFormat="1" ht="12" customHeight="1">
      <c r="A25" s="114">
        <v>7</v>
      </c>
      <c r="B25" s="114">
        <v>1.7</v>
      </c>
      <c r="C25" s="224" t="s">
        <v>469</v>
      </c>
      <c r="D25" s="225"/>
      <c r="E25" s="116">
        <f t="shared" si="0"/>
        <v>0</v>
      </c>
      <c r="F25" s="124">
        <f>'1.7 Lieveņi'!M18</f>
        <v>0</v>
      </c>
      <c r="G25" s="124">
        <f>'1.7 Lieveņi'!N18</f>
        <v>0</v>
      </c>
      <c r="H25" s="124">
        <f>'1.7 Lieveņi'!O18</f>
        <v>0</v>
      </c>
      <c r="I25" s="124">
        <f>'1.7 Lieveņi'!L18</f>
        <v>0</v>
      </c>
      <c r="J25" s="133"/>
    </row>
    <row r="26" spans="1:10" s="90" customFormat="1" ht="12" customHeight="1">
      <c r="A26" s="114">
        <v>8</v>
      </c>
      <c r="B26" s="114">
        <v>1.8</v>
      </c>
      <c r="C26" s="224" t="s">
        <v>57</v>
      </c>
      <c r="D26" s="225"/>
      <c r="E26" s="116">
        <f t="shared" si="0"/>
        <v>0</v>
      </c>
      <c r="F26" s="124">
        <f>'1.8 Apdare'!M42</f>
        <v>0</v>
      </c>
      <c r="G26" s="124">
        <f>'1.8 Apdare'!N42</f>
        <v>0</v>
      </c>
      <c r="H26" s="124">
        <f>'1.8 Apdare'!O42</f>
        <v>0</v>
      </c>
      <c r="I26" s="124">
        <f>'1.8 Apdare'!L42</f>
        <v>0</v>
      </c>
      <c r="J26" s="133"/>
    </row>
    <row r="27" spans="1:10" s="44" customFormat="1">
      <c r="A27" s="70"/>
      <c r="B27" s="85"/>
      <c r="C27" s="83"/>
      <c r="D27" s="84"/>
      <c r="E27" s="82">
        <f>F27+G27+H27</f>
        <v>0</v>
      </c>
      <c r="F27" s="82"/>
      <c r="G27" s="82"/>
      <c r="H27" s="82"/>
      <c r="I27" s="82"/>
      <c r="J27" s="133"/>
    </row>
    <row r="28" spans="1:10">
      <c r="A28" s="311" t="s">
        <v>0</v>
      </c>
      <c r="B28" s="311"/>
      <c r="C28" s="311"/>
      <c r="D28" s="45"/>
      <c r="E28" s="46">
        <f>SUM(E18:E27)</f>
        <v>0</v>
      </c>
      <c r="F28" s="46">
        <f>SUM(F18:F27)</f>
        <v>0</v>
      </c>
      <c r="G28" s="46">
        <f>SUM(G18:G27)</f>
        <v>0</v>
      </c>
      <c r="H28" s="46">
        <f>SUM(H18:H27)</f>
        <v>0</v>
      </c>
      <c r="I28" s="46">
        <f>SUM(I18:I27)</f>
        <v>0</v>
      </c>
      <c r="J28" s="134"/>
    </row>
    <row r="29" spans="1:10">
      <c r="A29" s="312" t="s">
        <v>14</v>
      </c>
      <c r="B29" s="312"/>
      <c r="C29" s="312"/>
      <c r="D29" s="21"/>
      <c r="E29" s="47">
        <f>ROUND(E28*D29,2)</f>
        <v>0</v>
      </c>
    </row>
    <row r="30" spans="1:10">
      <c r="A30" s="313" t="s">
        <v>15</v>
      </c>
      <c r="B30" s="313"/>
      <c r="C30" s="313"/>
      <c r="D30" s="48"/>
      <c r="E30" s="47">
        <f>ROUND(E29*0.05,2)</f>
        <v>0</v>
      </c>
    </row>
    <row r="31" spans="1:10">
      <c r="A31" s="314" t="s">
        <v>16</v>
      </c>
      <c r="B31" s="315"/>
      <c r="C31" s="316"/>
      <c r="D31" s="21"/>
      <c r="E31" s="47">
        <f>ROUND(E28*D31,2)</f>
        <v>0</v>
      </c>
      <c r="G31" s="140"/>
    </row>
    <row r="32" spans="1:10">
      <c r="A32" s="311" t="s">
        <v>17</v>
      </c>
      <c r="B32" s="311"/>
      <c r="C32" s="311"/>
      <c r="D32" s="45"/>
      <c r="E32" s="46">
        <f>E28+E29+E31</f>
        <v>0</v>
      </c>
      <c r="G32" s="49"/>
      <c r="J32" s="134"/>
    </row>
    <row r="33" spans="1:6" s="33" customFormat="1">
      <c r="A33" s="34"/>
      <c r="B33" s="34"/>
      <c r="C33" s="35"/>
    </row>
    <row r="34" spans="1:6" s="33" customFormat="1">
      <c r="A34" s="34"/>
      <c r="B34" s="34"/>
      <c r="C34" s="35"/>
    </row>
    <row r="35" spans="1:6" s="33" customFormat="1">
      <c r="A35" s="34"/>
      <c r="B35" s="34"/>
      <c r="C35" s="35"/>
    </row>
    <row r="36" spans="1:6" s="33" customFormat="1">
      <c r="A36" s="4" t="str">
        <f>'Buvn.kopt.'!$A$32</f>
        <v>Sastādīja: Mikus Dzudzilo, Sert., Nr. 20-7063</v>
      </c>
      <c r="B36" s="36"/>
      <c r="C36" s="37"/>
    </row>
    <row r="37" spans="1:6" s="22" customFormat="1">
      <c r="A37" s="4"/>
      <c r="B37" s="23"/>
      <c r="C37" s="56"/>
      <c r="F37" s="38"/>
    </row>
    <row r="38" spans="1:6" s="22" customFormat="1">
      <c r="A38" s="4"/>
      <c r="B38" s="23"/>
      <c r="C38" s="23"/>
    </row>
    <row r="39" spans="1:6" s="23" customFormat="1">
      <c r="A39" s="57"/>
      <c r="D39" s="22"/>
      <c r="E39" s="22"/>
      <c r="F39" s="22"/>
    </row>
    <row r="40" spans="1:6" s="22" customFormat="1">
      <c r="A40" s="4" t="str">
        <f>'Buvn.kopt.'!$A$36</f>
        <v>.</v>
      </c>
      <c r="B40" s="23"/>
      <c r="C40" s="23"/>
    </row>
    <row r="41" spans="1:6" s="22" customFormat="1">
      <c r="A41" s="23"/>
      <c r="B41" s="23"/>
      <c r="C41" s="23"/>
    </row>
    <row r="42" spans="1:6" s="22" customFormat="1">
      <c r="A42" s="23"/>
      <c r="B42" s="23"/>
      <c r="C42" s="23"/>
    </row>
    <row r="43" spans="1:6" s="22" customFormat="1">
      <c r="A43" s="23"/>
      <c r="B43" s="23"/>
      <c r="C43" s="23"/>
    </row>
    <row r="44" spans="1:6">
      <c r="A44" s="17"/>
      <c r="B44" s="17"/>
    </row>
    <row r="46" spans="1:6">
      <c r="A46" s="17"/>
      <c r="B46" s="17"/>
    </row>
    <row r="47" spans="1:6">
      <c r="A47" s="17"/>
      <c r="B47" s="17"/>
    </row>
    <row r="48" spans="1:6">
      <c r="A48" s="17"/>
      <c r="B48" s="17"/>
    </row>
    <row r="54" spans="1:2">
      <c r="A54" s="57"/>
      <c r="B54" s="57"/>
    </row>
  </sheetData>
  <mergeCells count="17">
    <mergeCell ref="A3:I3"/>
    <mergeCell ref="A4:I4"/>
    <mergeCell ref="C22:D22"/>
    <mergeCell ref="C21:D21"/>
    <mergeCell ref="C20:D20"/>
    <mergeCell ref="A2:I2"/>
    <mergeCell ref="F16:I16"/>
    <mergeCell ref="B16:B17"/>
    <mergeCell ref="A16:A17"/>
    <mergeCell ref="C16:D17"/>
    <mergeCell ref="C19:D19"/>
    <mergeCell ref="E16:E17"/>
    <mergeCell ref="A32:C32"/>
    <mergeCell ref="A28:C28"/>
    <mergeCell ref="A29:C29"/>
    <mergeCell ref="A30:C30"/>
    <mergeCell ref="A31:C31"/>
  </mergeCells>
  <phoneticPr fontId="4" type="noConversion"/>
  <printOptions horizontalCentered="1"/>
  <pageMargins left="0.74803149606299202" right="0.74803149606299202" top="1.234251969" bottom="0.484251969" header="0.511811023622047" footer="0.511811023622047"/>
  <pageSetup paperSize="9" scale="75"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7922C-7FBB-4B7F-99D4-052327F095E2}">
  <sheetPr>
    <tabColor rgb="FFFFC000"/>
  </sheetPr>
  <dimension ref="A2:J47"/>
  <sheetViews>
    <sheetView view="pageBreakPreview" zoomScale="85" zoomScaleNormal="100" zoomScaleSheetLayoutView="85" workbookViewId="0">
      <selection activeCell="M33" sqref="M33"/>
    </sheetView>
  </sheetViews>
  <sheetFormatPr defaultColWidth="11.33203125" defaultRowHeight="13.2"/>
  <cols>
    <col min="1" max="2" width="6.5546875" style="5" customWidth="1"/>
    <col min="3" max="3" width="32.88671875" style="5" customWidth="1"/>
    <col min="4" max="4" width="8.88671875" style="5" customWidth="1"/>
    <col min="5" max="5" width="19.33203125" style="5" customWidth="1"/>
    <col min="6" max="7" width="22" style="5" customWidth="1"/>
    <col min="8" max="9" width="17.88671875" style="5" customWidth="1"/>
    <col min="10" max="16384" width="11.33203125" style="5"/>
  </cols>
  <sheetData>
    <row r="2" spans="1:10" ht="13.8">
      <c r="A2" s="317" t="s">
        <v>55</v>
      </c>
      <c r="B2" s="317"/>
      <c r="C2" s="317"/>
      <c r="D2" s="317"/>
      <c r="E2" s="317"/>
      <c r="F2" s="317"/>
      <c r="G2" s="317"/>
      <c r="H2" s="317"/>
      <c r="I2" s="317"/>
    </row>
    <row r="3" spans="1:10" ht="13.8">
      <c r="A3" s="317" t="s">
        <v>64</v>
      </c>
      <c r="B3" s="317"/>
      <c r="C3" s="317"/>
      <c r="D3" s="317"/>
      <c r="E3" s="317"/>
      <c r="F3" s="317"/>
      <c r="G3" s="317"/>
      <c r="H3" s="317"/>
      <c r="I3" s="317"/>
    </row>
    <row r="4" spans="1:10">
      <c r="A4" s="318" t="s">
        <v>12</v>
      </c>
      <c r="B4" s="318"/>
      <c r="C4" s="318"/>
      <c r="D4" s="318"/>
      <c r="E4" s="318"/>
      <c r="F4" s="318"/>
      <c r="G4" s="318"/>
      <c r="H4" s="318"/>
      <c r="I4" s="318"/>
    </row>
    <row r="5" spans="1:10">
      <c r="A5" s="7"/>
      <c r="B5" s="7"/>
      <c r="C5" s="7"/>
      <c r="D5" s="7"/>
      <c r="E5" s="7"/>
      <c r="F5" s="7"/>
      <c r="G5" s="7"/>
      <c r="H5" s="7"/>
      <c r="I5" s="7"/>
    </row>
    <row r="6" spans="1:10">
      <c r="A6" s="7"/>
      <c r="B6" s="7"/>
      <c r="C6" s="7"/>
      <c r="D6" s="7"/>
      <c r="E6" s="7"/>
      <c r="F6" s="7"/>
      <c r="G6" s="7"/>
      <c r="H6" s="7"/>
      <c r="I6" s="7"/>
    </row>
    <row r="7" spans="1:10" ht="12.75" customHeight="1">
      <c r="A7" s="6" t="str">
        <f>'1.1 Pamati'!$A$4</f>
        <v>Objekta nosaukums: Viesu mājas jaunbūve</v>
      </c>
      <c r="B7" s="6"/>
      <c r="C7" s="39"/>
      <c r="D7" s="39"/>
      <c r="E7" s="39"/>
      <c r="F7" s="39"/>
      <c r="G7" s="39"/>
      <c r="H7" s="39"/>
      <c r="I7" s="39"/>
    </row>
    <row r="8" spans="1:10" ht="12.75" customHeight="1">
      <c r="A8" s="6" t="str">
        <f>'1.1 Pamati'!$A$5</f>
        <v>Būves nosaukums: Viesu mājas jaunbūve</v>
      </c>
      <c r="B8" s="6"/>
      <c r="C8" s="39"/>
      <c r="D8" s="39"/>
      <c r="E8" s="39"/>
      <c r="F8" s="39"/>
      <c r="G8" s="39"/>
      <c r="H8" s="39"/>
      <c r="I8" s="39"/>
    </row>
    <row r="9" spans="1:10">
      <c r="A9" s="6" t="str">
        <f>'1.1 Pamati'!$A$6</f>
        <v>Objekta adrese: "Atpūtas", Variešu pag., Jēkabpils nov.</v>
      </c>
      <c r="B9" s="6"/>
      <c r="C9" s="20"/>
      <c r="D9" s="20"/>
      <c r="E9" s="20"/>
      <c r="F9" s="20"/>
      <c r="G9" s="20"/>
      <c r="H9" s="20"/>
      <c r="I9" s="20"/>
    </row>
    <row r="10" spans="1:10">
      <c r="A10" s="6" t="str">
        <f>'1.1 Pamati'!$A$7</f>
        <v xml:space="preserve">Pasūtījuma Nr.: </v>
      </c>
      <c r="B10" s="6"/>
      <c r="C10" s="40"/>
      <c r="D10" s="40"/>
      <c r="E10" s="40"/>
      <c r="F10" s="40"/>
      <c r="G10" s="40"/>
      <c r="H10" s="40"/>
      <c r="I10" s="40"/>
    </row>
    <row r="11" spans="1:10">
      <c r="A11" s="10"/>
      <c r="B11" s="10"/>
      <c r="C11" s="10"/>
      <c r="D11" s="10"/>
      <c r="E11" s="10"/>
      <c r="F11" s="10"/>
      <c r="G11" s="10"/>
      <c r="H11" s="10"/>
      <c r="I11" s="10"/>
    </row>
    <row r="12" spans="1:10">
      <c r="A12" s="9"/>
      <c r="B12" s="9"/>
      <c r="C12" s="41" t="s">
        <v>19</v>
      </c>
      <c r="D12" s="41"/>
      <c r="E12" s="42">
        <f>E25</f>
        <v>0</v>
      </c>
      <c r="F12" s="7"/>
      <c r="G12" s="7"/>
      <c r="H12" s="7"/>
      <c r="I12" s="7"/>
    </row>
    <row r="13" spans="1:10">
      <c r="A13" s="9"/>
      <c r="B13" s="9"/>
      <c r="C13" s="41" t="s">
        <v>21</v>
      </c>
      <c r="D13" s="41"/>
      <c r="E13" s="42">
        <f>I21</f>
        <v>0</v>
      </c>
      <c r="F13" s="7"/>
      <c r="G13" s="7"/>
      <c r="H13" s="7"/>
      <c r="I13" s="7"/>
    </row>
    <row r="14" spans="1:10" s="69" customFormat="1">
      <c r="A14" s="66"/>
      <c r="B14" s="66"/>
      <c r="C14" s="67"/>
      <c r="D14" s="67"/>
      <c r="E14" s="68"/>
      <c r="F14" s="43"/>
      <c r="G14" s="43"/>
      <c r="H14" s="43"/>
      <c r="I14" s="43"/>
    </row>
    <row r="15" spans="1:10">
      <c r="G15" s="9"/>
      <c r="I15" s="32" t="str">
        <f>'Buvn.kopt.'!$C$14</f>
        <v>Tāme sastādīta 2026.gada 02.martā</v>
      </c>
      <c r="J15" s="74"/>
    </row>
    <row r="16" spans="1:10" ht="12.75" customHeight="1">
      <c r="A16" s="310" t="s">
        <v>4</v>
      </c>
      <c r="B16" s="320" t="s">
        <v>23</v>
      </c>
      <c r="C16" s="322" t="s">
        <v>69</v>
      </c>
      <c r="D16" s="323"/>
      <c r="E16" s="310" t="s">
        <v>42</v>
      </c>
      <c r="F16" s="319" t="s">
        <v>13</v>
      </c>
      <c r="G16" s="319"/>
      <c r="H16" s="319"/>
      <c r="I16" s="319"/>
      <c r="J16" s="135"/>
    </row>
    <row r="17" spans="1:10" s="43" customFormat="1" ht="45" customHeight="1">
      <c r="A17" s="310"/>
      <c r="B17" s="321"/>
      <c r="C17" s="324"/>
      <c r="D17" s="325"/>
      <c r="E17" s="310"/>
      <c r="F17" s="31" t="s">
        <v>39</v>
      </c>
      <c r="G17" s="31" t="s">
        <v>40</v>
      </c>
      <c r="H17" s="54" t="s">
        <v>41</v>
      </c>
      <c r="I17" s="54" t="s">
        <v>22</v>
      </c>
      <c r="J17" s="136"/>
    </row>
    <row r="18" spans="1:10" s="90" customFormat="1">
      <c r="A18" s="86"/>
      <c r="B18" s="87"/>
      <c r="C18" s="87"/>
      <c r="D18" s="88"/>
      <c r="E18" s="86"/>
      <c r="F18" s="86"/>
      <c r="G18" s="86"/>
      <c r="H18" s="89"/>
      <c r="I18" s="89"/>
    </row>
    <row r="19" spans="1:10" s="90" customFormat="1">
      <c r="A19" s="114">
        <v>1</v>
      </c>
      <c r="B19" s="114">
        <v>4.0999999999999996</v>
      </c>
      <c r="C19" s="122" t="s">
        <v>60</v>
      </c>
      <c r="D19" s="123"/>
      <c r="E19" s="116">
        <f>F19+G19+H19</f>
        <v>0</v>
      </c>
      <c r="F19" s="113">
        <f>'4.1 TS-L'!M28</f>
        <v>0</v>
      </c>
      <c r="G19" s="113">
        <f>'4.1 TS-L'!N28</f>
        <v>0</v>
      </c>
      <c r="H19" s="113">
        <f>'4.1 TS-L'!O28</f>
        <v>0</v>
      </c>
      <c r="I19" s="113">
        <f>'4.1 TS-L'!L28</f>
        <v>0</v>
      </c>
      <c r="J19" s="133"/>
    </row>
    <row r="20" spans="1:10" s="44" customFormat="1">
      <c r="A20" s="70"/>
      <c r="B20" s="85"/>
      <c r="C20" s="83"/>
      <c r="D20" s="84"/>
      <c r="E20" s="82">
        <f>F20+G20+H20</f>
        <v>0</v>
      </c>
      <c r="F20" s="82"/>
      <c r="G20" s="82"/>
      <c r="H20" s="82"/>
      <c r="I20" s="82"/>
      <c r="J20" s="133"/>
    </row>
    <row r="21" spans="1:10">
      <c r="A21" s="311" t="s">
        <v>0</v>
      </c>
      <c r="B21" s="311"/>
      <c r="C21" s="311"/>
      <c r="D21" s="45"/>
      <c r="E21" s="46">
        <f>SUM(E18:E20)</f>
        <v>0</v>
      </c>
      <c r="F21" s="46">
        <f>SUM(F18:F20)</f>
        <v>0</v>
      </c>
      <c r="G21" s="46">
        <f>SUM(G18:G20)</f>
        <v>0</v>
      </c>
      <c r="H21" s="46">
        <f>SUM(H18:H20)</f>
        <v>0</v>
      </c>
      <c r="I21" s="46">
        <f>SUM(I18:I20)</f>
        <v>0</v>
      </c>
      <c r="J21" s="134"/>
    </row>
    <row r="22" spans="1:10">
      <c r="A22" s="312" t="s">
        <v>14</v>
      </c>
      <c r="B22" s="312"/>
      <c r="C22" s="312"/>
      <c r="D22" s="21"/>
      <c r="E22" s="47">
        <f>ROUND(E21*D22,2)</f>
        <v>0</v>
      </c>
      <c r="J22" s="133"/>
    </row>
    <row r="23" spans="1:10">
      <c r="A23" s="313" t="s">
        <v>15</v>
      </c>
      <c r="B23" s="313"/>
      <c r="C23" s="313"/>
      <c r="D23" s="48"/>
      <c r="E23" s="47">
        <f>ROUND(E22*0.05,2)</f>
        <v>0</v>
      </c>
      <c r="J23" s="133"/>
    </row>
    <row r="24" spans="1:10">
      <c r="A24" s="314" t="s">
        <v>16</v>
      </c>
      <c r="B24" s="315"/>
      <c r="C24" s="316"/>
      <c r="D24" s="21"/>
      <c r="E24" s="47">
        <f>ROUND(E21*D24,2)</f>
        <v>0</v>
      </c>
      <c r="G24" s="140"/>
      <c r="J24" s="133"/>
    </row>
    <row r="25" spans="1:10">
      <c r="A25" s="311" t="s">
        <v>17</v>
      </c>
      <c r="B25" s="311"/>
      <c r="C25" s="311"/>
      <c r="D25" s="45"/>
      <c r="E25" s="46">
        <f>E21+E22+E24</f>
        <v>0</v>
      </c>
      <c r="G25" s="49"/>
      <c r="J25" s="134"/>
    </row>
    <row r="26" spans="1:10" s="33" customFormat="1">
      <c r="A26" s="34"/>
      <c r="B26" s="34"/>
      <c r="C26" s="35"/>
    </row>
    <row r="27" spans="1:10" s="33" customFormat="1">
      <c r="A27" s="34"/>
      <c r="B27" s="34"/>
      <c r="C27" s="35"/>
    </row>
    <row r="28" spans="1:10" s="33" customFormat="1">
      <c r="A28" s="34"/>
      <c r="B28" s="34"/>
      <c r="C28" s="35"/>
    </row>
    <row r="29" spans="1:10" s="33" customFormat="1">
      <c r="A29" s="4" t="str">
        <f>'Buvn.kopt.'!$A$32</f>
        <v>Sastādīja: Mikus Dzudzilo, Sert., Nr. 20-7063</v>
      </c>
      <c r="B29" s="36"/>
      <c r="C29" s="37"/>
    </row>
    <row r="30" spans="1:10" s="22" customFormat="1">
      <c r="A30" s="4"/>
      <c r="B30" s="23"/>
      <c r="C30" s="56"/>
      <c r="F30" s="38"/>
    </row>
    <row r="31" spans="1:10" s="22" customFormat="1">
      <c r="A31" s="4"/>
      <c r="B31" s="23"/>
      <c r="C31" s="23"/>
    </row>
    <row r="32" spans="1:10" s="23" customFormat="1">
      <c r="A32" s="57"/>
      <c r="D32" s="22"/>
      <c r="E32" s="22"/>
      <c r="F32" s="22"/>
    </row>
    <row r="33" spans="1:3" s="22" customFormat="1">
      <c r="A33" s="4" t="str">
        <f>'Buvn.kopt.'!$A$36</f>
        <v>.</v>
      </c>
      <c r="B33" s="23"/>
      <c r="C33" s="23"/>
    </row>
    <row r="34" spans="1:3" s="22" customFormat="1">
      <c r="A34" s="23"/>
      <c r="B34" s="23"/>
      <c r="C34" s="23"/>
    </row>
    <row r="35" spans="1:3" s="22" customFormat="1">
      <c r="A35" s="23"/>
      <c r="B35" s="23"/>
      <c r="C35" s="23"/>
    </row>
    <row r="36" spans="1:3" s="22" customFormat="1">
      <c r="A36" s="23"/>
      <c r="B36" s="23"/>
      <c r="C36" s="23"/>
    </row>
    <row r="37" spans="1:3">
      <c r="A37" s="17"/>
      <c r="B37" s="17"/>
    </row>
    <row r="39" spans="1:3">
      <c r="A39" s="17"/>
      <c r="B39" s="17"/>
    </row>
    <row r="40" spans="1:3">
      <c r="A40" s="17"/>
      <c r="B40" s="17"/>
    </row>
    <row r="41" spans="1:3">
      <c r="A41" s="17"/>
      <c r="B41" s="17"/>
    </row>
    <row r="47" spans="1:3">
      <c r="A47" s="57"/>
      <c r="B47" s="57"/>
    </row>
  </sheetData>
  <mergeCells count="13">
    <mergeCell ref="A21:C21"/>
    <mergeCell ref="A22:C22"/>
    <mergeCell ref="A23:C23"/>
    <mergeCell ref="A24:C24"/>
    <mergeCell ref="A25:C25"/>
    <mergeCell ref="A2:I2"/>
    <mergeCell ref="A3:I3"/>
    <mergeCell ref="A4:I4"/>
    <mergeCell ref="A16:A17"/>
    <mergeCell ref="B16:B17"/>
    <mergeCell ref="C16:D17"/>
    <mergeCell ref="E16:E17"/>
    <mergeCell ref="F16:I16"/>
  </mergeCells>
  <printOptions horizontalCentered="1"/>
  <pageMargins left="0.74803149606299202" right="0.74803149606299202" top="1.234251969" bottom="0.484251969" header="0.511811023622047" footer="0.511811023622047"/>
  <pageSetup paperSize="9" scale="75"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6464-50E1-4EBA-9DA4-2AD313699B37}">
  <sheetPr>
    <tabColor rgb="FFFFC000"/>
  </sheetPr>
  <dimension ref="A1:S39"/>
  <sheetViews>
    <sheetView view="pageBreakPreview" zoomScale="85" zoomScaleNormal="85" workbookViewId="0">
      <selection activeCell="U28" sqref="U28"/>
    </sheetView>
  </sheetViews>
  <sheetFormatPr defaultColWidth="9.109375" defaultRowHeight="13.2"/>
  <cols>
    <col min="1" max="1" width="4.5546875" style="22" customWidth="1"/>
    <col min="2" max="2" width="5.44140625" style="22" customWidth="1"/>
    <col min="3" max="3" width="53" style="22" customWidth="1"/>
    <col min="4" max="4" width="5.88671875" style="22" customWidth="1"/>
    <col min="5" max="5" width="9.88671875" style="22" customWidth="1"/>
    <col min="6" max="6" width="8.88671875" style="102" customWidth="1"/>
    <col min="7" max="7" width="8.6640625" style="102" customWidth="1"/>
    <col min="8" max="8" width="9.5546875" style="22" customWidth="1"/>
    <col min="9" max="9" width="10.109375" style="22" customWidth="1"/>
    <col min="10" max="10" width="10.44140625" style="22" customWidth="1"/>
    <col min="11" max="11" width="10" style="22" customWidth="1"/>
    <col min="12" max="12" width="9.6640625" style="102" customWidth="1"/>
    <col min="13" max="13" width="9.6640625" style="22" customWidth="1"/>
    <col min="14" max="14" width="11.109375" style="22" customWidth="1"/>
    <col min="15" max="15" width="9" style="22" customWidth="1"/>
    <col min="16" max="16" width="10.88671875" style="22" customWidth="1"/>
    <col min="17" max="17" width="9.44140625" style="23" customWidth="1"/>
    <col min="18" max="18" width="9.109375" style="23"/>
    <col min="19" max="19" width="11" style="22" customWidth="1"/>
    <col min="20" max="16384" width="9.109375" style="22"/>
  </cols>
  <sheetData>
    <row r="1" spans="1:19" s="5" customFormat="1">
      <c r="A1" s="330" t="s">
        <v>56</v>
      </c>
      <c r="B1" s="330"/>
      <c r="C1" s="330"/>
      <c r="D1" s="330"/>
      <c r="E1" s="330"/>
      <c r="F1" s="330"/>
      <c r="G1" s="330"/>
      <c r="H1" s="330"/>
      <c r="I1" s="330"/>
      <c r="J1" s="330"/>
      <c r="K1" s="330"/>
      <c r="L1" s="330"/>
      <c r="M1" s="330"/>
      <c r="N1" s="330"/>
      <c r="O1" s="330"/>
      <c r="P1" s="330"/>
      <c r="Q1" s="58"/>
      <c r="R1" s="7"/>
    </row>
    <row r="2" spans="1:19" s="5" customFormat="1">
      <c r="A2" s="331" t="str">
        <f>Kops.4!C19</f>
        <v>Terirorijas daļa, labiekārtojums</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P28</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7" t="s">
        <v>43</v>
      </c>
      <c r="D12" s="335" t="s">
        <v>1</v>
      </c>
      <c r="E12" s="326" t="s">
        <v>2</v>
      </c>
      <c r="F12" s="327" t="s">
        <v>5</v>
      </c>
      <c r="G12" s="328"/>
      <c r="H12" s="328"/>
      <c r="I12" s="328"/>
      <c r="J12" s="328"/>
      <c r="K12" s="329"/>
      <c r="L12" s="327" t="s">
        <v>3</v>
      </c>
      <c r="M12" s="328"/>
      <c r="N12" s="328"/>
      <c r="O12" s="328"/>
      <c r="P12" s="329"/>
      <c r="Q12" s="7"/>
      <c r="R12" s="7"/>
    </row>
    <row r="13" spans="1:19" s="5" customFormat="1" ht="58.5" customHeight="1">
      <c r="A13" s="336"/>
      <c r="B13" s="336"/>
      <c r="C13" s="339"/>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65" customFormat="1">
      <c r="A14" s="63"/>
      <c r="B14" s="93"/>
      <c r="C14" s="78" t="s">
        <v>367</v>
      </c>
      <c r="D14" s="76"/>
      <c r="E14" s="79"/>
      <c r="F14" s="98"/>
      <c r="G14" s="98"/>
      <c r="H14" s="80"/>
      <c r="I14" s="80"/>
      <c r="J14" s="80"/>
      <c r="K14" s="64">
        <f t="shared" ref="K14:K19" si="0">ROUND(H14+I14+J14,2)</f>
        <v>0</v>
      </c>
      <c r="L14" s="73">
        <f t="shared" ref="L14:L19" si="1">ROUND(F14*E14,2)</f>
        <v>0</v>
      </c>
      <c r="M14" s="77">
        <f t="shared" ref="M14:M19" si="2">ROUND(H14*E14,2)</f>
        <v>0</v>
      </c>
      <c r="N14" s="77">
        <f t="shared" ref="N14:N19" si="3">ROUND(I14*E14,2)</f>
        <v>0</v>
      </c>
      <c r="O14" s="77">
        <f t="shared" ref="O14:O19" si="4">ROUND(J14*E14,2)</f>
        <v>0</v>
      </c>
      <c r="P14" s="64">
        <f t="shared" ref="P14:P19" si="5">ROUND(M14+N14+O14,2)</f>
        <v>0</v>
      </c>
      <c r="Q14" s="91"/>
      <c r="R14" s="91"/>
      <c r="S14" s="91"/>
    </row>
    <row r="15" spans="1:19" s="24" customFormat="1">
      <c r="A15" s="93">
        <v>1</v>
      </c>
      <c r="B15" s="93"/>
      <c r="C15" s="50" t="s">
        <v>368</v>
      </c>
      <c r="D15" s="51" t="s">
        <v>326</v>
      </c>
      <c r="E15" s="52">
        <f>E19+E24</f>
        <v>158.41999999999999</v>
      </c>
      <c r="F15" s="98"/>
      <c r="G15" s="167"/>
      <c r="H15" s="80"/>
      <c r="I15" s="53"/>
      <c r="J15" s="53"/>
      <c r="K15" s="27">
        <f t="shared" si="0"/>
        <v>0</v>
      </c>
      <c r="L15" s="73">
        <f t="shared" si="1"/>
        <v>0</v>
      </c>
      <c r="M15" s="28">
        <f t="shared" si="2"/>
        <v>0</v>
      </c>
      <c r="N15" s="28">
        <f t="shared" si="3"/>
        <v>0</v>
      </c>
      <c r="O15" s="28">
        <f t="shared" si="4"/>
        <v>0</v>
      </c>
      <c r="P15" s="27">
        <f t="shared" si="5"/>
        <v>0</v>
      </c>
      <c r="Q15" s="59"/>
      <c r="R15" s="59"/>
      <c r="S15" s="59"/>
    </row>
    <row r="16" spans="1:19" s="24" customFormat="1">
      <c r="A16" s="93"/>
      <c r="B16" s="93"/>
      <c r="C16" s="137" t="s">
        <v>376</v>
      </c>
      <c r="D16" s="51"/>
      <c r="E16" s="52"/>
      <c r="F16" s="98"/>
      <c r="G16" s="167"/>
      <c r="H16" s="80"/>
      <c r="I16" s="53"/>
      <c r="J16" s="53"/>
      <c r="K16" s="27">
        <f t="shared" si="0"/>
        <v>0</v>
      </c>
      <c r="L16" s="73">
        <f t="shared" si="1"/>
        <v>0</v>
      </c>
      <c r="M16" s="28">
        <f t="shared" si="2"/>
        <v>0</v>
      </c>
      <c r="N16" s="28">
        <f t="shared" si="3"/>
        <v>0</v>
      </c>
      <c r="O16" s="28">
        <f t="shared" si="4"/>
        <v>0</v>
      </c>
      <c r="P16" s="27">
        <f t="shared" si="5"/>
        <v>0</v>
      </c>
      <c r="Q16" s="59"/>
      <c r="R16" s="59"/>
      <c r="S16" s="59"/>
    </row>
    <row r="17" spans="1:19" s="24" customFormat="1" ht="26.4">
      <c r="A17" s="93">
        <v>2</v>
      </c>
      <c r="B17" s="93"/>
      <c r="C17" s="50" t="s">
        <v>377</v>
      </c>
      <c r="D17" s="51" t="s">
        <v>122</v>
      </c>
      <c r="E17" s="52">
        <v>120.65</v>
      </c>
      <c r="F17" s="98"/>
      <c r="G17" s="167"/>
      <c r="H17" s="80"/>
      <c r="I17" s="53"/>
      <c r="J17" s="53"/>
      <c r="K17" s="27">
        <f t="shared" si="0"/>
        <v>0</v>
      </c>
      <c r="L17" s="73">
        <f t="shared" si="1"/>
        <v>0</v>
      </c>
      <c r="M17" s="28">
        <f t="shared" si="2"/>
        <v>0</v>
      </c>
      <c r="N17" s="28">
        <f t="shared" si="3"/>
        <v>0</v>
      </c>
      <c r="O17" s="28">
        <f t="shared" si="4"/>
        <v>0</v>
      </c>
      <c r="P17" s="27">
        <f t="shared" si="5"/>
        <v>0</v>
      </c>
      <c r="Q17" s="59"/>
      <c r="R17" s="59"/>
      <c r="S17" s="59"/>
    </row>
    <row r="18" spans="1:19" s="24" customFormat="1">
      <c r="A18" s="93"/>
      <c r="B18" s="93"/>
      <c r="C18" s="137" t="s">
        <v>369</v>
      </c>
      <c r="D18" s="51"/>
      <c r="E18" s="52"/>
      <c r="F18" s="98"/>
      <c r="G18" s="167"/>
      <c r="H18" s="80"/>
      <c r="I18" s="53"/>
      <c r="J18" s="53"/>
      <c r="K18" s="27">
        <f t="shared" si="0"/>
        <v>0</v>
      </c>
      <c r="L18" s="73">
        <f t="shared" si="1"/>
        <v>0</v>
      </c>
      <c r="M18" s="28">
        <f t="shared" si="2"/>
        <v>0</v>
      </c>
      <c r="N18" s="28">
        <f t="shared" si="3"/>
        <v>0</v>
      </c>
      <c r="O18" s="28">
        <f t="shared" si="4"/>
        <v>0</v>
      </c>
      <c r="P18" s="27">
        <f t="shared" si="5"/>
        <v>0</v>
      </c>
      <c r="Q18" s="59"/>
      <c r="R18" s="59"/>
      <c r="S18" s="59"/>
    </row>
    <row r="19" spans="1:19" s="24" customFormat="1">
      <c r="A19" s="93">
        <v>3</v>
      </c>
      <c r="B19" s="93"/>
      <c r="C19" s="50" t="s">
        <v>370</v>
      </c>
      <c r="D19" s="51" t="s">
        <v>326</v>
      </c>
      <c r="E19" s="52">
        <v>119.85</v>
      </c>
      <c r="F19" s="98"/>
      <c r="G19" s="167"/>
      <c r="H19" s="80"/>
      <c r="I19" s="53"/>
      <c r="J19" s="53"/>
      <c r="K19" s="27">
        <f t="shared" si="0"/>
        <v>0</v>
      </c>
      <c r="L19" s="73">
        <f t="shared" si="1"/>
        <v>0</v>
      </c>
      <c r="M19" s="28">
        <f t="shared" si="2"/>
        <v>0</v>
      </c>
      <c r="N19" s="28">
        <f t="shared" si="3"/>
        <v>0</v>
      </c>
      <c r="O19" s="28">
        <f t="shared" si="4"/>
        <v>0</v>
      </c>
      <c r="P19" s="27">
        <f t="shared" si="5"/>
        <v>0</v>
      </c>
      <c r="Q19" s="59"/>
      <c r="R19" s="59"/>
      <c r="S19" s="59"/>
    </row>
    <row r="20" spans="1:19" s="24" customFormat="1">
      <c r="A20" s="93">
        <v>4</v>
      </c>
      <c r="B20" s="93"/>
      <c r="C20" s="50" t="s">
        <v>371</v>
      </c>
      <c r="D20" s="51" t="s">
        <v>326</v>
      </c>
      <c r="E20" s="52">
        <f>E19</f>
        <v>119.85</v>
      </c>
      <c r="F20" s="98"/>
      <c r="G20" s="167"/>
      <c r="H20" s="80"/>
      <c r="I20" s="53"/>
      <c r="J20" s="53"/>
      <c r="K20" s="27">
        <f t="shared" ref="K20:K27" si="6">ROUND(H20+I20+J20,2)</f>
        <v>0</v>
      </c>
      <c r="L20" s="73">
        <f t="shared" ref="L20:L27" si="7">ROUND(F20*E20,2)</f>
        <v>0</v>
      </c>
      <c r="M20" s="28">
        <f t="shared" ref="M20:M27" si="8">ROUND(H20*E20,2)</f>
        <v>0</v>
      </c>
      <c r="N20" s="28">
        <f t="shared" ref="N20:N27" si="9">ROUND(I20*E20,2)</f>
        <v>0</v>
      </c>
      <c r="O20" s="28">
        <f t="shared" ref="O20:O27" si="10">ROUND(J20*E20,2)</f>
        <v>0</v>
      </c>
      <c r="P20" s="27">
        <f t="shared" ref="P20:P27" si="11">ROUND(M20+N20+O20,2)</f>
        <v>0</v>
      </c>
      <c r="Q20" s="59"/>
      <c r="R20" s="59"/>
      <c r="S20" s="59"/>
    </row>
    <row r="21" spans="1:19" s="24" customFormat="1">
      <c r="A21" s="93">
        <v>5</v>
      </c>
      <c r="B21" s="93"/>
      <c r="C21" s="50" t="s">
        <v>372</v>
      </c>
      <c r="D21" s="51" t="s">
        <v>326</v>
      </c>
      <c r="E21" s="52">
        <f>E20</f>
        <v>119.85</v>
      </c>
      <c r="F21" s="98"/>
      <c r="G21" s="167"/>
      <c r="H21" s="80"/>
      <c r="I21" s="53"/>
      <c r="J21" s="53"/>
      <c r="K21" s="27">
        <f t="shared" si="6"/>
        <v>0</v>
      </c>
      <c r="L21" s="73">
        <f t="shared" si="7"/>
        <v>0</v>
      </c>
      <c r="M21" s="28">
        <f t="shared" si="8"/>
        <v>0</v>
      </c>
      <c r="N21" s="28">
        <f t="shared" si="9"/>
        <v>0</v>
      </c>
      <c r="O21" s="28">
        <f t="shared" si="10"/>
        <v>0</v>
      </c>
      <c r="P21" s="27">
        <f t="shared" si="11"/>
        <v>0</v>
      </c>
      <c r="Q21" s="59"/>
      <c r="R21" s="59"/>
      <c r="S21" s="59"/>
    </row>
    <row r="22" spans="1:19" s="24" customFormat="1">
      <c r="A22" s="93">
        <v>6</v>
      </c>
      <c r="B22" s="93"/>
      <c r="C22" s="50" t="s">
        <v>373</v>
      </c>
      <c r="D22" s="51" t="s">
        <v>326</v>
      </c>
      <c r="E22" s="52">
        <f>E21</f>
        <v>119.85</v>
      </c>
      <c r="F22" s="98"/>
      <c r="G22" s="167"/>
      <c r="H22" s="80"/>
      <c r="I22" s="53"/>
      <c r="J22" s="53"/>
      <c r="K22" s="27">
        <f t="shared" si="6"/>
        <v>0</v>
      </c>
      <c r="L22" s="73">
        <f t="shared" si="7"/>
        <v>0</v>
      </c>
      <c r="M22" s="28">
        <f t="shared" si="8"/>
        <v>0</v>
      </c>
      <c r="N22" s="28">
        <f t="shared" si="9"/>
        <v>0</v>
      </c>
      <c r="O22" s="28">
        <f t="shared" si="10"/>
        <v>0</v>
      </c>
      <c r="P22" s="27">
        <f t="shared" si="11"/>
        <v>0</v>
      </c>
      <c r="Q22" s="59"/>
      <c r="R22" s="59"/>
      <c r="S22" s="59"/>
    </row>
    <row r="23" spans="1:19" s="65" customFormat="1">
      <c r="A23" s="93"/>
      <c r="B23" s="93"/>
      <c r="C23" s="137" t="s">
        <v>374</v>
      </c>
      <c r="D23" s="51"/>
      <c r="E23" s="79"/>
      <c r="F23" s="98"/>
      <c r="G23" s="167"/>
      <c r="H23" s="80"/>
      <c r="I23" s="53"/>
      <c r="J23" s="53"/>
      <c r="K23" s="27">
        <f t="shared" si="6"/>
        <v>0</v>
      </c>
      <c r="L23" s="73">
        <f t="shared" si="7"/>
        <v>0</v>
      </c>
      <c r="M23" s="28">
        <f t="shared" si="8"/>
        <v>0</v>
      </c>
      <c r="N23" s="28">
        <f t="shared" si="9"/>
        <v>0</v>
      </c>
      <c r="O23" s="28">
        <f t="shared" si="10"/>
        <v>0</v>
      </c>
      <c r="P23" s="27">
        <f t="shared" si="11"/>
        <v>0</v>
      </c>
      <c r="Q23" s="59"/>
      <c r="R23" s="59"/>
      <c r="S23" s="59"/>
    </row>
    <row r="24" spans="1:19" s="65" customFormat="1">
      <c r="A24" s="93">
        <v>7</v>
      </c>
      <c r="B24" s="93"/>
      <c r="C24" s="50" t="s">
        <v>375</v>
      </c>
      <c r="D24" s="51" t="s">
        <v>326</v>
      </c>
      <c r="E24" s="79">
        <v>38.57</v>
      </c>
      <c r="F24" s="98"/>
      <c r="G24" s="167"/>
      <c r="H24" s="80"/>
      <c r="I24" s="80"/>
      <c r="J24" s="53"/>
      <c r="K24" s="27">
        <f t="shared" si="6"/>
        <v>0</v>
      </c>
      <c r="L24" s="73">
        <f t="shared" si="7"/>
        <v>0</v>
      </c>
      <c r="M24" s="28">
        <f t="shared" si="8"/>
        <v>0</v>
      </c>
      <c r="N24" s="28">
        <f t="shared" si="9"/>
        <v>0</v>
      </c>
      <c r="O24" s="28">
        <f t="shared" si="10"/>
        <v>0</v>
      </c>
      <c r="P24" s="27">
        <f t="shared" si="11"/>
        <v>0</v>
      </c>
      <c r="Q24" s="59"/>
      <c r="R24" s="59"/>
      <c r="S24" s="59"/>
    </row>
    <row r="25" spans="1:19" s="65" customFormat="1">
      <c r="A25" s="93"/>
      <c r="B25" s="93"/>
      <c r="C25" s="137" t="s">
        <v>378</v>
      </c>
      <c r="D25" s="51"/>
      <c r="E25" s="79"/>
      <c r="F25" s="98"/>
      <c r="G25" s="167"/>
      <c r="H25" s="80"/>
      <c r="I25" s="108"/>
      <c r="J25" s="53"/>
      <c r="K25" s="27">
        <f t="shared" si="6"/>
        <v>0</v>
      </c>
      <c r="L25" s="73">
        <f t="shared" si="7"/>
        <v>0</v>
      </c>
      <c r="M25" s="28">
        <f t="shared" si="8"/>
        <v>0</v>
      </c>
      <c r="N25" s="28">
        <f t="shared" si="9"/>
        <v>0</v>
      </c>
      <c r="O25" s="28">
        <f t="shared" si="10"/>
        <v>0</v>
      </c>
      <c r="P25" s="27">
        <f t="shared" si="11"/>
        <v>0</v>
      </c>
      <c r="Q25" s="59"/>
      <c r="R25" s="59"/>
      <c r="S25" s="59"/>
    </row>
    <row r="26" spans="1:19" s="24" customFormat="1">
      <c r="A26" s="93">
        <v>8</v>
      </c>
      <c r="B26" s="93"/>
      <c r="C26" s="50" t="s">
        <v>379</v>
      </c>
      <c r="D26" s="51" t="s">
        <v>326</v>
      </c>
      <c r="E26" s="52">
        <v>300</v>
      </c>
      <c r="F26" s="98"/>
      <c r="G26" s="167"/>
      <c r="H26" s="80"/>
      <c r="I26" s="53"/>
      <c r="J26" s="53"/>
      <c r="K26" s="27">
        <f t="shared" si="6"/>
        <v>0</v>
      </c>
      <c r="L26" s="73">
        <f t="shared" si="7"/>
        <v>0</v>
      </c>
      <c r="M26" s="28">
        <f t="shared" si="8"/>
        <v>0</v>
      </c>
      <c r="N26" s="28">
        <f t="shared" si="9"/>
        <v>0</v>
      </c>
      <c r="O26" s="28">
        <f t="shared" si="10"/>
        <v>0</v>
      </c>
      <c r="P26" s="27">
        <f t="shared" si="11"/>
        <v>0</v>
      </c>
      <c r="Q26" s="59"/>
      <c r="R26" s="59"/>
      <c r="S26" s="59"/>
    </row>
    <row r="27" spans="1:19" s="24" customFormat="1">
      <c r="A27" s="93"/>
      <c r="B27" s="93"/>
      <c r="C27" s="50"/>
      <c r="D27" s="76"/>
      <c r="E27" s="52"/>
      <c r="F27" s="98"/>
      <c r="G27" s="167"/>
      <c r="H27" s="80"/>
      <c r="I27" s="53"/>
      <c r="J27" s="53"/>
      <c r="K27" s="27">
        <f t="shared" si="6"/>
        <v>0</v>
      </c>
      <c r="L27" s="73">
        <f t="shared" si="7"/>
        <v>0</v>
      </c>
      <c r="M27" s="28">
        <f t="shared" si="8"/>
        <v>0</v>
      </c>
      <c r="N27" s="28">
        <f t="shared" si="9"/>
        <v>0</v>
      </c>
      <c r="O27" s="28">
        <f t="shared" si="10"/>
        <v>0</v>
      </c>
      <c r="P27" s="27">
        <f t="shared" si="11"/>
        <v>0</v>
      </c>
      <c r="Q27" s="59"/>
      <c r="R27" s="59"/>
      <c r="S27" s="59"/>
    </row>
    <row r="28" spans="1:19" s="5" customFormat="1" ht="38.25" customHeight="1">
      <c r="A28" s="11"/>
      <c r="B28" s="11"/>
      <c r="C28" s="262" t="str">
        <f>'1.1 Pamati'!$C$31</f>
        <v>Tiešās izmaksas kopā, t. sk. darba devēja sociālais nodoklis 23.59%</v>
      </c>
      <c r="D28" s="12"/>
      <c r="E28" s="14"/>
      <c r="F28" s="99"/>
      <c r="G28" s="99"/>
      <c r="H28" s="14"/>
      <c r="I28" s="14"/>
      <c r="J28" s="14"/>
      <c r="K28" s="15"/>
      <c r="L28" s="105">
        <f>SUM(L14:L27)</f>
        <v>0</v>
      </c>
      <c r="M28" s="15">
        <f>SUM(M14:M27)</f>
        <v>0</v>
      </c>
      <c r="N28" s="15">
        <f>SUM(N14:N27)</f>
        <v>0</v>
      </c>
      <c r="O28" s="15">
        <f>SUM(O14:O27)</f>
        <v>0</v>
      </c>
      <c r="P28" s="15">
        <f>SUM(P14:P27)</f>
        <v>0</v>
      </c>
      <c r="Q28" s="7"/>
      <c r="R28" s="7"/>
    </row>
    <row r="29" spans="1:19" s="33" customFormat="1">
      <c r="A29" s="34"/>
      <c r="B29" s="34"/>
      <c r="C29" s="35"/>
    </row>
    <row r="30" spans="1:19" s="33" customFormat="1">
      <c r="A30" s="161"/>
      <c r="B30" s="160"/>
      <c r="C30" s="35"/>
    </row>
    <row r="31" spans="1:19" s="33" customFormat="1">
      <c r="A31" s="34"/>
      <c r="B31" s="34"/>
      <c r="C31" s="35"/>
    </row>
    <row r="32" spans="1:19" s="33" customFormat="1">
      <c r="A32" s="4" t="str">
        <f>'Buvn.kopt.'!$A$32</f>
        <v>Sastādīja: Mikus Dzudzilo, Sert., Nr. 20-7063</v>
      </c>
      <c r="B32" s="36"/>
      <c r="C32" s="37"/>
    </row>
    <row r="33" spans="1:18">
      <c r="A33" s="4"/>
      <c r="B33" s="23"/>
      <c r="C33" s="56"/>
      <c r="F33" s="38"/>
      <c r="G33" s="22"/>
      <c r="L33" s="22"/>
      <c r="Q33" s="22"/>
      <c r="R33" s="22"/>
    </row>
    <row r="34" spans="1:18">
      <c r="A34" s="4"/>
      <c r="B34" s="23"/>
      <c r="C34" s="23"/>
      <c r="F34" s="22"/>
      <c r="G34" s="22"/>
      <c r="L34" s="22"/>
      <c r="Q34" s="22"/>
      <c r="R34" s="22"/>
    </row>
    <row r="35" spans="1:18" s="23" customFormat="1">
      <c r="A35" s="57"/>
      <c r="D35" s="22"/>
      <c r="E35" s="22"/>
      <c r="F35" s="22"/>
    </row>
    <row r="36" spans="1:18">
      <c r="A36" s="4" t="str">
        <f>'Buvn.kopt.'!$A$36</f>
        <v>.</v>
      </c>
      <c r="B36" s="23"/>
      <c r="C36" s="23"/>
      <c r="F36" s="22"/>
      <c r="G36" s="22"/>
      <c r="L36" s="22"/>
      <c r="Q36" s="22"/>
      <c r="R36" s="22"/>
    </row>
    <row r="37" spans="1:18">
      <c r="A37" s="23"/>
      <c r="B37" s="23"/>
      <c r="C37" s="23"/>
      <c r="F37" s="22"/>
      <c r="G37" s="22"/>
      <c r="L37" s="22"/>
      <c r="Q37" s="22"/>
      <c r="R37" s="22"/>
    </row>
    <row r="38" spans="1:18">
      <c r="A38" s="23"/>
      <c r="B38" s="23"/>
      <c r="C38" s="23"/>
      <c r="F38" s="22"/>
      <c r="G38" s="22"/>
      <c r="L38" s="22"/>
      <c r="Q38" s="22"/>
      <c r="R38" s="22"/>
    </row>
    <row r="39" spans="1:18">
      <c r="A39" s="23"/>
      <c r="B39" s="23"/>
      <c r="C39" s="23"/>
      <c r="F39" s="22"/>
      <c r="G39" s="22"/>
      <c r="L39" s="22"/>
      <c r="Q39" s="22"/>
      <c r="R39" s="22"/>
    </row>
  </sheetData>
  <mergeCells count="11">
    <mergeCell ref="E12:E13"/>
    <mergeCell ref="F12:K12"/>
    <mergeCell ref="L12:P12"/>
    <mergeCell ref="C12:C13"/>
    <mergeCell ref="A1:P1"/>
    <mergeCell ref="A2:P2"/>
    <mergeCell ref="M9:N9"/>
    <mergeCell ref="O9:P9"/>
    <mergeCell ref="A12:A13"/>
    <mergeCell ref="B12:B13"/>
    <mergeCell ref="D12:D13"/>
  </mergeCells>
  <printOptions horizontalCentered="1"/>
  <pageMargins left="0.74803149606299202" right="0.74803149606299202" top="1.5649606300000001" bottom="0.56043307099999995" header="0.43307086614173201" footer="0.23622047244094499"/>
  <pageSetup paperSize="9" scale="6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BAC69-67BB-4E23-9B6D-AEB361C2B732}">
  <sheetPr>
    <tabColor theme="6" tint="-0.499984740745262"/>
  </sheetPr>
  <dimension ref="A1:S46"/>
  <sheetViews>
    <sheetView view="pageBreakPreview" zoomScale="85" zoomScaleNormal="85" workbookViewId="0">
      <selection activeCell="V18" sqref="V18"/>
    </sheetView>
  </sheetViews>
  <sheetFormatPr defaultColWidth="9.109375" defaultRowHeight="13.2"/>
  <cols>
    <col min="1" max="1" width="4.5546875" style="22" customWidth="1"/>
    <col min="2" max="2" width="5.5546875" style="22" customWidth="1"/>
    <col min="3" max="3" width="46.6640625" style="22" customWidth="1"/>
    <col min="4" max="4" width="6.109375" style="22" customWidth="1"/>
    <col min="5" max="5" width="9.5546875" style="22" customWidth="1"/>
    <col min="6" max="6" width="8.44140625" style="102" customWidth="1"/>
    <col min="7" max="7" width="8.6640625" style="102" customWidth="1"/>
    <col min="8" max="8" width="9.5546875" style="22" customWidth="1"/>
    <col min="9" max="9" width="9" style="22" customWidth="1"/>
    <col min="10" max="10" width="9.44140625" style="22" customWidth="1"/>
    <col min="11" max="11" width="10.5546875" style="22" customWidth="1"/>
    <col min="12" max="12" width="10.33203125" style="102" customWidth="1"/>
    <col min="13" max="13" width="10.44140625" style="22" customWidth="1"/>
    <col min="14" max="14" width="10.5546875" style="22" customWidth="1"/>
    <col min="15" max="15" width="11" style="22" customWidth="1"/>
    <col min="16" max="16" width="12" style="22" customWidth="1"/>
    <col min="17" max="17" width="9.44140625" style="23" customWidth="1"/>
    <col min="18" max="18" width="9.109375" style="23"/>
    <col min="19" max="19" width="11" style="22" customWidth="1"/>
    <col min="20" max="16384" width="9.109375" style="22"/>
  </cols>
  <sheetData>
    <row r="1" spans="1:18" s="5" customFormat="1">
      <c r="A1" s="330" t="s">
        <v>35</v>
      </c>
      <c r="B1" s="330"/>
      <c r="C1" s="330"/>
      <c r="D1" s="330"/>
      <c r="E1" s="330"/>
      <c r="F1" s="330"/>
      <c r="G1" s="330"/>
      <c r="H1" s="330"/>
      <c r="I1" s="330"/>
      <c r="J1" s="330"/>
      <c r="K1" s="330"/>
      <c r="L1" s="330"/>
      <c r="M1" s="330"/>
      <c r="N1" s="330"/>
      <c r="O1" s="330"/>
      <c r="P1" s="330"/>
      <c r="Q1" s="58"/>
      <c r="R1" s="7"/>
    </row>
    <row r="2" spans="1:18" s="5" customFormat="1">
      <c r="A2" s="331" t="s">
        <v>381</v>
      </c>
      <c r="B2" s="331"/>
      <c r="C2" s="331"/>
      <c r="D2" s="331"/>
      <c r="E2" s="331"/>
      <c r="F2" s="331"/>
      <c r="G2" s="331"/>
      <c r="H2" s="331"/>
      <c r="I2" s="331"/>
      <c r="J2" s="331"/>
      <c r="K2" s="331"/>
      <c r="L2" s="331"/>
      <c r="M2" s="331"/>
      <c r="N2" s="331"/>
      <c r="O2" s="331"/>
      <c r="P2" s="331"/>
      <c r="Q2" s="7"/>
      <c r="R2" s="7"/>
    </row>
    <row r="3" spans="1:18" s="5" customFormat="1">
      <c r="A3" s="55"/>
      <c r="B3" s="55"/>
      <c r="C3" s="55"/>
      <c r="D3" s="55"/>
      <c r="E3" s="55"/>
      <c r="F3" s="94"/>
      <c r="G3" s="94"/>
      <c r="H3" s="55"/>
      <c r="I3" s="55"/>
      <c r="J3" s="55"/>
      <c r="K3" s="55"/>
      <c r="L3" s="94"/>
      <c r="M3" s="55"/>
      <c r="N3" s="55"/>
      <c r="O3" s="55"/>
      <c r="P3" s="55"/>
      <c r="Q3" s="7"/>
      <c r="R3" s="7"/>
    </row>
    <row r="4" spans="1:18" s="5" customFormat="1">
      <c r="A4" s="6" t="s">
        <v>73</v>
      </c>
      <c r="B4" s="6"/>
      <c r="C4" s="7"/>
      <c r="D4" s="8"/>
      <c r="E4" s="8"/>
      <c r="F4" s="95"/>
      <c r="G4" s="95"/>
      <c r="H4" s="7"/>
      <c r="I4" s="7"/>
      <c r="J4" s="7"/>
      <c r="K4" s="7"/>
      <c r="L4" s="103"/>
      <c r="M4" s="7"/>
      <c r="N4" s="7"/>
      <c r="O4" s="7"/>
      <c r="P4" s="7"/>
      <c r="Q4" s="7"/>
      <c r="R4" s="7"/>
    </row>
    <row r="5" spans="1:18" s="5" customFormat="1">
      <c r="A5" s="6" t="s">
        <v>74</v>
      </c>
      <c r="B5" s="6"/>
      <c r="C5" s="7"/>
      <c r="D5" s="8"/>
      <c r="E5" s="8"/>
      <c r="F5" s="95"/>
      <c r="G5" s="95"/>
      <c r="H5" s="7"/>
      <c r="I5" s="7"/>
      <c r="J5" s="7"/>
      <c r="K5" s="7"/>
      <c r="L5" s="103"/>
      <c r="M5" s="7"/>
      <c r="N5" s="7"/>
      <c r="O5" s="7"/>
      <c r="P5" s="7"/>
      <c r="Q5" s="7"/>
      <c r="R5" s="7"/>
    </row>
    <row r="6" spans="1:18" s="5" customFormat="1">
      <c r="A6" s="6" t="s">
        <v>75</v>
      </c>
      <c r="B6" s="6"/>
      <c r="C6" s="7"/>
      <c r="D6" s="8"/>
      <c r="E6" s="8"/>
      <c r="F6" s="95"/>
      <c r="G6" s="95"/>
      <c r="H6" s="7"/>
      <c r="I6" s="7"/>
      <c r="J6" s="7"/>
      <c r="K6" s="7"/>
      <c r="L6" s="103"/>
      <c r="M6" s="7"/>
      <c r="N6" s="7"/>
      <c r="O6" s="7"/>
      <c r="P6" s="7"/>
      <c r="Q6" s="7"/>
      <c r="R6" s="7"/>
    </row>
    <row r="7" spans="1:18" s="5" customFormat="1">
      <c r="A7" s="6" t="s">
        <v>68</v>
      </c>
      <c r="B7" s="6"/>
      <c r="C7" s="7"/>
      <c r="D7" s="8"/>
      <c r="E7" s="8"/>
      <c r="F7" s="95"/>
      <c r="G7" s="95"/>
      <c r="H7" s="7"/>
      <c r="I7" s="7"/>
      <c r="J7" s="7"/>
      <c r="K7" s="7"/>
      <c r="L7" s="103"/>
      <c r="M7" s="7"/>
      <c r="N7" s="7"/>
      <c r="O7" s="7"/>
      <c r="P7" s="7"/>
      <c r="Q7" s="7"/>
      <c r="R7" s="7"/>
    </row>
    <row r="8" spans="1:18" s="5" customFormat="1">
      <c r="A8" s="6"/>
      <c r="B8" s="6"/>
      <c r="C8" s="7"/>
      <c r="D8" s="8"/>
      <c r="E8" s="8"/>
      <c r="F8" s="95"/>
      <c r="G8" s="95"/>
      <c r="H8" s="7"/>
      <c r="I8" s="7"/>
      <c r="J8" s="7"/>
      <c r="K8" s="7"/>
      <c r="L8" s="103"/>
      <c r="M8" s="7"/>
      <c r="N8" s="7"/>
      <c r="O8" s="7"/>
      <c r="P8" s="7"/>
      <c r="Q8" s="7"/>
      <c r="R8" s="7"/>
    </row>
    <row r="9" spans="1:18" s="5" customFormat="1">
      <c r="A9" s="5" t="s">
        <v>76</v>
      </c>
      <c r="C9" s="4"/>
      <c r="D9" s="8"/>
      <c r="F9" s="74"/>
      <c r="G9" s="74"/>
      <c r="H9" s="7"/>
      <c r="I9" s="7"/>
      <c r="J9" s="7"/>
      <c r="K9" s="9"/>
      <c r="L9" s="104"/>
      <c r="M9" s="332" t="s">
        <v>20</v>
      </c>
      <c r="N9" s="332"/>
      <c r="O9" s="333">
        <f>P31</f>
        <v>0</v>
      </c>
      <c r="P9" s="334"/>
      <c r="Q9" s="7"/>
      <c r="R9" s="7"/>
    </row>
    <row r="10" spans="1:18" s="5" customFormat="1">
      <c r="C10" s="4"/>
      <c r="D10" s="8"/>
      <c r="F10" s="74"/>
      <c r="G10" s="74"/>
      <c r="H10" s="7"/>
      <c r="I10" s="7"/>
      <c r="J10" s="7"/>
      <c r="K10" s="9"/>
      <c r="L10" s="104"/>
      <c r="M10" s="8"/>
      <c r="N10" s="8"/>
      <c r="O10" s="42"/>
      <c r="P10" s="92"/>
      <c r="Q10" s="7"/>
      <c r="R10" s="7"/>
    </row>
    <row r="11" spans="1:18" s="5" customFormat="1">
      <c r="A11" s="6"/>
      <c r="B11" s="6"/>
      <c r="C11" s="6"/>
      <c r="D11" s="7"/>
      <c r="F11" s="74"/>
      <c r="G11" s="74"/>
      <c r="L11" s="74"/>
      <c r="P11" s="8" t="str">
        <f>Kops.1!$I$15</f>
        <v>Tāme sastādīta 2026.gada 02.martā</v>
      </c>
      <c r="Q11" s="7"/>
      <c r="R11" s="7"/>
    </row>
    <row r="12" spans="1:18" s="5" customFormat="1" ht="12.75" customHeight="1">
      <c r="A12" s="335" t="s">
        <v>4</v>
      </c>
      <c r="B12" s="335" t="s">
        <v>24</v>
      </c>
      <c r="C12" s="335" t="s">
        <v>43</v>
      </c>
      <c r="D12" s="335" t="s">
        <v>1</v>
      </c>
      <c r="E12" s="326" t="s">
        <v>2</v>
      </c>
      <c r="F12" s="327" t="s">
        <v>5</v>
      </c>
      <c r="G12" s="328"/>
      <c r="H12" s="328"/>
      <c r="I12" s="328"/>
      <c r="J12" s="328"/>
      <c r="K12" s="329"/>
      <c r="L12" s="327" t="s">
        <v>3</v>
      </c>
      <c r="M12" s="328"/>
      <c r="N12" s="328"/>
      <c r="O12" s="328"/>
      <c r="P12" s="329"/>
      <c r="Q12" s="7"/>
      <c r="R12" s="7"/>
    </row>
    <row r="13" spans="1:18" s="5" customFormat="1" ht="55.5" customHeight="1">
      <c r="A13" s="336"/>
      <c r="B13" s="336"/>
      <c r="C13" s="336"/>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8" s="24" customFormat="1">
      <c r="A14" s="29"/>
      <c r="B14" s="29"/>
      <c r="C14" s="60" t="s">
        <v>382</v>
      </c>
      <c r="D14" s="61"/>
      <c r="E14" s="62"/>
      <c r="F14" s="97"/>
      <c r="G14" s="97"/>
      <c r="H14" s="3"/>
      <c r="I14" s="3"/>
      <c r="J14" s="3"/>
      <c r="K14" s="27">
        <f>ROUND(H14+I14+J14,2)</f>
        <v>0</v>
      </c>
      <c r="L14" s="73">
        <f>ROUND(F14*E14,2)</f>
        <v>0</v>
      </c>
      <c r="M14" s="28">
        <f>ROUND(H14*E14,2)</f>
        <v>0</v>
      </c>
      <c r="N14" s="28">
        <f>ROUND(I14*E14,2)</f>
        <v>0</v>
      </c>
      <c r="O14" s="28">
        <f>ROUND(J14*E14,2)</f>
        <v>0</v>
      </c>
      <c r="P14" s="27">
        <f>ROUND(M14+N14+O14,2)</f>
        <v>0</v>
      </c>
      <c r="Q14" s="59"/>
      <c r="R14" s="59"/>
    </row>
    <row r="15" spans="1:18" s="24" customFormat="1">
      <c r="A15" s="29">
        <v>1</v>
      </c>
      <c r="B15" s="93"/>
      <c r="C15" s="256" t="s">
        <v>383</v>
      </c>
      <c r="D15" s="257" t="s">
        <v>151</v>
      </c>
      <c r="E15" s="258">
        <v>1</v>
      </c>
      <c r="F15" s="98"/>
      <c r="G15" s="167"/>
      <c r="H15" s="80"/>
      <c r="I15" s="80"/>
      <c r="J15" s="80"/>
      <c r="K15" s="27">
        <f>ROUND(H15+I15+J15,2)</f>
        <v>0</v>
      </c>
      <c r="L15" s="73">
        <f>ROUND(F15*E15,2)</f>
        <v>0</v>
      </c>
      <c r="M15" s="28">
        <f>ROUND(H15*E15,2)</f>
        <v>0</v>
      </c>
      <c r="N15" s="28">
        <f>ROUND(I15*E15,2)</f>
        <v>0</v>
      </c>
      <c r="O15" s="28">
        <f>ROUND(J15*E15,2)</f>
        <v>0</v>
      </c>
      <c r="P15" s="27">
        <f>ROUND(M15+N15+O15,2)</f>
        <v>0</v>
      </c>
      <c r="Q15" s="59"/>
      <c r="R15" s="59"/>
    </row>
    <row r="16" spans="1:18" s="24" customFormat="1" ht="26.4">
      <c r="A16" s="29">
        <v>2</v>
      </c>
      <c r="B16" s="93"/>
      <c r="C16" s="256" t="s">
        <v>384</v>
      </c>
      <c r="D16" s="257" t="s">
        <v>326</v>
      </c>
      <c r="E16" s="258">
        <v>246.53</v>
      </c>
      <c r="F16" s="98"/>
      <c r="G16" s="167"/>
      <c r="H16" s="80"/>
      <c r="I16" s="80"/>
      <c r="J16" s="80"/>
      <c r="K16" s="27">
        <f>ROUND(H16+I16+J16,2)</f>
        <v>0</v>
      </c>
      <c r="L16" s="73">
        <f>ROUND(F16*E16,2)</f>
        <v>0</v>
      </c>
      <c r="M16" s="28">
        <f>ROUND(H16*E16,2)</f>
        <v>0</v>
      </c>
      <c r="N16" s="28">
        <f>ROUND(I16*E16,2)</f>
        <v>0</v>
      </c>
      <c r="O16" s="28">
        <f>ROUND(J16*E16,2)</f>
        <v>0</v>
      </c>
      <c r="P16" s="27">
        <f>ROUND(M16+N16+O16,2)</f>
        <v>0</v>
      </c>
      <c r="Q16" s="59"/>
      <c r="R16" s="59"/>
    </row>
    <row r="17" spans="1:19" s="24" customFormat="1">
      <c r="A17" s="29">
        <v>3</v>
      </c>
      <c r="B17" s="93"/>
      <c r="C17" s="256" t="s">
        <v>385</v>
      </c>
      <c r="D17" s="257" t="s">
        <v>329</v>
      </c>
      <c r="E17" s="258">
        <f>E16*0.4</f>
        <v>98.612000000000009</v>
      </c>
      <c r="F17" s="98"/>
      <c r="G17" s="167"/>
      <c r="H17" s="80"/>
      <c r="I17" s="80"/>
      <c r="J17" s="80"/>
      <c r="K17" s="27">
        <f t="shared" ref="K17:K22" si="0">ROUND(H17+I17+J17,2)</f>
        <v>0</v>
      </c>
      <c r="L17" s="73">
        <f t="shared" ref="L17:L22" si="1">ROUND(F17*E17,2)</f>
        <v>0</v>
      </c>
      <c r="M17" s="28">
        <f t="shared" ref="M17:M22" si="2">ROUND(H17*E17,2)</f>
        <v>0</v>
      </c>
      <c r="N17" s="28">
        <f t="shared" ref="N17:N22" si="3">ROUND(I17*E17,2)</f>
        <v>0</v>
      </c>
      <c r="O17" s="28">
        <f t="shared" ref="O17:O22" si="4">ROUND(J17*E17,2)</f>
        <v>0</v>
      </c>
      <c r="P17" s="27">
        <f t="shared" ref="P17:P22" si="5">ROUND(M17+N17+O17,2)</f>
        <v>0</v>
      </c>
      <c r="Q17" s="59"/>
      <c r="R17" s="59"/>
    </row>
    <row r="18" spans="1:19" s="24" customFormat="1" ht="26.4">
      <c r="A18" s="29">
        <v>4</v>
      </c>
      <c r="B18" s="93"/>
      <c r="C18" s="256" t="s">
        <v>397</v>
      </c>
      <c r="D18" s="257" t="s">
        <v>329</v>
      </c>
      <c r="E18" s="258">
        <v>28</v>
      </c>
      <c r="F18" s="98"/>
      <c r="G18" s="167"/>
      <c r="H18" s="80"/>
      <c r="I18" s="80"/>
      <c r="J18" s="80"/>
      <c r="K18" s="27">
        <f t="shared" si="0"/>
        <v>0</v>
      </c>
      <c r="L18" s="73">
        <f t="shared" si="1"/>
        <v>0</v>
      </c>
      <c r="M18" s="28">
        <f t="shared" si="2"/>
        <v>0</v>
      </c>
      <c r="N18" s="28">
        <f t="shared" si="3"/>
        <v>0</v>
      </c>
      <c r="O18" s="28">
        <f t="shared" si="4"/>
        <v>0</v>
      </c>
      <c r="P18" s="27">
        <f t="shared" si="5"/>
        <v>0</v>
      </c>
      <c r="Q18" s="59"/>
      <c r="R18" s="59"/>
    </row>
    <row r="19" spans="1:19" s="65" customFormat="1">
      <c r="A19" s="29"/>
      <c r="B19" s="93"/>
      <c r="C19" s="243" t="s">
        <v>386</v>
      </c>
      <c r="D19" s="76"/>
      <c r="E19" s="79"/>
      <c r="F19" s="98"/>
      <c r="G19" s="167"/>
      <c r="H19" s="80"/>
      <c r="I19" s="80"/>
      <c r="J19" s="80"/>
      <c r="K19" s="27">
        <f t="shared" si="0"/>
        <v>0</v>
      </c>
      <c r="L19" s="73">
        <f t="shared" si="1"/>
        <v>0</v>
      </c>
      <c r="M19" s="28">
        <f t="shared" si="2"/>
        <v>0</v>
      </c>
      <c r="N19" s="28">
        <f t="shared" si="3"/>
        <v>0</v>
      </c>
      <c r="O19" s="28">
        <f t="shared" si="4"/>
        <v>0</v>
      </c>
      <c r="P19" s="27">
        <f t="shared" si="5"/>
        <v>0</v>
      </c>
      <c r="Q19" s="59"/>
      <c r="R19" s="59"/>
      <c r="S19" s="59"/>
    </row>
    <row r="20" spans="1:19" s="65" customFormat="1">
      <c r="A20" s="29">
        <v>5</v>
      </c>
      <c r="B20" s="93"/>
      <c r="C20" s="81" t="s">
        <v>387</v>
      </c>
      <c r="D20" s="76" t="s">
        <v>326</v>
      </c>
      <c r="E20" s="79">
        <v>246.53</v>
      </c>
      <c r="F20" s="98"/>
      <c r="G20" s="167"/>
      <c r="H20" s="80"/>
      <c r="I20" s="80"/>
      <c r="J20" s="80"/>
      <c r="K20" s="27">
        <f t="shared" si="0"/>
        <v>0</v>
      </c>
      <c r="L20" s="73">
        <f t="shared" si="1"/>
        <v>0</v>
      </c>
      <c r="M20" s="28">
        <f t="shared" si="2"/>
        <v>0</v>
      </c>
      <c r="N20" s="28">
        <f t="shared" si="3"/>
        <v>0</v>
      </c>
      <c r="O20" s="28">
        <f t="shared" si="4"/>
        <v>0</v>
      </c>
      <c r="P20" s="27">
        <f t="shared" si="5"/>
        <v>0</v>
      </c>
      <c r="Q20" s="59"/>
      <c r="R20" s="59"/>
      <c r="S20" s="59"/>
    </row>
    <row r="21" spans="1:19" s="65" customFormat="1">
      <c r="A21" s="29">
        <v>6</v>
      </c>
      <c r="B21" s="93"/>
      <c r="C21" s="81" t="s">
        <v>388</v>
      </c>
      <c r="D21" s="76" t="s">
        <v>329</v>
      </c>
      <c r="E21" s="79">
        <f>E20*0.2</f>
        <v>49.306000000000004</v>
      </c>
      <c r="F21" s="98"/>
      <c r="G21" s="167"/>
      <c r="H21" s="80"/>
      <c r="I21" s="80"/>
      <c r="J21" s="80"/>
      <c r="K21" s="27">
        <f t="shared" si="0"/>
        <v>0</v>
      </c>
      <c r="L21" s="73">
        <f t="shared" si="1"/>
        <v>0</v>
      </c>
      <c r="M21" s="28">
        <f t="shared" si="2"/>
        <v>0</v>
      </c>
      <c r="N21" s="28">
        <f t="shared" si="3"/>
        <v>0</v>
      </c>
      <c r="O21" s="28">
        <f t="shared" si="4"/>
        <v>0</v>
      </c>
      <c r="P21" s="27">
        <f t="shared" si="5"/>
        <v>0</v>
      </c>
      <c r="Q21" s="59"/>
      <c r="R21" s="59"/>
      <c r="S21" s="59"/>
    </row>
    <row r="22" spans="1:19" s="65" customFormat="1" ht="26.4">
      <c r="A22" s="29">
        <v>7</v>
      </c>
      <c r="B22" s="93"/>
      <c r="C22" s="81" t="s">
        <v>389</v>
      </c>
      <c r="D22" s="76" t="s">
        <v>326</v>
      </c>
      <c r="E22" s="79">
        <f>E20</f>
        <v>246.53</v>
      </c>
      <c r="F22" s="98"/>
      <c r="G22" s="167"/>
      <c r="H22" s="80"/>
      <c r="I22" s="80"/>
      <c r="J22" s="80"/>
      <c r="K22" s="27">
        <f t="shared" si="0"/>
        <v>0</v>
      </c>
      <c r="L22" s="73">
        <f t="shared" si="1"/>
        <v>0</v>
      </c>
      <c r="M22" s="28">
        <f t="shared" si="2"/>
        <v>0</v>
      </c>
      <c r="N22" s="28">
        <f t="shared" si="3"/>
        <v>0</v>
      </c>
      <c r="O22" s="28">
        <f t="shared" si="4"/>
        <v>0</v>
      </c>
      <c r="P22" s="27">
        <f t="shared" si="5"/>
        <v>0</v>
      </c>
      <c r="Q22" s="59"/>
      <c r="R22" s="59"/>
      <c r="S22" s="59"/>
    </row>
    <row r="23" spans="1:19" s="65" customFormat="1" ht="26.4">
      <c r="A23" s="29">
        <v>8</v>
      </c>
      <c r="B23" s="93"/>
      <c r="C23" s="81" t="s">
        <v>390</v>
      </c>
      <c r="D23" s="76" t="s">
        <v>326</v>
      </c>
      <c r="E23" s="79">
        <f>155.54+34.24</f>
        <v>189.78</v>
      </c>
      <c r="F23" s="98"/>
      <c r="G23" s="167"/>
      <c r="H23" s="80"/>
      <c r="I23" s="80"/>
      <c r="J23" s="80"/>
      <c r="K23" s="27">
        <f t="shared" ref="K23:K30" si="6">ROUND(H23+I23+J23,2)</f>
        <v>0</v>
      </c>
      <c r="L23" s="73">
        <f t="shared" ref="L23:L30" si="7">ROUND(F23*E23,2)</f>
        <v>0</v>
      </c>
      <c r="M23" s="28">
        <f t="shared" ref="M23:M30" si="8">ROUND(H23*E23,2)</f>
        <v>0</v>
      </c>
      <c r="N23" s="28">
        <f t="shared" ref="N23:N30" si="9">ROUND(I23*E23,2)</f>
        <v>0</v>
      </c>
      <c r="O23" s="28">
        <f t="shared" ref="O23:O30" si="10">ROUND(J23*E23,2)</f>
        <v>0</v>
      </c>
      <c r="P23" s="27">
        <f t="shared" ref="P23:P30" si="11">ROUND(M23+N23+O23,2)</f>
        <v>0</v>
      </c>
      <c r="Q23" s="59"/>
      <c r="R23" s="59"/>
      <c r="S23" s="59"/>
    </row>
    <row r="24" spans="1:19" s="65" customFormat="1" ht="26.4">
      <c r="A24" s="29">
        <v>9</v>
      </c>
      <c r="B24" s="93"/>
      <c r="C24" s="81" t="s">
        <v>391</v>
      </c>
      <c r="D24" s="76" t="s">
        <v>326</v>
      </c>
      <c r="E24" s="79">
        <f>19.97+68.47</f>
        <v>88.44</v>
      </c>
      <c r="F24" s="98"/>
      <c r="G24" s="167"/>
      <c r="H24" s="80"/>
      <c r="I24" s="80"/>
      <c r="J24" s="80"/>
      <c r="K24" s="27">
        <f t="shared" si="6"/>
        <v>0</v>
      </c>
      <c r="L24" s="73">
        <f t="shared" si="7"/>
        <v>0</v>
      </c>
      <c r="M24" s="28">
        <f t="shared" si="8"/>
        <v>0</v>
      </c>
      <c r="N24" s="28">
        <f t="shared" si="9"/>
        <v>0</v>
      </c>
      <c r="O24" s="28">
        <f t="shared" si="10"/>
        <v>0</v>
      </c>
      <c r="P24" s="27">
        <f t="shared" si="11"/>
        <v>0</v>
      </c>
      <c r="Q24" s="59"/>
      <c r="R24" s="59"/>
      <c r="S24" s="59"/>
    </row>
    <row r="25" spans="1:19" s="65" customFormat="1" ht="26.4">
      <c r="A25" s="29">
        <v>10</v>
      </c>
      <c r="B25" s="93"/>
      <c r="C25" s="81" t="s">
        <v>392</v>
      </c>
      <c r="D25" s="76" t="s">
        <v>326</v>
      </c>
      <c r="E25" s="79">
        <v>80</v>
      </c>
      <c r="F25" s="98"/>
      <c r="G25" s="167"/>
      <c r="H25" s="80"/>
      <c r="I25" s="80"/>
      <c r="J25" s="80"/>
      <c r="K25" s="27">
        <f t="shared" si="6"/>
        <v>0</v>
      </c>
      <c r="L25" s="73">
        <f t="shared" si="7"/>
        <v>0</v>
      </c>
      <c r="M25" s="28">
        <f t="shared" si="8"/>
        <v>0</v>
      </c>
      <c r="N25" s="28">
        <f t="shared" si="9"/>
        <v>0</v>
      </c>
      <c r="O25" s="28">
        <f t="shared" si="10"/>
        <v>0</v>
      </c>
      <c r="P25" s="27">
        <f t="shared" si="11"/>
        <v>0</v>
      </c>
      <c r="Q25" s="59"/>
      <c r="R25" s="59"/>
      <c r="S25" s="59"/>
    </row>
    <row r="26" spans="1:19" s="24" customFormat="1">
      <c r="A26" s="29">
        <v>11</v>
      </c>
      <c r="B26" s="93"/>
      <c r="C26" s="125" t="s">
        <v>393</v>
      </c>
      <c r="D26" s="1" t="s">
        <v>122</v>
      </c>
      <c r="E26" s="64">
        <v>57.06</v>
      </c>
      <c r="F26" s="98"/>
      <c r="G26" s="167"/>
      <c r="H26" s="80"/>
      <c r="I26" s="80"/>
      <c r="J26" s="80"/>
      <c r="K26" s="27">
        <f t="shared" si="6"/>
        <v>0</v>
      </c>
      <c r="L26" s="73">
        <f t="shared" si="7"/>
        <v>0</v>
      </c>
      <c r="M26" s="28">
        <f t="shared" si="8"/>
        <v>0</v>
      </c>
      <c r="N26" s="28">
        <f t="shared" si="9"/>
        <v>0</v>
      </c>
      <c r="O26" s="28">
        <f t="shared" si="10"/>
        <v>0</v>
      </c>
      <c r="P26" s="27">
        <f t="shared" si="11"/>
        <v>0</v>
      </c>
      <c r="Q26" s="59"/>
      <c r="R26" s="59"/>
      <c r="S26" s="59"/>
    </row>
    <row r="27" spans="1:19" s="24" customFormat="1" ht="26.4">
      <c r="A27" s="29">
        <v>12</v>
      </c>
      <c r="B27" s="93"/>
      <c r="C27" s="125" t="s">
        <v>394</v>
      </c>
      <c r="D27" s="1" t="s">
        <v>395</v>
      </c>
      <c r="E27" s="64">
        <v>1984.8</v>
      </c>
      <c r="F27" s="98"/>
      <c r="G27" s="167"/>
      <c r="H27" s="80"/>
      <c r="I27" s="80"/>
      <c r="J27" s="80"/>
      <c r="K27" s="27">
        <f t="shared" si="6"/>
        <v>0</v>
      </c>
      <c r="L27" s="73">
        <f t="shared" si="7"/>
        <v>0</v>
      </c>
      <c r="M27" s="28">
        <f t="shared" si="8"/>
        <v>0</v>
      </c>
      <c r="N27" s="28">
        <f t="shared" si="9"/>
        <v>0</v>
      </c>
      <c r="O27" s="28">
        <f t="shared" si="10"/>
        <v>0</v>
      </c>
      <c r="P27" s="27">
        <f t="shared" si="11"/>
        <v>0</v>
      </c>
      <c r="Q27" s="59"/>
      <c r="R27" s="59"/>
      <c r="S27" s="59"/>
    </row>
    <row r="28" spans="1:19" s="24" customFormat="1">
      <c r="A28" s="29">
        <v>13</v>
      </c>
      <c r="B28" s="93"/>
      <c r="C28" s="125" t="s">
        <v>396</v>
      </c>
      <c r="D28" s="1" t="s">
        <v>329</v>
      </c>
      <c r="E28" s="64">
        <v>33.39</v>
      </c>
      <c r="F28" s="98"/>
      <c r="G28" s="167"/>
      <c r="H28" s="80"/>
      <c r="I28" s="80"/>
      <c r="J28" s="80"/>
      <c r="K28" s="27">
        <f t="shared" si="6"/>
        <v>0</v>
      </c>
      <c r="L28" s="73">
        <f t="shared" si="7"/>
        <v>0</v>
      </c>
      <c r="M28" s="28">
        <f t="shared" si="8"/>
        <v>0</v>
      </c>
      <c r="N28" s="28">
        <f t="shared" si="9"/>
        <v>0</v>
      </c>
      <c r="O28" s="28">
        <f t="shared" si="10"/>
        <v>0</v>
      </c>
      <c r="P28" s="27">
        <f t="shared" si="11"/>
        <v>0</v>
      </c>
      <c r="Q28" s="59"/>
      <c r="R28" s="59"/>
      <c r="S28" s="59"/>
    </row>
    <row r="29" spans="1:19" s="24" customFormat="1">
      <c r="A29" s="29">
        <v>14</v>
      </c>
      <c r="B29" s="93"/>
      <c r="C29" s="125" t="s">
        <v>398</v>
      </c>
      <c r="D29" s="1" t="s">
        <v>326</v>
      </c>
      <c r="E29" s="64">
        <v>13.7</v>
      </c>
      <c r="F29" s="98"/>
      <c r="G29" s="167"/>
      <c r="H29" s="80"/>
      <c r="I29" s="80"/>
      <c r="J29" s="80"/>
      <c r="K29" s="27">
        <f t="shared" si="6"/>
        <v>0</v>
      </c>
      <c r="L29" s="73">
        <f t="shared" si="7"/>
        <v>0</v>
      </c>
      <c r="M29" s="28">
        <f t="shared" si="8"/>
        <v>0</v>
      </c>
      <c r="N29" s="28">
        <f t="shared" si="9"/>
        <v>0</v>
      </c>
      <c r="O29" s="28">
        <f t="shared" si="10"/>
        <v>0</v>
      </c>
      <c r="P29" s="27">
        <f t="shared" si="11"/>
        <v>0</v>
      </c>
      <c r="Q29" s="59"/>
      <c r="R29" s="59"/>
      <c r="S29" s="59"/>
    </row>
    <row r="30" spans="1:19" s="24" customFormat="1">
      <c r="A30" s="29"/>
      <c r="B30" s="29"/>
      <c r="C30" s="26"/>
      <c r="D30" s="1"/>
      <c r="E30" s="2"/>
      <c r="F30" s="75"/>
      <c r="G30" s="75"/>
      <c r="H30" s="3"/>
      <c r="I30" s="3"/>
      <c r="J30" s="3"/>
      <c r="K30" s="27">
        <f t="shared" si="6"/>
        <v>0</v>
      </c>
      <c r="L30" s="73">
        <f t="shared" si="7"/>
        <v>0</v>
      </c>
      <c r="M30" s="28">
        <f t="shared" si="8"/>
        <v>0</v>
      </c>
      <c r="N30" s="28">
        <f t="shared" si="9"/>
        <v>0</v>
      </c>
      <c r="O30" s="28">
        <f t="shared" si="10"/>
        <v>0</v>
      </c>
      <c r="P30" s="27">
        <f t="shared" si="11"/>
        <v>0</v>
      </c>
      <c r="Q30" s="59"/>
      <c r="R30" s="59"/>
    </row>
    <row r="31" spans="1:19" s="5" customFormat="1" ht="26.4">
      <c r="A31" s="11"/>
      <c r="B31" s="11"/>
      <c r="C31" s="13" t="s">
        <v>71</v>
      </c>
      <c r="D31" s="12"/>
      <c r="E31" s="14"/>
      <c r="F31" s="99"/>
      <c r="G31" s="99"/>
      <c r="H31" s="14"/>
      <c r="I31" s="14"/>
      <c r="J31" s="14"/>
      <c r="K31" s="15"/>
      <c r="L31" s="105">
        <f>SUM(L14:L30)</f>
        <v>0</v>
      </c>
      <c r="M31" s="15">
        <f>SUM(M14:M30)</f>
        <v>0</v>
      </c>
      <c r="N31" s="15">
        <f>SUM(N14:N30)</f>
        <v>0</v>
      </c>
      <c r="O31" s="15">
        <f>SUM(O14:O30)</f>
        <v>0</v>
      </c>
      <c r="P31" s="15">
        <f>SUM(P14:P30)</f>
        <v>0</v>
      </c>
      <c r="Q31" s="7"/>
      <c r="R31" s="7"/>
    </row>
    <row r="32" spans="1:19" s="33" customFormat="1">
      <c r="A32" s="34"/>
      <c r="B32" s="34"/>
      <c r="C32" s="35"/>
      <c r="F32" s="179"/>
      <c r="G32" s="179"/>
      <c r="L32" s="179"/>
    </row>
    <row r="33" spans="1:18" s="33" customFormat="1">
      <c r="A33" s="161"/>
      <c r="B33" s="160"/>
      <c r="C33" s="35"/>
      <c r="D33" s="35"/>
      <c r="E33" s="35"/>
      <c r="F33" s="180"/>
      <c r="G33" s="179"/>
      <c r="L33" s="179"/>
    </row>
    <row r="34" spans="1:18" s="33" customFormat="1">
      <c r="A34" s="34"/>
      <c r="B34" s="34"/>
      <c r="C34" s="35"/>
      <c r="F34" s="179"/>
      <c r="G34" s="179"/>
      <c r="L34" s="179"/>
    </row>
    <row r="35" spans="1:18" s="33" customFormat="1">
      <c r="A35" s="4" t="str">
        <f>'Buvn.kopt.'!$A$32</f>
        <v>Sastādīja: Mikus Dzudzilo, Sert., Nr. 20-7063</v>
      </c>
      <c r="B35" s="36"/>
      <c r="C35" s="37"/>
      <c r="F35" s="179"/>
      <c r="G35" s="179"/>
      <c r="L35" s="179"/>
    </row>
    <row r="36" spans="1:18">
      <c r="A36" s="4"/>
      <c r="B36" s="23"/>
      <c r="C36" s="56"/>
      <c r="F36" s="181"/>
      <c r="Q36" s="22"/>
      <c r="R36" s="22"/>
    </row>
    <row r="37" spans="1:18">
      <c r="A37" s="4"/>
      <c r="B37" s="23"/>
      <c r="C37" s="23"/>
      <c r="Q37" s="22"/>
      <c r="R37" s="22"/>
    </row>
    <row r="38" spans="1:18" s="23" customFormat="1">
      <c r="A38" s="57"/>
      <c r="D38" s="22"/>
      <c r="E38" s="22"/>
      <c r="F38" s="102"/>
      <c r="G38" s="182"/>
      <c r="L38" s="182"/>
    </row>
    <row r="39" spans="1:18">
      <c r="A39" s="4" t="str">
        <f>'Buvn.kopt.'!$A$36</f>
        <v>.</v>
      </c>
      <c r="B39" s="23"/>
      <c r="C39" s="23"/>
      <c r="Q39" s="22"/>
      <c r="R39" s="22"/>
    </row>
    <row r="40" spans="1:18">
      <c r="A40" s="23"/>
      <c r="B40" s="23"/>
      <c r="C40" s="23"/>
      <c r="Q40" s="22"/>
      <c r="R40" s="22"/>
    </row>
    <row r="41" spans="1:18">
      <c r="A41" s="23"/>
      <c r="B41" s="23"/>
      <c r="C41" s="23"/>
      <c r="Q41" s="22"/>
      <c r="R41" s="22"/>
    </row>
    <row r="42" spans="1:18">
      <c r="A42" s="23"/>
      <c r="B42" s="23"/>
      <c r="C42" s="23"/>
      <c r="Q42" s="22"/>
      <c r="R42" s="22"/>
    </row>
    <row r="43" spans="1:18" s="5" customFormat="1">
      <c r="A43" s="19"/>
      <c r="B43" s="19"/>
      <c r="C43" s="20"/>
      <c r="D43" s="20"/>
      <c r="E43" s="20"/>
      <c r="F43" s="101"/>
      <c r="G43" s="101"/>
      <c r="I43" s="8"/>
      <c r="J43" s="8"/>
      <c r="K43" s="71"/>
      <c r="L43" s="106"/>
      <c r="M43" s="71"/>
      <c r="N43" s="71"/>
      <c r="O43" s="71"/>
      <c r="P43" s="71"/>
      <c r="Q43" s="7"/>
      <c r="R43" s="7"/>
    </row>
    <row r="44" spans="1:18" s="5" customFormat="1">
      <c r="A44" s="19"/>
      <c r="B44" s="19"/>
      <c r="C44" s="19"/>
      <c r="D44" s="17"/>
      <c r="E44" s="18"/>
      <c r="F44" s="100"/>
      <c r="G44" s="100"/>
      <c r="J44" s="18"/>
      <c r="K44" s="18"/>
      <c r="L44" s="100"/>
      <c r="M44" s="18"/>
      <c r="N44" s="18"/>
      <c r="O44" s="18"/>
      <c r="P44" s="18"/>
      <c r="Q44" s="7"/>
      <c r="R44" s="7"/>
    </row>
    <row r="45" spans="1:18" s="5" customFormat="1">
      <c r="A45" s="20"/>
      <c r="B45" s="20"/>
      <c r="C45" s="22"/>
      <c r="D45" s="20"/>
      <c r="E45" s="18"/>
      <c r="F45" s="100"/>
      <c r="G45" s="100"/>
      <c r="J45" s="20"/>
      <c r="K45" s="20"/>
      <c r="L45" s="101"/>
      <c r="M45" s="18"/>
      <c r="N45" s="18"/>
      <c r="O45" s="18"/>
      <c r="P45" s="18"/>
      <c r="Q45" s="7"/>
      <c r="R45" s="7"/>
    </row>
    <row r="46" spans="1:18" s="5" customFormat="1">
      <c r="A46" s="16"/>
      <c r="B46" s="16"/>
      <c r="C46" s="22"/>
      <c r="D46" s="17"/>
      <c r="E46" s="18"/>
      <c r="F46" s="100"/>
      <c r="G46" s="100"/>
      <c r="J46" s="18"/>
      <c r="K46" s="18"/>
      <c r="L46" s="100"/>
      <c r="M46" s="18"/>
      <c r="N46" s="18"/>
      <c r="O46" s="18"/>
      <c r="P46" s="18"/>
      <c r="Q46" s="7"/>
      <c r="R46" s="7"/>
    </row>
  </sheetData>
  <mergeCells count="11">
    <mergeCell ref="D12:D13"/>
    <mergeCell ref="E12:E13"/>
    <mergeCell ref="F12:K12"/>
    <mergeCell ref="L12:P12"/>
    <mergeCell ref="A1:P1"/>
    <mergeCell ref="A2:P2"/>
    <mergeCell ref="M9:N9"/>
    <mergeCell ref="O9:P9"/>
    <mergeCell ref="A12:A13"/>
    <mergeCell ref="B12:B13"/>
    <mergeCell ref="C12:C13"/>
  </mergeCells>
  <printOptions horizontalCentered="1"/>
  <pageMargins left="0.74803149606299213" right="0.74803149606299213" top="1.1811023622047245" bottom="0.19685039370078741" header="0.43307086614173229" footer="0.23622047244094491"/>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B106-DD0A-4B34-8165-A0C6F3D2A63D}">
  <sheetPr>
    <tabColor theme="6" tint="-0.499984740745262"/>
    <pageSetUpPr fitToPage="1"/>
  </sheetPr>
  <dimension ref="A1:S60"/>
  <sheetViews>
    <sheetView view="pageBreakPreview" zoomScale="85" zoomScaleNormal="85" zoomScaleSheetLayoutView="85" workbookViewId="0">
      <selection activeCell="T24" sqref="T24"/>
    </sheetView>
  </sheetViews>
  <sheetFormatPr defaultColWidth="9.109375" defaultRowHeight="13.2"/>
  <cols>
    <col min="1" max="1" width="4.5546875" style="22" customWidth="1"/>
    <col min="2" max="2" width="5.44140625" style="22" customWidth="1"/>
    <col min="3" max="3" width="52.33203125" style="22" customWidth="1"/>
    <col min="4" max="4" width="8.109375" style="22" customWidth="1"/>
    <col min="5" max="5" width="9.5546875" style="22" customWidth="1"/>
    <col min="6" max="6" width="9.44140625" style="102" customWidth="1"/>
    <col min="7" max="7" width="9.88671875" style="102" customWidth="1"/>
    <col min="8" max="8" width="9.5546875" style="22" customWidth="1"/>
    <col min="9" max="9" width="10.109375" style="22" customWidth="1"/>
    <col min="10" max="10" width="9.88671875" style="22" customWidth="1"/>
    <col min="11" max="11" width="10.88671875" style="22" customWidth="1"/>
    <col min="12" max="12" width="11" style="102" customWidth="1"/>
    <col min="13" max="13" width="9.88671875" style="22" customWidth="1"/>
    <col min="14" max="14" width="10" style="22" customWidth="1"/>
    <col min="15" max="15" width="10.33203125" style="22" customWidth="1"/>
    <col min="16" max="16" width="10.88671875" style="22" customWidth="1"/>
    <col min="17" max="17" width="9.44140625" style="23" customWidth="1"/>
    <col min="18" max="18" width="9.109375" style="23"/>
    <col min="19" max="19" width="11" style="22" customWidth="1"/>
    <col min="20" max="16384" width="9.109375" style="22"/>
  </cols>
  <sheetData>
    <row r="1" spans="1:18" s="5" customFormat="1">
      <c r="A1" s="330" t="s">
        <v>29</v>
      </c>
      <c r="B1" s="330"/>
      <c r="C1" s="330"/>
      <c r="D1" s="330"/>
      <c r="E1" s="330"/>
      <c r="F1" s="330"/>
      <c r="G1" s="330"/>
      <c r="H1" s="330"/>
      <c r="I1" s="330"/>
      <c r="J1" s="330"/>
      <c r="K1" s="330"/>
      <c r="L1" s="330"/>
      <c r="M1" s="330"/>
      <c r="N1" s="330"/>
      <c r="O1" s="330"/>
      <c r="P1" s="330"/>
      <c r="Q1" s="58"/>
      <c r="R1" s="7"/>
    </row>
    <row r="2" spans="1:18" s="5" customFormat="1">
      <c r="A2" s="331" t="s">
        <v>66</v>
      </c>
      <c r="B2" s="331"/>
      <c r="C2" s="331"/>
      <c r="D2" s="331"/>
      <c r="E2" s="331"/>
      <c r="F2" s="331"/>
      <c r="G2" s="331"/>
      <c r="H2" s="331"/>
      <c r="I2" s="331"/>
      <c r="J2" s="331"/>
      <c r="K2" s="331"/>
      <c r="L2" s="331"/>
      <c r="M2" s="331"/>
      <c r="N2" s="331"/>
      <c r="O2" s="331"/>
      <c r="P2" s="331"/>
      <c r="Q2" s="7"/>
      <c r="R2" s="7"/>
    </row>
    <row r="3" spans="1:18" s="5" customFormat="1">
      <c r="A3" s="55"/>
      <c r="B3" s="55"/>
      <c r="C3" s="55"/>
      <c r="D3" s="55"/>
      <c r="E3" s="55"/>
      <c r="F3" s="94"/>
      <c r="G3" s="94"/>
      <c r="H3" s="55"/>
      <c r="I3" s="55"/>
      <c r="J3" s="55"/>
      <c r="K3" s="55"/>
      <c r="L3" s="94"/>
      <c r="M3" s="55"/>
      <c r="N3" s="55"/>
      <c r="O3" s="55"/>
      <c r="P3" s="55"/>
      <c r="Q3" s="7"/>
      <c r="R3" s="7"/>
    </row>
    <row r="4" spans="1:18" s="5" customFormat="1">
      <c r="A4" s="6" t="str">
        <f>'1.1 Pamati'!$A$4</f>
        <v>Objekta nosaukums: Viesu mājas jaunbūve</v>
      </c>
      <c r="B4" s="6"/>
      <c r="C4" s="7"/>
      <c r="D4" s="8"/>
      <c r="E4" s="8"/>
      <c r="F4" s="95"/>
      <c r="G4" s="95"/>
      <c r="H4" s="7"/>
      <c r="I4" s="7"/>
      <c r="J4" s="7"/>
      <c r="K4" s="7"/>
      <c r="L4" s="103"/>
      <c r="M4" s="7"/>
      <c r="N4" s="7"/>
      <c r="O4" s="7"/>
      <c r="P4" s="7"/>
      <c r="Q4" s="7"/>
      <c r="R4" s="7"/>
    </row>
    <row r="5" spans="1:18" s="5" customFormat="1">
      <c r="A5" s="6" t="str">
        <f>'1.1 Pamati'!$A$5</f>
        <v>Būves nosaukums: Viesu mājas jaunbūve</v>
      </c>
      <c r="B5" s="6"/>
      <c r="C5" s="7"/>
      <c r="D5" s="8"/>
      <c r="E5" s="8"/>
      <c r="F5" s="95"/>
      <c r="G5" s="95"/>
      <c r="H5" s="7"/>
      <c r="I5" s="7"/>
      <c r="J5" s="7"/>
      <c r="K5" s="7"/>
      <c r="L5" s="103"/>
      <c r="M5" s="7"/>
      <c r="N5" s="7"/>
      <c r="O5" s="7"/>
      <c r="P5" s="7"/>
      <c r="Q5" s="7"/>
      <c r="R5" s="7"/>
    </row>
    <row r="6" spans="1:18" s="5" customFormat="1">
      <c r="A6" s="6" t="str">
        <f>'1.1 Pamati'!$A$6</f>
        <v>Objekta adrese: "Atpūtas", Variešu pag., Jēkabpils nov.</v>
      </c>
      <c r="B6" s="6"/>
      <c r="C6" s="7"/>
      <c r="D6" s="8"/>
      <c r="E6" s="8"/>
      <c r="F6" s="95"/>
      <c r="G6" s="95"/>
      <c r="H6" s="7"/>
      <c r="I6" s="7"/>
      <c r="J6" s="7"/>
      <c r="K6" s="7"/>
      <c r="L6" s="103"/>
      <c r="M6" s="7"/>
      <c r="N6" s="7"/>
      <c r="O6" s="7"/>
      <c r="P6" s="7"/>
      <c r="Q6" s="7"/>
      <c r="R6" s="7"/>
    </row>
    <row r="7" spans="1:18" s="5" customFormat="1">
      <c r="A7" s="6" t="str">
        <f>'1.1 Pamati'!$A$7</f>
        <v xml:space="preserve">Pasūtījuma Nr.: </v>
      </c>
      <c r="B7" s="6"/>
      <c r="C7" s="7"/>
      <c r="D7" s="8"/>
      <c r="E7" s="8"/>
      <c r="F7" s="95"/>
      <c r="G7" s="95"/>
      <c r="H7" s="7"/>
      <c r="I7" s="7"/>
      <c r="J7" s="7"/>
      <c r="K7" s="7"/>
      <c r="L7" s="103"/>
      <c r="M7" s="7"/>
      <c r="N7" s="7"/>
      <c r="O7" s="7"/>
      <c r="P7" s="7"/>
      <c r="Q7" s="7"/>
      <c r="R7" s="7"/>
    </row>
    <row r="8" spans="1:18" s="5" customFormat="1">
      <c r="A8" s="6"/>
      <c r="B8" s="6"/>
      <c r="C8" s="7"/>
      <c r="D8" s="8"/>
      <c r="E8" s="8"/>
      <c r="F8" s="95"/>
      <c r="G8" s="95"/>
      <c r="H8" s="7"/>
      <c r="I8" s="7"/>
      <c r="J8" s="7"/>
      <c r="K8" s="7"/>
      <c r="L8" s="103"/>
      <c r="M8" s="7"/>
      <c r="N8" s="7"/>
      <c r="O8" s="7"/>
      <c r="P8" s="7"/>
      <c r="Q8" s="7"/>
      <c r="R8" s="7"/>
    </row>
    <row r="9" spans="1:18" s="5" customFormat="1">
      <c r="A9" s="5" t="str">
        <f>'1.1 Pamati'!$A$9</f>
        <v>Apjomi sastādīti pamatojoties uz būvprojektu</v>
      </c>
      <c r="C9" s="4"/>
      <c r="D9" s="8"/>
      <c r="F9" s="74"/>
      <c r="G9" s="74"/>
      <c r="H9" s="7"/>
      <c r="I9" s="7"/>
      <c r="J9" s="7"/>
      <c r="K9" s="9"/>
      <c r="L9" s="104"/>
      <c r="M9" s="332" t="s">
        <v>20</v>
      </c>
      <c r="N9" s="332"/>
      <c r="O9" s="333">
        <f>P49</f>
        <v>0</v>
      </c>
      <c r="P9" s="334"/>
      <c r="Q9" s="7"/>
      <c r="R9" s="7"/>
    </row>
    <row r="10" spans="1:18" s="5" customFormat="1">
      <c r="C10" s="4"/>
      <c r="D10" s="8"/>
      <c r="F10" s="74"/>
      <c r="G10" s="74"/>
      <c r="H10" s="7"/>
      <c r="I10" s="7"/>
      <c r="J10" s="7"/>
      <c r="K10" s="9"/>
      <c r="L10" s="104"/>
      <c r="M10" s="8"/>
      <c r="N10" s="8"/>
      <c r="O10" s="42"/>
      <c r="P10" s="92"/>
      <c r="Q10" s="7"/>
      <c r="R10" s="7"/>
    </row>
    <row r="11" spans="1:18" s="5" customFormat="1">
      <c r="A11" s="6"/>
      <c r="B11" s="6"/>
      <c r="C11" s="6"/>
      <c r="D11" s="7"/>
      <c r="F11" s="74"/>
      <c r="G11" s="74"/>
      <c r="L11" s="74"/>
      <c r="P11" s="8" t="str">
        <f>Kops.1!$I$15</f>
        <v>Tāme sastādīta 2026.gada 02.martā</v>
      </c>
      <c r="Q11" s="7"/>
      <c r="R11" s="7"/>
    </row>
    <row r="12" spans="1:18" s="5" customFormat="1" ht="12.75" customHeight="1">
      <c r="A12" s="335" t="s">
        <v>4</v>
      </c>
      <c r="B12" s="335" t="s">
        <v>24</v>
      </c>
      <c r="C12" s="335" t="s">
        <v>43</v>
      </c>
      <c r="D12" s="335" t="s">
        <v>1</v>
      </c>
      <c r="E12" s="326" t="s">
        <v>2</v>
      </c>
      <c r="F12" s="327" t="s">
        <v>5</v>
      </c>
      <c r="G12" s="328"/>
      <c r="H12" s="328"/>
      <c r="I12" s="328"/>
      <c r="J12" s="328"/>
      <c r="K12" s="329"/>
      <c r="L12" s="327" t="s">
        <v>3</v>
      </c>
      <c r="M12" s="328"/>
      <c r="N12" s="328"/>
      <c r="O12" s="328"/>
      <c r="P12" s="329"/>
      <c r="Q12" s="7"/>
      <c r="R12" s="7"/>
    </row>
    <row r="13" spans="1:18" s="5" customFormat="1" ht="54.75" customHeight="1">
      <c r="A13" s="336"/>
      <c r="B13" s="336"/>
      <c r="C13" s="336"/>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8" s="24" customFormat="1">
      <c r="A14" s="29"/>
      <c r="B14" s="29"/>
      <c r="C14" s="126" t="s">
        <v>440</v>
      </c>
      <c r="D14" s="117"/>
      <c r="E14" s="127"/>
      <c r="F14" s="128"/>
      <c r="G14" s="128"/>
      <c r="H14" s="112"/>
      <c r="I14" s="112"/>
      <c r="J14" s="112"/>
      <c r="K14" s="27">
        <f>ROUND(H14+I14+J14,2)</f>
        <v>0</v>
      </c>
      <c r="L14" s="73">
        <f>ROUND(F14*E14,2)</f>
        <v>0</v>
      </c>
      <c r="M14" s="28">
        <f>ROUND(H14*E14,2)</f>
        <v>0</v>
      </c>
      <c r="N14" s="28">
        <f>ROUND(I14*E14,2)</f>
        <v>0</v>
      </c>
      <c r="O14" s="28">
        <f>ROUND(J14*E14,2)</f>
        <v>0</v>
      </c>
      <c r="P14" s="27">
        <f>ROUND(M14+N14+O14,2)</f>
        <v>0</v>
      </c>
      <c r="Q14" s="59"/>
      <c r="R14" s="59"/>
    </row>
    <row r="15" spans="1:18" s="24" customFormat="1">
      <c r="A15" s="29">
        <v>1</v>
      </c>
      <c r="B15" s="291"/>
      <c r="C15" s="141" t="s">
        <v>441</v>
      </c>
      <c r="D15" s="115" t="s">
        <v>326</v>
      </c>
      <c r="E15" s="293">
        <v>17.41</v>
      </c>
      <c r="F15" s="128"/>
      <c r="G15" s="128"/>
      <c r="H15" s="112"/>
      <c r="I15" s="112"/>
      <c r="J15" s="112"/>
      <c r="K15" s="27">
        <f t="shared" ref="K15:K20" si="0">ROUND(H15+I15+J15,2)</f>
        <v>0</v>
      </c>
      <c r="L15" s="73">
        <f t="shared" ref="L15:L20" si="1">ROUND(F15*E15,2)</f>
        <v>0</v>
      </c>
      <c r="M15" s="28">
        <f t="shared" ref="M15:M20" si="2">ROUND(H15*E15,2)</f>
        <v>0</v>
      </c>
      <c r="N15" s="28">
        <f t="shared" ref="N15:N20" si="3">ROUND(I15*E15,2)</f>
        <v>0</v>
      </c>
      <c r="O15" s="28">
        <f t="shared" ref="O15:O20" si="4">ROUND(J15*E15,2)</f>
        <v>0</v>
      </c>
      <c r="P15" s="27">
        <f t="shared" ref="P15:P20" si="5">ROUND(M15+N15+O15,2)</f>
        <v>0</v>
      </c>
      <c r="Q15" s="59"/>
      <c r="R15" s="59"/>
    </row>
    <row r="16" spans="1:18" s="24" customFormat="1" ht="26.4">
      <c r="A16" s="29">
        <v>2</v>
      </c>
      <c r="B16" s="291"/>
      <c r="C16" s="141" t="s">
        <v>442</v>
      </c>
      <c r="D16" s="115" t="s">
        <v>326</v>
      </c>
      <c r="E16" s="293">
        <f>E15</f>
        <v>17.41</v>
      </c>
      <c r="F16" s="128"/>
      <c r="G16" s="128"/>
      <c r="H16" s="112"/>
      <c r="I16" s="112"/>
      <c r="J16" s="112"/>
      <c r="K16" s="27">
        <f t="shared" si="0"/>
        <v>0</v>
      </c>
      <c r="L16" s="73">
        <f t="shared" si="1"/>
        <v>0</v>
      </c>
      <c r="M16" s="28">
        <f t="shared" si="2"/>
        <v>0</v>
      </c>
      <c r="N16" s="28">
        <f t="shared" si="3"/>
        <v>0</v>
      </c>
      <c r="O16" s="28">
        <f t="shared" si="4"/>
        <v>0</v>
      </c>
      <c r="P16" s="27">
        <f t="shared" si="5"/>
        <v>0</v>
      </c>
      <c r="Q16" s="59"/>
      <c r="R16" s="59"/>
    </row>
    <row r="17" spans="1:19" s="24" customFormat="1">
      <c r="A17" s="29">
        <v>3</v>
      </c>
      <c r="B17" s="291"/>
      <c r="C17" s="141" t="s">
        <v>443</v>
      </c>
      <c r="D17" s="115" t="s">
        <v>326</v>
      </c>
      <c r="E17" s="293">
        <f>E16</f>
        <v>17.41</v>
      </c>
      <c r="F17" s="128"/>
      <c r="G17" s="128"/>
      <c r="H17" s="112"/>
      <c r="I17" s="112"/>
      <c r="J17" s="112"/>
      <c r="K17" s="27">
        <f>ROUND(H17+I17+J17,2)</f>
        <v>0</v>
      </c>
      <c r="L17" s="73">
        <f>ROUND(F17*E17,2)</f>
        <v>0</v>
      </c>
      <c r="M17" s="28">
        <f>ROUND(H17*E17,2)</f>
        <v>0</v>
      </c>
      <c r="N17" s="28">
        <f>ROUND(I17*E17,2)</f>
        <v>0</v>
      </c>
      <c r="O17" s="28">
        <f>ROUND(J17*E17,2)</f>
        <v>0</v>
      </c>
      <c r="P17" s="27">
        <f>ROUND(M17+N17+O17,2)</f>
        <v>0</v>
      </c>
      <c r="Q17" s="59"/>
      <c r="R17" s="59"/>
    </row>
    <row r="18" spans="1:19" s="24" customFormat="1">
      <c r="A18" s="29">
        <v>4</v>
      </c>
      <c r="B18" s="291"/>
      <c r="C18" s="141" t="s">
        <v>445</v>
      </c>
      <c r="D18" s="115" t="s">
        <v>122</v>
      </c>
      <c r="E18" s="293">
        <v>48.36</v>
      </c>
      <c r="F18" s="128"/>
      <c r="G18" s="128"/>
      <c r="H18" s="112"/>
      <c r="I18" s="112"/>
      <c r="J18" s="112"/>
      <c r="K18" s="27">
        <f>ROUND(H18+I18+J18,2)</f>
        <v>0</v>
      </c>
      <c r="L18" s="73">
        <f>ROUND(F18*E18,2)</f>
        <v>0</v>
      </c>
      <c r="M18" s="28">
        <f>ROUND(H18*E18,2)</f>
        <v>0</v>
      </c>
      <c r="N18" s="28">
        <f>ROUND(I18*E18,2)</f>
        <v>0</v>
      </c>
      <c r="O18" s="28">
        <f>ROUND(J18*E18,2)</f>
        <v>0</v>
      </c>
      <c r="P18" s="27">
        <f>ROUND(M18+N18+O18,2)</f>
        <v>0</v>
      </c>
      <c r="Q18" s="59"/>
      <c r="R18" s="59"/>
    </row>
    <row r="19" spans="1:19" s="24" customFormat="1">
      <c r="A19" s="29">
        <v>5</v>
      </c>
      <c r="B19" s="291"/>
      <c r="C19" s="141" t="s">
        <v>444</v>
      </c>
      <c r="D19" s="115" t="s">
        <v>122</v>
      </c>
      <c r="E19" s="293">
        <v>48.36</v>
      </c>
      <c r="F19" s="128"/>
      <c r="G19" s="128"/>
      <c r="H19" s="112"/>
      <c r="I19" s="112"/>
      <c r="J19" s="112"/>
      <c r="K19" s="27">
        <f>ROUND(H19+I19+J19,2)</f>
        <v>0</v>
      </c>
      <c r="L19" s="73">
        <f>ROUND(F19*E19,2)</f>
        <v>0</v>
      </c>
      <c r="M19" s="28">
        <f>ROUND(H19*E19,2)</f>
        <v>0</v>
      </c>
      <c r="N19" s="28">
        <f>ROUND(I19*E19,2)</f>
        <v>0</v>
      </c>
      <c r="O19" s="28">
        <f>ROUND(J19*E19,2)</f>
        <v>0</v>
      </c>
      <c r="P19" s="27">
        <f>ROUND(M19+N19+O19,2)</f>
        <v>0</v>
      </c>
      <c r="Q19" s="59"/>
      <c r="R19" s="59"/>
    </row>
    <row r="20" spans="1:19" s="24" customFormat="1">
      <c r="A20" s="29"/>
      <c r="B20" s="291"/>
      <c r="C20" s="248" t="s">
        <v>435</v>
      </c>
      <c r="D20" s="115"/>
      <c r="E20" s="292"/>
      <c r="F20" s="128"/>
      <c r="G20" s="128"/>
      <c r="H20" s="112"/>
      <c r="I20" s="112"/>
      <c r="J20" s="112"/>
      <c r="K20" s="27">
        <f t="shared" si="0"/>
        <v>0</v>
      </c>
      <c r="L20" s="73">
        <f t="shared" si="1"/>
        <v>0</v>
      </c>
      <c r="M20" s="28">
        <f t="shared" si="2"/>
        <v>0</v>
      </c>
      <c r="N20" s="28">
        <f t="shared" si="3"/>
        <v>0</v>
      </c>
      <c r="O20" s="28">
        <f t="shared" si="4"/>
        <v>0</v>
      </c>
      <c r="P20" s="27">
        <f t="shared" si="5"/>
        <v>0</v>
      </c>
      <c r="Q20" s="59"/>
      <c r="R20" s="59"/>
    </row>
    <row r="21" spans="1:19" s="24" customFormat="1">
      <c r="A21" s="29">
        <v>6</v>
      </c>
      <c r="B21" s="93"/>
      <c r="C21" s="141" t="s">
        <v>422</v>
      </c>
      <c r="D21" s="115" t="s">
        <v>326</v>
      </c>
      <c r="E21" s="79">
        <v>112.61</v>
      </c>
      <c r="F21" s="98"/>
      <c r="G21" s="167"/>
      <c r="H21" s="80"/>
      <c r="I21" s="80"/>
      <c r="J21" s="80"/>
      <c r="K21" s="27">
        <f>ROUND(H21+I21+J21,2)</f>
        <v>0</v>
      </c>
      <c r="L21" s="73">
        <f>ROUND(F21*E21,2)</f>
        <v>0</v>
      </c>
      <c r="M21" s="28">
        <f>ROUND(H21*E21,2)</f>
        <v>0</v>
      </c>
      <c r="N21" s="28">
        <f>ROUND(I21*E21,2)</f>
        <v>0</v>
      </c>
      <c r="O21" s="28">
        <f>ROUND(J21*E21,2)</f>
        <v>0</v>
      </c>
      <c r="P21" s="27">
        <f>ROUND(M21+N21+O21,2)</f>
        <v>0</v>
      </c>
      <c r="Q21" s="59"/>
      <c r="R21" s="59"/>
      <c r="S21" s="59"/>
    </row>
    <row r="22" spans="1:19" s="24" customFormat="1">
      <c r="A22" s="29">
        <v>7</v>
      </c>
      <c r="B22" s="93"/>
      <c r="C22" s="141" t="s">
        <v>423</v>
      </c>
      <c r="D22" s="115" t="s">
        <v>326</v>
      </c>
      <c r="E22" s="79">
        <f>E21</f>
        <v>112.61</v>
      </c>
      <c r="F22" s="98"/>
      <c r="G22" s="167"/>
      <c r="H22" s="80"/>
      <c r="I22" s="80"/>
      <c r="J22" s="80"/>
      <c r="K22" s="27">
        <f>ROUND(H22+I22+J22,2)</f>
        <v>0</v>
      </c>
      <c r="L22" s="73">
        <f>ROUND(F22*E22,2)</f>
        <v>0</v>
      </c>
      <c r="M22" s="28">
        <f>ROUND(H22*E22,2)</f>
        <v>0</v>
      </c>
      <c r="N22" s="28">
        <f>ROUND(I22*E22,2)</f>
        <v>0</v>
      </c>
      <c r="O22" s="28">
        <f>ROUND(J22*E22,2)</f>
        <v>0</v>
      </c>
      <c r="P22" s="27">
        <f>ROUND(M22+N22+O22,2)</f>
        <v>0</v>
      </c>
      <c r="Q22" s="59"/>
      <c r="R22" s="59"/>
      <c r="S22" s="59"/>
    </row>
    <row r="23" spans="1:19" s="24" customFormat="1">
      <c r="A23" s="29">
        <v>8</v>
      </c>
      <c r="B23" s="93"/>
      <c r="C23" s="141" t="s">
        <v>429</v>
      </c>
      <c r="D23" s="115" t="s">
        <v>326</v>
      </c>
      <c r="E23" s="79">
        <f t="shared" ref="E23:E33" si="6">E22</f>
        <v>112.61</v>
      </c>
      <c r="F23" s="98"/>
      <c r="G23" s="167"/>
      <c r="H23" s="80"/>
      <c r="I23" s="80"/>
      <c r="J23" s="80"/>
      <c r="K23" s="27">
        <f>ROUND(H23+I23+J23,2)</f>
        <v>0</v>
      </c>
      <c r="L23" s="73">
        <f>ROUND(F23*E23,2)</f>
        <v>0</v>
      </c>
      <c r="M23" s="28">
        <f>ROUND(H23*E23,2)</f>
        <v>0</v>
      </c>
      <c r="N23" s="28">
        <f>ROUND(I23*E23,2)</f>
        <v>0</v>
      </c>
      <c r="O23" s="28">
        <f>ROUND(J23*E23,2)</f>
        <v>0</v>
      </c>
      <c r="P23" s="27">
        <f>ROUND(M23+N23+O23,2)</f>
        <v>0</v>
      </c>
      <c r="Q23" s="59"/>
      <c r="R23" s="59"/>
      <c r="S23" s="59"/>
    </row>
    <row r="24" spans="1:19" s="24" customFormat="1">
      <c r="A24" s="29">
        <v>9</v>
      </c>
      <c r="B24" s="93"/>
      <c r="C24" s="141" t="s">
        <v>424</v>
      </c>
      <c r="D24" s="115" t="s">
        <v>326</v>
      </c>
      <c r="E24" s="79">
        <f t="shared" si="6"/>
        <v>112.61</v>
      </c>
      <c r="F24" s="98"/>
      <c r="G24" s="167"/>
      <c r="H24" s="80"/>
      <c r="I24" s="80"/>
      <c r="J24" s="80"/>
      <c r="K24" s="27">
        <f>ROUND(H24+I24+J24,2)</f>
        <v>0</v>
      </c>
      <c r="L24" s="73">
        <f>ROUND(F24*E24,2)</f>
        <v>0</v>
      </c>
      <c r="M24" s="28">
        <f>ROUND(H24*E24,2)</f>
        <v>0</v>
      </c>
      <c r="N24" s="28">
        <f>ROUND(I24*E24,2)</f>
        <v>0</v>
      </c>
      <c r="O24" s="28">
        <f>ROUND(J24*E24,2)</f>
        <v>0</v>
      </c>
      <c r="P24" s="27">
        <f>ROUND(M24+N24+O24,2)</f>
        <v>0</v>
      </c>
      <c r="Q24" s="59"/>
      <c r="R24" s="59"/>
      <c r="S24" s="59"/>
    </row>
    <row r="25" spans="1:19" s="24" customFormat="1">
      <c r="A25" s="29">
        <v>10</v>
      </c>
      <c r="B25" s="93"/>
      <c r="C25" s="141" t="s">
        <v>425</v>
      </c>
      <c r="D25" s="115" t="s">
        <v>326</v>
      </c>
      <c r="E25" s="79">
        <f t="shared" si="6"/>
        <v>112.61</v>
      </c>
      <c r="F25" s="98"/>
      <c r="G25" s="167"/>
      <c r="H25" s="80"/>
      <c r="I25" s="80"/>
      <c r="J25" s="80"/>
      <c r="K25" s="27">
        <f t="shared" ref="K25:K47" si="7">ROUND(H25+I25+J25,2)</f>
        <v>0</v>
      </c>
      <c r="L25" s="73">
        <f t="shared" ref="L25:L47" si="8">ROUND(F25*E25,2)</f>
        <v>0</v>
      </c>
      <c r="M25" s="28">
        <f t="shared" ref="M25:M47" si="9">ROUND(H25*E25,2)</f>
        <v>0</v>
      </c>
      <c r="N25" s="28">
        <f t="shared" ref="N25:N47" si="10">ROUND(I25*E25,2)</f>
        <v>0</v>
      </c>
      <c r="O25" s="28">
        <f t="shared" ref="O25:O47" si="11">ROUND(J25*E25,2)</f>
        <v>0</v>
      </c>
      <c r="P25" s="27">
        <f t="shared" ref="P25:P47" si="12">ROUND(M25+N25+O25,2)</f>
        <v>0</v>
      </c>
      <c r="Q25" s="59"/>
      <c r="R25" s="59"/>
      <c r="S25" s="59"/>
    </row>
    <row r="26" spans="1:19" s="24" customFormat="1">
      <c r="A26" s="29">
        <v>11</v>
      </c>
      <c r="B26" s="93"/>
      <c r="C26" s="141" t="s">
        <v>426</v>
      </c>
      <c r="D26" s="115" t="s">
        <v>326</v>
      </c>
      <c r="E26" s="79">
        <v>129.72999999999999</v>
      </c>
      <c r="F26" s="98"/>
      <c r="G26" s="167"/>
      <c r="H26" s="80"/>
      <c r="I26" s="80"/>
      <c r="J26" s="80"/>
      <c r="K26" s="27">
        <f t="shared" si="7"/>
        <v>0</v>
      </c>
      <c r="L26" s="73">
        <f t="shared" si="8"/>
        <v>0</v>
      </c>
      <c r="M26" s="28">
        <f t="shared" si="9"/>
        <v>0</v>
      </c>
      <c r="N26" s="28">
        <f t="shared" si="10"/>
        <v>0</v>
      </c>
      <c r="O26" s="28">
        <f t="shared" si="11"/>
        <v>0</v>
      </c>
      <c r="P26" s="27">
        <f t="shared" si="12"/>
        <v>0</v>
      </c>
      <c r="Q26" s="59"/>
      <c r="R26" s="59"/>
      <c r="S26" s="59"/>
    </row>
    <row r="27" spans="1:19" s="24" customFormat="1">
      <c r="A27" s="29">
        <v>12</v>
      </c>
      <c r="B27" s="93"/>
      <c r="C27" s="141" t="s">
        <v>430</v>
      </c>
      <c r="D27" s="115" t="s">
        <v>326</v>
      </c>
      <c r="E27" s="79">
        <f t="shared" si="6"/>
        <v>129.72999999999999</v>
      </c>
      <c r="F27" s="98"/>
      <c r="G27" s="167"/>
      <c r="H27" s="80"/>
      <c r="I27" s="80"/>
      <c r="J27" s="80"/>
      <c r="K27" s="27">
        <f t="shared" si="7"/>
        <v>0</v>
      </c>
      <c r="L27" s="73">
        <f t="shared" si="8"/>
        <v>0</v>
      </c>
      <c r="M27" s="28">
        <f t="shared" si="9"/>
        <v>0</v>
      </c>
      <c r="N27" s="28">
        <f t="shared" si="10"/>
        <v>0</v>
      </c>
      <c r="O27" s="28">
        <f t="shared" si="11"/>
        <v>0</v>
      </c>
      <c r="P27" s="27">
        <f t="shared" si="12"/>
        <v>0</v>
      </c>
      <c r="Q27" s="59"/>
      <c r="R27" s="59"/>
      <c r="S27" s="59"/>
    </row>
    <row r="28" spans="1:19" s="24" customFormat="1">
      <c r="A28" s="29">
        <v>13</v>
      </c>
      <c r="B28" s="93"/>
      <c r="C28" s="141" t="s">
        <v>427</v>
      </c>
      <c r="D28" s="115" t="s">
        <v>326</v>
      </c>
      <c r="E28" s="79">
        <f t="shared" si="6"/>
        <v>129.72999999999999</v>
      </c>
      <c r="F28" s="98"/>
      <c r="G28" s="167"/>
      <c r="H28" s="80"/>
      <c r="I28" s="80"/>
      <c r="J28" s="80"/>
      <c r="K28" s="27">
        <f t="shared" si="7"/>
        <v>0</v>
      </c>
      <c r="L28" s="73">
        <f t="shared" si="8"/>
        <v>0</v>
      </c>
      <c r="M28" s="28">
        <f t="shared" si="9"/>
        <v>0</v>
      </c>
      <c r="N28" s="28">
        <f t="shared" si="10"/>
        <v>0</v>
      </c>
      <c r="O28" s="28">
        <f t="shared" si="11"/>
        <v>0</v>
      </c>
      <c r="P28" s="27">
        <f t="shared" si="12"/>
        <v>0</v>
      </c>
      <c r="Q28" s="59"/>
      <c r="R28" s="59"/>
      <c r="S28" s="59"/>
    </row>
    <row r="29" spans="1:19" s="24" customFormat="1">
      <c r="A29" s="29">
        <v>14</v>
      </c>
      <c r="B29" s="93"/>
      <c r="C29" s="141" t="s">
        <v>431</v>
      </c>
      <c r="D29" s="115" t="s">
        <v>326</v>
      </c>
      <c r="E29" s="79">
        <f t="shared" si="6"/>
        <v>129.72999999999999</v>
      </c>
      <c r="F29" s="98"/>
      <c r="G29" s="167"/>
      <c r="H29" s="80"/>
      <c r="I29" s="80"/>
      <c r="J29" s="80"/>
      <c r="K29" s="27">
        <f t="shared" si="7"/>
        <v>0</v>
      </c>
      <c r="L29" s="73">
        <f t="shared" si="8"/>
        <v>0</v>
      </c>
      <c r="M29" s="28">
        <f t="shared" si="9"/>
        <v>0</v>
      </c>
      <c r="N29" s="28">
        <f t="shared" si="10"/>
        <v>0</v>
      </c>
      <c r="O29" s="28">
        <f t="shared" si="11"/>
        <v>0</v>
      </c>
      <c r="P29" s="27">
        <f t="shared" si="12"/>
        <v>0</v>
      </c>
      <c r="Q29" s="59"/>
      <c r="R29" s="59"/>
      <c r="S29" s="59"/>
    </row>
    <row r="30" spans="1:19" s="24" customFormat="1">
      <c r="A30" s="29">
        <v>15</v>
      </c>
      <c r="B30" s="93"/>
      <c r="C30" s="141" t="s">
        <v>428</v>
      </c>
      <c r="D30" s="115" t="s">
        <v>326</v>
      </c>
      <c r="E30" s="79">
        <f t="shared" si="6"/>
        <v>129.72999999999999</v>
      </c>
      <c r="F30" s="98"/>
      <c r="G30" s="167"/>
      <c r="H30" s="80"/>
      <c r="I30" s="80"/>
      <c r="J30" s="80"/>
      <c r="K30" s="27">
        <f t="shared" si="7"/>
        <v>0</v>
      </c>
      <c r="L30" s="73">
        <f t="shared" si="8"/>
        <v>0</v>
      </c>
      <c r="M30" s="28">
        <f t="shared" si="9"/>
        <v>0</v>
      </c>
      <c r="N30" s="28">
        <f t="shared" si="10"/>
        <v>0</v>
      </c>
      <c r="O30" s="28">
        <f t="shared" si="11"/>
        <v>0</v>
      </c>
      <c r="P30" s="27">
        <f t="shared" si="12"/>
        <v>0</v>
      </c>
      <c r="Q30" s="59"/>
      <c r="R30" s="59"/>
      <c r="S30" s="59"/>
    </row>
    <row r="31" spans="1:19" s="24" customFormat="1">
      <c r="A31" s="29">
        <v>16</v>
      </c>
      <c r="B31" s="93"/>
      <c r="C31" s="141" t="s">
        <v>432</v>
      </c>
      <c r="D31" s="115" t="s">
        <v>326</v>
      </c>
      <c r="E31" s="79">
        <f t="shared" si="6"/>
        <v>129.72999999999999</v>
      </c>
      <c r="F31" s="98"/>
      <c r="G31" s="167"/>
      <c r="H31" s="80"/>
      <c r="I31" s="80"/>
      <c r="J31" s="80"/>
      <c r="K31" s="27">
        <f t="shared" si="7"/>
        <v>0</v>
      </c>
      <c r="L31" s="73">
        <f t="shared" si="8"/>
        <v>0</v>
      </c>
      <c r="M31" s="28">
        <f t="shared" si="9"/>
        <v>0</v>
      </c>
      <c r="N31" s="28">
        <f t="shared" si="10"/>
        <v>0</v>
      </c>
      <c r="O31" s="28">
        <f t="shared" si="11"/>
        <v>0</v>
      </c>
      <c r="P31" s="27">
        <f t="shared" si="12"/>
        <v>0</v>
      </c>
      <c r="Q31" s="59"/>
      <c r="R31" s="59"/>
      <c r="S31" s="59"/>
    </row>
    <row r="32" spans="1:19" s="24" customFormat="1">
      <c r="A32" s="29">
        <v>17</v>
      </c>
      <c r="B32" s="93"/>
      <c r="C32" s="141" t="s">
        <v>433</v>
      </c>
      <c r="D32" s="115" t="s">
        <v>326</v>
      </c>
      <c r="E32" s="79">
        <f t="shared" si="6"/>
        <v>129.72999999999999</v>
      </c>
      <c r="F32" s="98"/>
      <c r="G32" s="167"/>
      <c r="H32" s="80"/>
      <c r="I32" s="80"/>
      <c r="J32" s="80"/>
      <c r="K32" s="27">
        <f t="shared" si="7"/>
        <v>0</v>
      </c>
      <c r="L32" s="73">
        <f t="shared" si="8"/>
        <v>0</v>
      </c>
      <c r="M32" s="28">
        <f t="shared" si="9"/>
        <v>0</v>
      </c>
      <c r="N32" s="28">
        <f t="shared" si="10"/>
        <v>0</v>
      </c>
      <c r="O32" s="28">
        <f t="shared" si="11"/>
        <v>0</v>
      </c>
      <c r="P32" s="27">
        <f t="shared" si="12"/>
        <v>0</v>
      </c>
      <c r="Q32" s="59"/>
      <c r="R32" s="59"/>
      <c r="S32" s="59"/>
    </row>
    <row r="33" spans="1:19" s="24" customFormat="1">
      <c r="A33" s="29">
        <v>18</v>
      </c>
      <c r="B33" s="93"/>
      <c r="C33" s="141" t="s">
        <v>434</v>
      </c>
      <c r="D33" s="115" t="s">
        <v>326</v>
      </c>
      <c r="E33" s="79">
        <f t="shared" si="6"/>
        <v>129.72999999999999</v>
      </c>
      <c r="F33" s="98"/>
      <c r="G33" s="167"/>
      <c r="H33" s="80"/>
      <c r="I33" s="80"/>
      <c r="J33" s="80"/>
      <c r="K33" s="27">
        <f t="shared" si="7"/>
        <v>0</v>
      </c>
      <c r="L33" s="73">
        <f t="shared" si="8"/>
        <v>0</v>
      </c>
      <c r="M33" s="28">
        <f t="shared" si="9"/>
        <v>0</v>
      </c>
      <c r="N33" s="28">
        <f t="shared" si="10"/>
        <v>0</v>
      </c>
      <c r="O33" s="28">
        <f t="shared" si="11"/>
        <v>0</v>
      </c>
      <c r="P33" s="27">
        <f t="shared" si="12"/>
        <v>0</v>
      </c>
      <c r="Q33" s="59"/>
      <c r="R33" s="59"/>
      <c r="S33" s="59"/>
    </row>
    <row r="34" spans="1:19" s="24" customFormat="1">
      <c r="A34" s="29"/>
      <c r="B34" s="93"/>
      <c r="C34" s="168" t="s">
        <v>436</v>
      </c>
      <c r="D34" s="115"/>
      <c r="E34" s="79"/>
      <c r="F34" s="98"/>
      <c r="G34" s="167"/>
      <c r="H34" s="80"/>
      <c r="I34" s="80"/>
      <c r="J34" s="80"/>
      <c r="K34" s="27">
        <f t="shared" si="7"/>
        <v>0</v>
      </c>
      <c r="L34" s="73">
        <f t="shared" si="8"/>
        <v>0</v>
      </c>
      <c r="M34" s="28">
        <f t="shared" si="9"/>
        <v>0</v>
      </c>
      <c r="N34" s="28">
        <f t="shared" si="10"/>
        <v>0</v>
      </c>
      <c r="O34" s="28">
        <f t="shared" si="11"/>
        <v>0</v>
      </c>
      <c r="P34" s="27">
        <f t="shared" si="12"/>
        <v>0</v>
      </c>
      <c r="Q34" s="59"/>
      <c r="R34" s="59"/>
      <c r="S34" s="59"/>
    </row>
    <row r="35" spans="1:19" s="24" customFormat="1">
      <c r="A35" s="29">
        <v>19</v>
      </c>
      <c r="B35" s="93"/>
      <c r="C35" s="141" t="s">
        <v>422</v>
      </c>
      <c r="D35" s="115" t="s">
        <v>326</v>
      </c>
      <c r="E35" s="79">
        <v>76.290000000000006</v>
      </c>
      <c r="F35" s="98"/>
      <c r="G35" s="167"/>
      <c r="H35" s="80"/>
      <c r="I35" s="80"/>
      <c r="J35" s="80"/>
      <c r="K35" s="27">
        <f t="shared" si="7"/>
        <v>0</v>
      </c>
      <c r="L35" s="73">
        <f t="shared" si="8"/>
        <v>0</v>
      </c>
      <c r="M35" s="28">
        <f t="shared" si="9"/>
        <v>0</v>
      </c>
      <c r="N35" s="28">
        <f t="shared" si="10"/>
        <v>0</v>
      </c>
      <c r="O35" s="28">
        <f t="shared" si="11"/>
        <v>0</v>
      </c>
      <c r="P35" s="27">
        <f t="shared" si="12"/>
        <v>0</v>
      </c>
      <c r="Q35" s="59"/>
      <c r="R35" s="59"/>
      <c r="S35" s="59"/>
    </row>
    <row r="36" spans="1:19" s="24" customFormat="1">
      <c r="A36" s="29">
        <v>20</v>
      </c>
      <c r="B36" s="93"/>
      <c r="C36" s="141" t="s">
        <v>423</v>
      </c>
      <c r="D36" s="115" t="s">
        <v>326</v>
      </c>
      <c r="E36" s="79">
        <f>E35</f>
        <v>76.290000000000006</v>
      </c>
      <c r="F36" s="98"/>
      <c r="G36" s="167"/>
      <c r="H36" s="80"/>
      <c r="I36" s="80"/>
      <c r="J36" s="80"/>
      <c r="K36" s="27">
        <f t="shared" si="7"/>
        <v>0</v>
      </c>
      <c r="L36" s="73">
        <f t="shared" si="8"/>
        <v>0</v>
      </c>
      <c r="M36" s="28">
        <f t="shared" si="9"/>
        <v>0</v>
      </c>
      <c r="N36" s="28">
        <f t="shared" si="10"/>
        <v>0</v>
      </c>
      <c r="O36" s="28">
        <f t="shared" si="11"/>
        <v>0</v>
      </c>
      <c r="P36" s="27">
        <f t="shared" si="12"/>
        <v>0</v>
      </c>
      <c r="Q36" s="59"/>
      <c r="R36" s="59"/>
      <c r="S36" s="59"/>
    </row>
    <row r="37" spans="1:19" s="24" customFormat="1">
      <c r="A37" s="29">
        <v>21</v>
      </c>
      <c r="B37" s="93"/>
      <c r="C37" s="141" t="s">
        <v>439</v>
      </c>
      <c r="D37" s="115" t="s">
        <v>326</v>
      </c>
      <c r="E37" s="79">
        <f>E36</f>
        <v>76.290000000000006</v>
      </c>
      <c r="F37" s="98"/>
      <c r="G37" s="167"/>
      <c r="H37" s="80"/>
      <c r="I37" s="80"/>
      <c r="J37" s="80"/>
      <c r="K37" s="27">
        <f t="shared" si="7"/>
        <v>0</v>
      </c>
      <c r="L37" s="73">
        <f t="shared" si="8"/>
        <v>0</v>
      </c>
      <c r="M37" s="28">
        <f t="shared" si="9"/>
        <v>0</v>
      </c>
      <c r="N37" s="28">
        <f t="shared" si="10"/>
        <v>0</v>
      </c>
      <c r="O37" s="28">
        <f t="shared" si="11"/>
        <v>0</v>
      </c>
      <c r="P37" s="27">
        <f t="shared" si="12"/>
        <v>0</v>
      </c>
      <c r="Q37" s="59"/>
      <c r="R37" s="59"/>
      <c r="S37" s="59"/>
    </row>
    <row r="38" spans="1:19" s="24" customFormat="1">
      <c r="A38" s="29">
        <v>22</v>
      </c>
      <c r="B38" s="93"/>
      <c r="C38" s="141" t="s">
        <v>437</v>
      </c>
      <c r="D38" s="115" t="s">
        <v>326</v>
      </c>
      <c r="E38" s="79">
        <f>E37</f>
        <v>76.290000000000006</v>
      </c>
      <c r="F38" s="98"/>
      <c r="G38" s="167"/>
      <c r="H38" s="80"/>
      <c r="I38" s="80"/>
      <c r="J38" s="80"/>
      <c r="K38" s="27">
        <f t="shared" si="7"/>
        <v>0</v>
      </c>
      <c r="L38" s="73">
        <f t="shared" si="8"/>
        <v>0</v>
      </c>
      <c r="M38" s="28">
        <f t="shared" si="9"/>
        <v>0</v>
      </c>
      <c r="N38" s="28">
        <f t="shared" si="10"/>
        <v>0</v>
      </c>
      <c r="O38" s="28">
        <f t="shared" si="11"/>
        <v>0</v>
      </c>
      <c r="P38" s="27">
        <f t="shared" si="12"/>
        <v>0</v>
      </c>
      <c r="Q38" s="59"/>
      <c r="R38" s="59"/>
      <c r="S38" s="59"/>
    </row>
    <row r="39" spans="1:19" s="24" customFormat="1">
      <c r="A39" s="29">
        <v>23</v>
      </c>
      <c r="B39" s="93"/>
      <c r="C39" s="141" t="s">
        <v>423</v>
      </c>
      <c r="D39" s="115" t="s">
        <v>326</v>
      </c>
      <c r="E39" s="79">
        <f>E38</f>
        <v>76.290000000000006</v>
      </c>
      <c r="F39" s="98"/>
      <c r="G39" s="167"/>
      <c r="H39" s="80"/>
      <c r="I39" s="80"/>
      <c r="J39" s="80"/>
      <c r="K39" s="27">
        <f t="shared" si="7"/>
        <v>0</v>
      </c>
      <c r="L39" s="73">
        <f t="shared" si="8"/>
        <v>0</v>
      </c>
      <c r="M39" s="28">
        <f t="shared" si="9"/>
        <v>0</v>
      </c>
      <c r="N39" s="28">
        <f t="shared" si="10"/>
        <v>0</v>
      </c>
      <c r="O39" s="28">
        <f t="shared" si="11"/>
        <v>0</v>
      </c>
      <c r="P39" s="27">
        <f t="shared" si="12"/>
        <v>0</v>
      </c>
      <c r="Q39" s="59"/>
      <c r="R39" s="59"/>
      <c r="S39" s="59"/>
    </row>
    <row r="40" spans="1:19" s="24" customFormat="1">
      <c r="A40" s="29">
        <v>24</v>
      </c>
      <c r="B40" s="93"/>
      <c r="C40" s="141" t="s">
        <v>422</v>
      </c>
      <c r="D40" s="115" t="s">
        <v>326</v>
      </c>
      <c r="E40" s="79">
        <f>E39</f>
        <v>76.290000000000006</v>
      </c>
      <c r="F40" s="98"/>
      <c r="G40" s="167"/>
      <c r="H40" s="80"/>
      <c r="I40" s="80"/>
      <c r="J40" s="80"/>
      <c r="K40" s="27">
        <f t="shared" si="7"/>
        <v>0</v>
      </c>
      <c r="L40" s="73">
        <f t="shared" si="8"/>
        <v>0</v>
      </c>
      <c r="M40" s="28">
        <f t="shared" si="9"/>
        <v>0</v>
      </c>
      <c r="N40" s="28">
        <f t="shared" si="10"/>
        <v>0</v>
      </c>
      <c r="O40" s="28">
        <f t="shared" si="11"/>
        <v>0</v>
      </c>
      <c r="P40" s="27">
        <f t="shared" si="12"/>
        <v>0</v>
      </c>
      <c r="Q40" s="59"/>
      <c r="R40" s="59"/>
      <c r="S40" s="59"/>
    </row>
    <row r="41" spans="1:19" s="24" customFormat="1">
      <c r="A41" s="29"/>
      <c r="B41" s="93"/>
      <c r="C41" s="168" t="s">
        <v>438</v>
      </c>
      <c r="D41" s="115"/>
      <c r="E41" s="79"/>
      <c r="F41" s="98"/>
      <c r="G41" s="167"/>
      <c r="H41" s="80"/>
      <c r="I41" s="80"/>
      <c r="J41" s="80"/>
      <c r="K41" s="27">
        <f t="shared" si="7"/>
        <v>0</v>
      </c>
      <c r="L41" s="73">
        <f t="shared" si="8"/>
        <v>0</v>
      </c>
      <c r="M41" s="28">
        <f t="shared" si="9"/>
        <v>0</v>
      </c>
      <c r="N41" s="28">
        <f t="shared" si="10"/>
        <v>0</v>
      </c>
      <c r="O41" s="28">
        <f t="shared" si="11"/>
        <v>0</v>
      </c>
      <c r="P41" s="27">
        <f t="shared" si="12"/>
        <v>0</v>
      </c>
      <c r="Q41" s="59"/>
      <c r="R41" s="59"/>
      <c r="S41" s="59"/>
    </row>
    <row r="42" spans="1:19" s="24" customFormat="1">
      <c r="A42" s="29">
        <v>25</v>
      </c>
      <c r="B42" s="93"/>
      <c r="C42" s="141" t="s">
        <v>422</v>
      </c>
      <c r="D42" s="115" t="s">
        <v>326</v>
      </c>
      <c r="E42" s="79">
        <v>39.6</v>
      </c>
      <c r="F42" s="98"/>
      <c r="G42" s="167"/>
      <c r="H42" s="80"/>
      <c r="I42" s="80"/>
      <c r="J42" s="80"/>
      <c r="K42" s="27">
        <f t="shared" si="7"/>
        <v>0</v>
      </c>
      <c r="L42" s="73">
        <f t="shared" si="8"/>
        <v>0</v>
      </c>
      <c r="M42" s="28">
        <f t="shared" si="9"/>
        <v>0</v>
      </c>
      <c r="N42" s="28">
        <f t="shared" si="10"/>
        <v>0</v>
      </c>
      <c r="O42" s="28">
        <f t="shared" si="11"/>
        <v>0</v>
      </c>
      <c r="P42" s="27">
        <f t="shared" si="12"/>
        <v>0</v>
      </c>
      <c r="Q42" s="59"/>
      <c r="R42" s="59"/>
      <c r="S42" s="59"/>
    </row>
    <row r="43" spans="1:19" s="24" customFormat="1">
      <c r="A43" s="29">
        <v>26</v>
      </c>
      <c r="B43" s="93"/>
      <c r="C43" s="141" t="s">
        <v>423</v>
      </c>
      <c r="D43" s="115" t="s">
        <v>326</v>
      </c>
      <c r="E43" s="79">
        <f>E42</f>
        <v>39.6</v>
      </c>
      <c r="F43" s="98"/>
      <c r="G43" s="167"/>
      <c r="H43" s="80"/>
      <c r="I43" s="80"/>
      <c r="J43" s="80"/>
      <c r="K43" s="27">
        <f t="shared" si="7"/>
        <v>0</v>
      </c>
      <c r="L43" s="73">
        <f t="shared" si="8"/>
        <v>0</v>
      </c>
      <c r="M43" s="28">
        <f t="shared" si="9"/>
        <v>0</v>
      </c>
      <c r="N43" s="28">
        <f t="shared" si="10"/>
        <v>0</v>
      </c>
      <c r="O43" s="28">
        <f t="shared" si="11"/>
        <v>0</v>
      </c>
      <c r="P43" s="27">
        <f t="shared" si="12"/>
        <v>0</v>
      </c>
      <c r="Q43" s="59"/>
      <c r="R43" s="59"/>
      <c r="S43" s="59"/>
    </row>
    <row r="44" spans="1:19" s="24" customFormat="1">
      <c r="A44" s="29">
        <v>27</v>
      </c>
      <c r="B44" s="93"/>
      <c r="C44" s="141" t="s">
        <v>426</v>
      </c>
      <c r="D44" s="115" t="s">
        <v>326</v>
      </c>
      <c r="E44" s="79">
        <f>E43</f>
        <v>39.6</v>
      </c>
      <c r="F44" s="98"/>
      <c r="G44" s="167"/>
      <c r="H44" s="80"/>
      <c r="I44" s="80"/>
      <c r="J44" s="80"/>
      <c r="K44" s="27">
        <f t="shared" si="7"/>
        <v>0</v>
      </c>
      <c r="L44" s="73">
        <f t="shared" si="8"/>
        <v>0</v>
      </c>
      <c r="M44" s="28">
        <f t="shared" si="9"/>
        <v>0</v>
      </c>
      <c r="N44" s="28">
        <f t="shared" si="10"/>
        <v>0</v>
      </c>
      <c r="O44" s="28">
        <f t="shared" si="11"/>
        <v>0</v>
      </c>
      <c r="P44" s="27">
        <f t="shared" si="12"/>
        <v>0</v>
      </c>
      <c r="Q44" s="59"/>
      <c r="R44" s="59"/>
      <c r="S44" s="59"/>
    </row>
    <row r="45" spans="1:19" s="24" customFormat="1">
      <c r="A45" s="29">
        <v>28</v>
      </c>
      <c r="B45" s="93"/>
      <c r="C45" s="141" t="s">
        <v>430</v>
      </c>
      <c r="D45" s="115" t="s">
        <v>326</v>
      </c>
      <c r="E45" s="79">
        <f>E44</f>
        <v>39.6</v>
      </c>
      <c r="F45" s="98"/>
      <c r="G45" s="167"/>
      <c r="H45" s="80"/>
      <c r="I45" s="80"/>
      <c r="J45" s="80"/>
      <c r="K45" s="27">
        <f t="shared" si="7"/>
        <v>0</v>
      </c>
      <c r="L45" s="73">
        <f t="shared" si="8"/>
        <v>0</v>
      </c>
      <c r="M45" s="28">
        <f t="shared" si="9"/>
        <v>0</v>
      </c>
      <c r="N45" s="28">
        <f t="shared" si="10"/>
        <v>0</v>
      </c>
      <c r="O45" s="28">
        <f t="shared" si="11"/>
        <v>0</v>
      </c>
      <c r="P45" s="27">
        <f t="shared" si="12"/>
        <v>0</v>
      </c>
      <c r="Q45" s="59"/>
      <c r="R45" s="59"/>
      <c r="S45" s="59"/>
    </row>
    <row r="46" spans="1:19" s="24" customFormat="1">
      <c r="A46" s="29">
        <v>29</v>
      </c>
      <c r="B46" s="93"/>
      <c r="C46" s="141" t="s">
        <v>423</v>
      </c>
      <c r="D46" s="115" t="s">
        <v>326</v>
      </c>
      <c r="E46" s="79">
        <f>E45</f>
        <v>39.6</v>
      </c>
      <c r="F46" s="98"/>
      <c r="G46" s="167"/>
      <c r="H46" s="80"/>
      <c r="I46" s="80"/>
      <c r="J46" s="80"/>
      <c r="K46" s="27">
        <f t="shared" si="7"/>
        <v>0</v>
      </c>
      <c r="L46" s="73">
        <f t="shared" si="8"/>
        <v>0</v>
      </c>
      <c r="M46" s="28">
        <f t="shared" si="9"/>
        <v>0</v>
      </c>
      <c r="N46" s="28">
        <f t="shared" si="10"/>
        <v>0</v>
      </c>
      <c r="O46" s="28">
        <f t="shared" si="11"/>
        <v>0</v>
      </c>
      <c r="P46" s="27">
        <f t="shared" si="12"/>
        <v>0</v>
      </c>
      <c r="Q46" s="59"/>
      <c r="R46" s="59"/>
      <c r="S46" s="59"/>
    </row>
    <row r="47" spans="1:19" s="24" customFormat="1">
      <c r="A47" s="29">
        <v>30</v>
      </c>
      <c r="B47" s="93"/>
      <c r="C47" s="141" t="s">
        <v>422</v>
      </c>
      <c r="D47" s="115" t="s">
        <v>326</v>
      </c>
      <c r="E47" s="79">
        <f>E46</f>
        <v>39.6</v>
      </c>
      <c r="F47" s="98"/>
      <c r="G47" s="167"/>
      <c r="H47" s="80"/>
      <c r="I47" s="80"/>
      <c r="J47" s="80"/>
      <c r="K47" s="27">
        <f t="shared" si="7"/>
        <v>0</v>
      </c>
      <c r="L47" s="73">
        <f t="shared" si="8"/>
        <v>0</v>
      </c>
      <c r="M47" s="28">
        <f t="shared" si="9"/>
        <v>0</v>
      </c>
      <c r="N47" s="28">
        <f t="shared" si="10"/>
        <v>0</v>
      </c>
      <c r="O47" s="28">
        <f t="shared" si="11"/>
        <v>0</v>
      </c>
      <c r="P47" s="27">
        <f t="shared" si="12"/>
        <v>0</v>
      </c>
      <c r="Q47" s="59"/>
      <c r="R47" s="59"/>
      <c r="S47" s="59"/>
    </row>
    <row r="48" spans="1:19" s="24" customFormat="1">
      <c r="A48" s="63"/>
      <c r="B48" s="29"/>
      <c r="C48" s="26"/>
      <c r="D48" s="1"/>
      <c r="E48" s="2"/>
      <c r="F48" s="75"/>
      <c r="G48" s="75"/>
      <c r="H48" s="139"/>
      <c r="I48" s="139"/>
      <c r="J48" s="139"/>
      <c r="K48" s="27">
        <f>ROUND(H48+I48+J48,2)</f>
        <v>0</v>
      </c>
      <c r="L48" s="73">
        <f>ROUND(F48*E48,2)</f>
        <v>0</v>
      </c>
      <c r="M48" s="28">
        <f>ROUND(H48*E48,2)</f>
        <v>0</v>
      </c>
      <c r="N48" s="28">
        <f>ROUND(I48*E48,2)</f>
        <v>0</v>
      </c>
      <c r="O48" s="28">
        <f>ROUND(J48*E48,2)</f>
        <v>0</v>
      </c>
      <c r="P48" s="27">
        <f>ROUND(M48+N48+O48,2)</f>
        <v>0</v>
      </c>
      <c r="Q48" s="59"/>
      <c r="R48" s="59"/>
    </row>
    <row r="49" spans="1:18" s="5" customFormat="1" ht="26.4">
      <c r="A49" s="11"/>
      <c r="B49" s="11"/>
      <c r="C49" s="13" t="str">
        <f>'1.1 Pamati'!$C$31</f>
        <v>Tiešās izmaksas kopā, t. sk. darba devēja sociālais nodoklis 23.59%</v>
      </c>
      <c r="D49" s="12"/>
      <c r="E49" s="14"/>
      <c r="F49" s="99"/>
      <c r="G49" s="99"/>
      <c r="H49" s="14"/>
      <c r="I49" s="14"/>
      <c r="J49" s="14"/>
      <c r="K49" s="15"/>
      <c r="L49" s="105">
        <f>SUM(L14:L48)</f>
        <v>0</v>
      </c>
      <c r="M49" s="15">
        <f>SUM(M14:M48)</f>
        <v>0</v>
      </c>
      <c r="N49" s="15">
        <f>SUM(N14:N48)</f>
        <v>0</v>
      </c>
      <c r="O49" s="15">
        <f>SUM(O14:O48)</f>
        <v>0</v>
      </c>
      <c r="P49" s="15">
        <f>SUM(P14:P48)</f>
        <v>0</v>
      </c>
      <c r="Q49" s="7"/>
      <c r="R49" s="7"/>
    </row>
    <row r="50" spans="1:18" s="33" customFormat="1">
      <c r="A50" s="34"/>
      <c r="B50" s="34"/>
      <c r="C50" s="35"/>
    </row>
    <row r="51" spans="1:18" s="33" customFormat="1">
      <c r="A51" s="161"/>
      <c r="B51" s="160"/>
      <c r="C51" s="35"/>
      <c r="D51" s="35"/>
      <c r="E51" s="35"/>
      <c r="F51" s="35"/>
    </row>
    <row r="52" spans="1:18" s="33" customFormat="1">
      <c r="A52" s="34"/>
      <c r="B52" s="34"/>
      <c r="C52" s="35"/>
      <c r="P52" s="241"/>
    </row>
    <row r="53" spans="1:18" s="33" customFormat="1">
      <c r="A53" s="4" t="str">
        <f>'Buvn.kopt.'!$A$32</f>
        <v>Sastādīja: Mikus Dzudzilo, Sert., Nr. 20-7063</v>
      </c>
      <c r="B53" s="36"/>
      <c r="C53" s="37"/>
    </row>
    <row r="54" spans="1:18">
      <c r="A54" s="4"/>
      <c r="B54" s="23"/>
      <c r="C54" s="56"/>
      <c r="F54" s="38"/>
      <c r="G54" s="22"/>
      <c r="L54" s="22"/>
      <c r="Q54" s="22"/>
      <c r="R54" s="22"/>
    </row>
    <row r="55" spans="1:18">
      <c r="A55" s="4"/>
      <c r="B55" s="23"/>
      <c r="C55" s="23"/>
      <c r="F55" s="22"/>
      <c r="G55" s="22"/>
      <c r="L55" s="22"/>
      <c r="Q55" s="22"/>
      <c r="R55" s="22"/>
    </row>
    <row r="56" spans="1:18" s="23" customFormat="1">
      <c r="A56" s="57"/>
      <c r="D56" s="22"/>
      <c r="E56" s="22"/>
      <c r="F56" s="22"/>
    </row>
    <row r="57" spans="1:18">
      <c r="A57" s="4" t="str">
        <f>'Buvn.kopt.'!$A$36</f>
        <v>.</v>
      </c>
      <c r="B57" s="23"/>
      <c r="C57" s="23"/>
      <c r="F57" s="22"/>
      <c r="G57" s="22"/>
      <c r="L57" s="22"/>
      <c r="Q57" s="22"/>
      <c r="R57" s="22"/>
    </row>
    <row r="58" spans="1:18">
      <c r="A58" s="23"/>
      <c r="B58" s="23"/>
      <c r="C58" s="23"/>
      <c r="F58" s="22"/>
      <c r="G58" s="22"/>
      <c r="L58" s="22"/>
      <c r="Q58" s="22"/>
      <c r="R58" s="22"/>
    </row>
    <row r="59" spans="1:18">
      <c r="A59" s="23"/>
      <c r="B59" s="23"/>
      <c r="C59" s="23"/>
      <c r="F59" s="22"/>
      <c r="G59" s="22"/>
      <c r="L59" s="22"/>
      <c r="Q59" s="22"/>
      <c r="R59" s="22"/>
    </row>
    <row r="60" spans="1:18">
      <c r="A60" s="23"/>
      <c r="B60" s="23"/>
      <c r="C60" s="23"/>
      <c r="F60" s="22"/>
      <c r="G60" s="22"/>
      <c r="L60" s="22"/>
      <c r="Q60" s="22"/>
      <c r="R60" s="22"/>
    </row>
  </sheetData>
  <mergeCells count="11">
    <mergeCell ref="D12:D13"/>
    <mergeCell ref="E12:E13"/>
    <mergeCell ref="F12:K12"/>
    <mergeCell ref="L12:P12"/>
    <mergeCell ref="A1:P1"/>
    <mergeCell ref="A2:P2"/>
    <mergeCell ref="M9:N9"/>
    <mergeCell ref="O9:P9"/>
    <mergeCell ref="A12:A13"/>
    <mergeCell ref="B12:B13"/>
    <mergeCell ref="C12:C13"/>
  </mergeCells>
  <printOptions horizontalCentered="1"/>
  <pageMargins left="0.74803149606299213" right="0.74803149606299213" top="1.0629921259842521" bottom="0.51181102362204722" header="0.43307086614173229" footer="0.23622047244094491"/>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AB468-3C9F-4D3D-8655-F9DD1C5FFEF7}">
  <sheetPr>
    <tabColor theme="6" tint="-0.499984740745262"/>
  </sheetPr>
  <dimension ref="A1:S43"/>
  <sheetViews>
    <sheetView view="pageBreakPreview" zoomScale="85" zoomScaleNormal="85" workbookViewId="0">
      <selection activeCell="F35" sqref="F35"/>
    </sheetView>
  </sheetViews>
  <sheetFormatPr defaultColWidth="9.109375" defaultRowHeight="13.2"/>
  <cols>
    <col min="1" max="1" width="4.5546875" style="22" customWidth="1"/>
    <col min="2" max="2" width="5.5546875" style="22" customWidth="1"/>
    <col min="3" max="3" width="47.6640625" style="22" customWidth="1"/>
    <col min="4" max="4" width="5.6640625" style="22" customWidth="1"/>
    <col min="5" max="5" width="9.6640625" style="22" customWidth="1"/>
    <col min="6" max="6" width="9.33203125" style="102" customWidth="1"/>
    <col min="7" max="7" width="9" style="102" customWidth="1"/>
    <col min="8" max="8" width="9.5546875" style="22" customWidth="1"/>
    <col min="9" max="9" width="8.88671875" style="22" customWidth="1"/>
    <col min="10" max="10" width="10.5546875" style="22" customWidth="1"/>
    <col min="11" max="11" width="10.109375" style="22" customWidth="1"/>
    <col min="12" max="12" width="11" style="102" customWidth="1"/>
    <col min="13" max="13" width="11.33203125" style="22" customWidth="1"/>
    <col min="14" max="14" width="11.44140625" style="22" customWidth="1"/>
    <col min="15" max="15" width="11.33203125" style="22" customWidth="1"/>
    <col min="16" max="16" width="12.109375" style="22" customWidth="1"/>
    <col min="17" max="17" width="9.44140625" style="23" customWidth="1"/>
    <col min="18" max="18" width="9.109375" style="23"/>
    <col min="19" max="19" width="11" style="22" customWidth="1"/>
    <col min="20" max="16384" width="9.109375" style="22"/>
  </cols>
  <sheetData>
    <row r="1" spans="1:19" s="5" customFormat="1">
      <c r="A1" s="330" t="s">
        <v>30</v>
      </c>
      <c r="B1" s="330"/>
      <c r="C1" s="330"/>
      <c r="D1" s="330"/>
      <c r="E1" s="330"/>
      <c r="F1" s="330"/>
      <c r="G1" s="330"/>
      <c r="H1" s="330"/>
      <c r="I1" s="330"/>
      <c r="J1" s="330"/>
      <c r="K1" s="330"/>
      <c r="L1" s="330"/>
      <c r="M1" s="330"/>
      <c r="N1" s="330"/>
      <c r="O1" s="330"/>
      <c r="P1" s="330"/>
      <c r="Q1" s="58"/>
      <c r="R1" s="7"/>
    </row>
    <row r="2" spans="1:19" s="5" customFormat="1">
      <c r="A2" s="331" t="s">
        <v>65</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P29</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5" t="s">
        <v>43</v>
      </c>
      <c r="D12" s="335" t="s">
        <v>1</v>
      </c>
      <c r="E12" s="326" t="s">
        <v>2</v>
      </c>
      <c r="F12" s="327" t="s">
        <v>5</v>
      </c>
      <c r="G12" s="328"/>
      <c r="H12" s="328"/>
      <c r="I12" s="328"/>
      <c r="J12" s="328"/>
      <c r="K12" s="329"/>
      <c r="L12" s="327" t="s">
        <v>3</v>
      </c>
      <c r="M12" s="328"/>
      <c r="N12" s="328"/>
      <c r="O12" s="328"/>
      <c r="P12" s="329"/>
      <c r="Q12" s="7"/>
      <c r="R12" s="7"/>
    </row>
    <row r="13" spans="1:19" s="5" customFormat="1" ht="52.8">
      <c r="A13" s="336"/>
      <c r="B13" s="336"/>
      <c r="C13" s="336"/>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173" customFormat="1">
      <c r="A14" s="63"/>
      <c r="B14" s="93"/>
      <c r="C14" s="162" t="s">
        <v>459</v>
      </c>
      <c r="D14" s="30"/>
      <c r="E14" s="188"/>
      <c r="F14" s="167"/>
      <c r="G14" s="167"/>
      <c r="H14" s="183"/>
      <c r="I14" s="184"/>
      <c r="J14" s="184"/>
      <c r="K14" s="185">
        <f>ROUND(H14+I14+J14,2)</f>
        <v>0</v>
      </c>
      <c r="L14" s="186">
        <f>ROUND(F14*E14,2)</f>
        <v>0</v>
      </c>
      <c r="M14" s="187">
        <f>ROUND(H14*E14,2)</f>
        <v>0</v>
      </c>
      <c r="N14" s="187">
        <f>ROUND(I14*E14,2)</f>
        <v>0</v>
      </c>
      <c r="O14" s="187">
        <f>ROUND(J14*E14,2)</f>
        <v>0</v>
      </c>
      <c r="P14" s="185">
        <f>ROUND(M14+N14+O14,2)</f>
        <v>0</v>
      </c>
      <c r="Q14" s="172"/>
      <c r="R14" s="172"/>
      <c r="S14" s="174"/>
    </row>
    <row r="15" spans="1:19" s="173" customFormat="1">
      <c r="A15" s="63">
        <v>1</v>
      </c>
      <c r="B15" s="93"/>
      <c r="C15" s="169" t="s">
        <v>446</v>
      </c>
      <c r="D15" s="30" t="s">
        <v>326</v>
      </c>
      <c r="E15" s="189">
        <v>257.67</v>
      </c>
      <c r="F15" s="252"/>
      <c r="G15" s="167"/>
      <c r="H15" s="183"/>
      <c r="I15" s="184"/>
      <c r="J15" s="184"/>
      <c r="K15" s="185">
        <f>ROUND(H15+I15+J15,2)</f>
        <v>0</v>
      </c>
      <c r="L15" s="186">
        <f>ROUND(F15*E15,2)</f>
        <v>0</v>
      </c>
      <c r="M15" s="187">
        <f>ROUND(H15*E15,2)</f>
        <v>0</v>
      </c>
      <c r="N15" s="187">
        <f>ROUND(I15*E15,2)</f>
        <v>0</v>
      </c>
      <c r="O15" s="187">
        <f>ROUND(J15*E15,2)</f>
        <v>0</v>
      </c>
      <c r="P15" s="185">
        <f>ROUND(M15+N15+O15,2)</f>
        <v>0</v>
      </c>
      <c r="Q15" s="172"/>
      <c r="R15" s="172"/>
      <c r="S15" s="174"/>
    </row>
    <row r="16" spans="1:19" s="173" customFormat="1">
      <c r="A16" s="63">
        <v>2</v>
      </c>
      <c r="B16" s="93"/>
      <c r="C16" s="169" t="s">
        <v>447</v>
      </c>
      <c r="D16" s="30" t="s">
        <v>326</v>
      </c>
      <c r="E16" s="240">
        <f>E15</f>
        <v>257.67</v>
      </c>
      <c r="F16" s="98"/>
      <c r="G16" s="167"/>
      <c r="H16" s="183"/>
      <c r="I16" s="184"/>
      <c r="J16" s="184"/>
      <c r="K16" s="185">
        <f t="shared" ref="K16:K27" si="0">ROUND(H16+I16+J16,2)</f>
        <v>0</v>
      </c>
      <c r="L16" s="186">
        <f t="shared" ref="L16:L27" si="1">ROUND(F16*E16,2)</f>
        <v>0</v>
      </c>
      <c r="M16" s="187">
        <f t="shared" ref="M16:M27" si="2">ROUND(H16*E16,2)</f>
        <v>0</v>
      </c>
      <c r="N16" s="187">
        <f t="shared" ref="N16:N27" si="3">ROUND(I16*E16,2)</f>
        <v>0</v>
      </c>
      <c r="O16" s="187">
        <f t="shared" ref="O16:O27" si="4">ROUND(J16*E16,2)</f>
        <v>0</v>
      </c>
      <c r="P16" s="185">
        <f t="shared" ref="P16:P27" si="5">ROUND(M16+N16+O16,2)</f>
        <v>0</v>
      </c>
      <c r="Q16" s="172"/>
      <c r="R16" s="172"/>
      <c r="S16" s="174"/>
    </row>
    <row r="17" spans="1:19" s="173" customFormat="1">
      <c r="A17" s="63">
        <v>3</v>
      </c>
      <c r="B17" s="93"/>
      <c r="C17" s="169" t="s">
        <v>448</v>
      </c>
      <c r="D17" s="30" t="s">
        <v>326</v>
      </c>
      <c r="E17" s="240">
        <f>E16</f>
        <v>257.67</v>
      </c>
      <c r="F17" s="98"/>
      <c r="G17" s="167"/>
      <c r="H17" s="183"/>
      <c r="I17" s="184"/>
      <c r="J17" s="184"/>
      <c r="K17" s="185">
        <f t="shared" si="0"/>
        <v>0</v>
      </c>
      <c r="L17" s="186">
        <f t="shared" si="1"/>
        <v>0</v>
      </c>
      <c r="M17" s="187">
        <f t="shared" si="2"/>
        <v>0</v>
      </c>
      <c r="N17" s="187">
        <f t="shared" si="3"/>
        <v>0</v>
      </c>
      <c r="O17" s="187">
        <f t="shared" si="4"/>
        <v>0</v>
      </c>
      <c r="P17" s="185">
        <f t="shared" si="5"/>
        <v>0</v>
      </c>
      <c r="Q17" s="172"/>
      <c r="R17" s="172"/>
      <c r="S17" s="174"/>
    </row>
    <row r="18" spans="1:19" s="173" customFormat="1">
      <c r="A18" s="63">
        <v>4</v>
      </c>
      <c r="B18" s="93"/>
      <c r="C18" s="169" t="s">
        <v>449</v>
      </c>
      <c r="D18" s="30" t="s">
        <v>326</v>
      </c>
      <c r="E18" s="240">
        <f>E17</f>
        <v>257.67</v>
      </c>
      <c r="F18" s="98"/>
      <c r="G18" s="167"/>
      <c r="H18" s="183"/>
      <c r="I18" s="184"/>
      <c r="J18" s="184"/>
      <c r="K18" s="185">
        <f t="shared" si="0"/>
        <v>0</v>
      </c>
      <c r="L18" s="186">
        <f t="shared" si="1"/>
        <v>0</v>
      </c>
      <c r="M18" s="187">
        <f t="shared" si="2"/>
        <v>0</v>
      </c>
      <c r="N18" s="187">
        <f t="shared" si="3"/>
        <v>0</v>
      </c>
      <c r="O18" s="187">
        <f t="shared" si="4"/>
        <v>0</v>
      </c>
      <c r="P18" s="185">
        <f t="shared" si="5"/>
        <v>0</v>
      </c>
      <c r="Q18" s="172"/>
      <c r="R18" s="172"/>
      <c r="S18" s="174"/>
    </row>
    <row r="19" spans="1:19" s="173" customFormat="1">
      <c r="A19" s="63">
        <v>5</v>
      </c>
      <c r="B19" s="93"/>
      <c r="C19" s="169" t="s">
        <v>450</v>
      </c>
      <c r="D19" s="30" t="s">
        <v>122</v>
      </c>
      <c r="E19" s="190">
        <v>20.78</v>
      </c>
      <c r="F19" s="167"/>
      <c r="G19" s="167"/>
      <c r="H19" s="183"/>
      <c r="I19" s="184"/>
      <c r="J19" s="184"/>
      <c r="K19" s="185">
        <f t="shared" si="0"/>
        <v>0</v>
      </c>
      <c r="L19" s="186">
        <f t="shared" si="1"/>
        <v>0</v>
      </c>
      <c r="M19" s="187">
        <f t="shared" si="2"/>
        <v>0</v>
      </c>
      <c r="N19" s="187">
        <f t="shared" si="3"/>
        <v>0</v>
      </c>
      <c r="O19" s="187">
        <f t="shared" si="4"/>
        <v>0</v>
      </c>
      <c r="P19" s="185">
        <f t="shared" si="5"/>
        <v>0</v>
      </c>
      <c r="Q19" s="172"/>
      <c r="R19" s="172"/>
      <c r="S19" s="174"/>
    </row>
    <row r="20" spans="1:19" s="173" customFormat="1">
      <c r="A20" s="63">
        <v>6</v>
      </c>
      <c r="B20" s="93"/>
      <c r="C20" s="169" t="s">
        <v>451</v>
      </c>
      <c r="D20" s="30" t="s">
        <v>122</v>
      </c>
      <c r="E20" s="190">
        <v>24.8</v>
      </c>
      <c r="F20" s="98"/>
      <c r="G20" s="167"/>
      <c r="H20" s="183"/>
      <c r="I20" s="184"/>
      <c r="J20" s="184"/>
      <c r="K20" s="185">
        <f t="shared" si="0"/>
        <v>0</v>
      </c>
      <c r="L20" s="186">
        <f t="shared" si="1"/>
        <v>0</v>
      </c>
      <c r="M20" s="187">
        <f t="shared" si="2"/>
        <v>0</v>
      </c>
      <c r="N20" s="187">
        <f t="shared" si="3"/>
        <v>0</v>
      </c>
      <c r="O20" s="187">
        <f t="shared" si="4"/>
        <v>0</v>
      </c>
      <c r="P20" s="185">
        <f t="shared" si="5"/>
        <v>0</v>
      </c>
      <c r="Q20" s="172"/>
      <c r="R20" s="172"/>
      <c r="S20" s="174"/>
    </row>
    <row r="21" spans="1:19" s="173" customFormat="1">
      <c r="A21" s="63">
        <v>7</v>
      </c>
      <c r="B21" s="93"/>
      <c r="C21" s="169" t="s">
        <v>452</v>
      </c>
      <c r="D21" s="30" t="s">
        <v>122</v>
      </c>
      <c r="E21" s="190">
        <v>41.56</v>
      </c>
      <c r="F21" s="98"/>
      <c r="G21" s="167"/>
      <c r="H21" s="183"/>
      <c r="I21" s="184"/>
      <c r="J21" s="184"/>
      <c r="K21" s="185">
        <f t="shared" si="0"/>
        <v>0</v>
      </c>
      <c r="L21" s="186">
        <f t="shared" si="1"/>
        <v>0</v>
      </c>
      <c r="M21" s="187">
        <f t="shared" si="2"/>
        <v>0</v>
      </c>
      <c r="N21" s="187">
        <f t="shared" si="3"/>
        <v>0</v>
      </c>
      <c r="O21" s="187">
        <f t="shared" si="4"/>
        <v>0</v>
      </c>
      <c r="P21" s="185">
        <f t="shared" si="5"/>
        <v>0</v>
      </c>
      <c r="Q21" s="172"/>
      <c r="R21" s="172"/>
      <c r="S21" s="174"/>
    </row>
    <row r="22" spans="1:19" s="173" customFormat="1">
      <c r="A22" s="63">
        <v>8</v>
      </c>
      <c r="B22" s="93"/>
      <c r="C22" s="169" t="s">
        <v>453</v>
      </c>
      <c r="D22" s="30" t="s">
        <v>122</v>
      </c>
      <c r="E22" s="190">
        <f>E21</f>
        <v>41.56</v>
      </c>
      <c r="F22" s="98"/>
      <c r="G22" s="167"/>
      <c r="H22" s="183"/>
      <c r="I22" s="184"/>
      <c r="J22" s="184"/>
      <c r="K22" s="185">
        <f t="shared" si="0"/>
        <v>0</v>
      </c>
      <c r="L22" s="186">
        <f t="shared" si="1"/>
        <v>0</v>
      </c>
      <c r="M22" s="187">
        <f t="shared" si="2"/>
        <v>0</v>
      </c>
      <c r="N22" s="187">
        <f t="shared" si="3"/>
        <v>0</v>
      </c>
      <c r="O22" s="187">
        <f t="shared" si="4"/>
        <v>0</v>
      </c>
      <c r="P22" s="185">
        <f t="shared" si="5"/>
        <v>0</v>
      </c>
      <c r="Q22" s="239"/>
      <c r="R22" s="172"/>
      <c r="S22" s="174"/>
    </row>
    <row r="23" spans="1:19" s="173" customFormat="1">
      <c r="A23" s="63">
        <v>9</v>
      </c>
      <c r="B23" s="93"/>
      <c r="C23" s="169" t="s">
        <v>454</v>
      </c>
      <c r="D23" s="30" t="s">
        <v>122</v>
      </c>
      <c r="E23" s="190">
        <f>E22</f>
        <v>41.56</v>
      </c>
      <c r="F23" s="98"/>
      <c r="G23" s="167"/>
      <c r="H23" s="183"/>
      <c r="I23" s="184"/>
      <c r="J23" s="184"/>
      <c r="K23" s="185">
        <f t="shared" si="0"/>
        <v>0</v>
      </c>
      <c r="L23" s="186">
        <f t="shared" si="1"/>
        <v>0</v>
      </c>
      <c r="M23" s="187">
        <f t="shared" si="2"/>
        <v>0</v>
      </c>
      <c r="N23" s="187">
        <f t="shared" si="3"/>
        <v>0</v>
      </c>
      <c r="O23" s="187">
        <f t="shared" si="4"/>
        <v>0</v>
      </c>
      <c r="P23" s="185">
        <f t="shared" si="5"/>
        <v>0</v>
      </c>
      <c r="Q23" s="172"/>
      <c r="R23" s="172"/>
      <c r="S23" s="174"/>
    </row>
    <row r="24" spans="1:19" s="173" customFormat="1">
      <c r="A24" s="63">
        <v>10</v>
      </c>
      <c r="B24" s="93"/>
      <c r="C24" s="169" t="s">
        <v>455</v>
      </c>
      <c r="D24" s="30" t="s">
        <v>122</v>
      </c>
      <c r="E24" s="190">
        <v>17.13</v>
      </c>
      <c r="F24" s="167"/>
      <c r="G24" s="167"/>
      <c r="H24" s="183"/>
      <c r="I24" s="184"/>
      <c r="J24" s="184"/>
      <c r="K24" s="185">
        <f t="shared" si="0"/>
        <v>0</v>
      </c>
      <c r="L24" s="186">
        <f t="shared" si="1"/>
        <v>0</v>
      </c>
      <c r="M24" s="187">
        <f t="shared" si="2"/>
        <v>0</v>
      </c>
      <c r="N24" s="187">
        <f t="shared" si="3"/>
        <v>0</v>
      </c>
      <c r="O24" s="187">
        <f t="shared" si="4"/>
        <v>0</v>
      </c>
      <c r="P24" s="185">
        <f t="shared" si="5"/>
        <v>0</v>
      </c>
      <c r="Q24" s="172"/>
      <c r="R24" s="172"/>
      <c r="S24" s="174"/>
    </row>
    <row r="25" spans="1:19" s="173" customFormat="1">
      <c r="A25" s="63">
        <v>11</v>
      </c>
      <c r="B25" s="93"/>
      <c r="C25" s="169" t="s">
        <v>456</v>
      </c>
      <c r="D25" s="30" t="s">
        <v>122</v>
      </c>
      <c r="E25" s="190">
        <v>40.36</v>
      </c>
      <c r="F25" s="98"/>
      <c r="G25" s="167"/>
      <c r="H25" s="183"/>
      <c r="I25" s="184"/>
      <c r="J25" s="184"/>
      <c r="K25" s="185">
        <f t="shared" si="0"/>
        <v>0</v>
      </c>
      <c r="L25" s="186">
        <f t="shared" si="1"/>
        <v>0</v>
      </c>
      <c r="M25" s="187">
        <f t="shared" si="2"/>
        <v>0</v>
      </c>
      <c r="N25" s="187">
        <f t="shared" si="3"/>
        <v>0</v>
      </c>
      <c r="O25" s="187">
        <f t="shared" si="4"/>
        <v>0</v>
      </c>
      <c r="P25" s="185">
        <f t="shared" si="5"/>
        <v>0</v>
      </c>
      <c r="Q25" s="172"/>
      <c r="R25" s="172"/>
      <c r="S25" s="174"/>
    </row>
    <row r="26" spans="1:19" s="173" customFormat="1" ht="26.4">
      <c r="A26" s="63">
        <v>12</v>
      </c>
      <c r="B26" s="93"/>
      <c r="C26" s="169" t="s">
        <v>457</v>
      </c>
      <c r="D26" s="30" t="s">
        <v>326</v>
      </c>
      <c r="E26" s="190">
        <v>57.53</v>
      </c>
      <c r="F26" s="98"/>
      <c r="G26" s="167"/>
      <c r="H26" s="183"/>
      <c r="I26" s="184"/>
      <c r="J26" s="184"/>
      <c r="K26" s="185">
        <f t="shared" si="0"/>
        <v>0</v>
      </c>
      <c r="L26" s="186">
        <f t="shared" si="1"/>
        <v>0</v>
      </c>
      <c r="M26" s="187">
        <f t="shared" si="2"/>
        <v>0</v>
      </c>
      <c r="N26" s="187">
        <f t="shared" si="3"/>
        <v>0</v>
      </c>
      <c r="O26" s="187">
        <f t="shared" si="4"/>
        <v>0</v>
      </c>
      <c r="P26" s="185">
        <f t="shared" si="5"/>
        <v>0</v>
      </c>
      <c r="Q26" s="172"/>
      <c r="R26" s="172"/>
      <c r="S26" s="174"/>
    </row>
    <row r="27" spans="1:19" s="173" customFormat="1" ht="26.4">
      <c r="A27" s="63">
        <v>13</v>
      </c>
      <c r="B27" s="93"/>
      <c r="C27" s="169" t="s">
        <v>458</v>
      </c>
      <c r="D27" s="30" t="s">
        <v>326</v>
      </c>
      <c r="E27" s="190">
        <v>57.53</v>
      </c>
      <c r="F27" s="98"/>
      <c r="G27" s="167"/>
      <c r="H27" s="183"/>
      <c r="I27" s="184"/>
      <c r="J27" s="184"/>
      <c r="K27" s="185">
        <f t="shared" si="0"/>
        <v>0</v>
      </c>
      <c r="L27" s="186">
        <f t="shared" si="1"/>
        <v>0</v>
      </c>
      <c r="M27" s="187">
        <f t="shared" si="2"/>
        <v>0</v>
      </c>
      <c r="N27" s="187">
        <f t="shared" si="3"/>
        <v>0</v>
      </c>
      <c r="O27" s="187">
        <f t="shared" si="4"/>
        <v>0</v>
      </c>
      <c r="P27" s="185">
        <f t="shared" si="5"/>
        <v>0</v>
      </c>
      <c r="Q27" s="239"/>
      <c r="R27" s="172"/>
      <c r="S27" s="174"/>
    </row>
    <row r="28" spans="1:19" s="24" customFormat="1">
      <c r="A28" s="29"/>
      <c r="B28" s="29"/>
      <c r="C28" s="26"/>
      <c r="D28" s="1"/>
      <c r="E28" s="138"/>
      <c r="F28" s="164"/>
      <c r="G28" s="164"/>
      <c r="H28" s="139"/>
      <c r="I28" s="139"/>
      <c r="J28" s="139"/>
      <c r="K28" s="165">
        <f>ROUND(H28+I28+J28,2)</f>
        <v>0</v>
      </c>
      <c r="L28" s="163">
        <f>ROUND(F28*E28,2)</f>
        <v>0</v>
      </c>
      <c r="M28" s="166">
        <f>ROUND(H28*E28,2)</f>
        <v>0</v>
      </c>
      <c r="N28" s="166">
        <f>ROUND(I28*E28,2)</f>
        <v>0</v>
      </c>
      <c r="O28" s="166">
        <f>ROUND(J28*E28,2)</f>
        <v>0</v>
      </c>
      <c r="P28" s="165">
        <f>ROUND(M28+N28+O28,2)</f>
        <v>0</v>
      </c>
      <c r="Q28" s="59"/>
      <c r="R28" s="59"/>
    </row>
    <row r="29" spans="1:19" s="5" customFormat="1" ht="26.4">
      <c r="A29" s="11"/>
      <c r="B29" s="11"/>
      <c r="C29" s="13" t="str">
        <f>'1.1 Pamati'!$C$31</f>
        <v>Tiešās izmaksas kopā, t. sk. darba devēja sociālais nodoklis 23.59%</v>
      </c>
      <c r="D29" s="12"/>
      <c r="E29" s="14"/>
      <c r="F29" s="99"/>
      <c r="G29" s="99"/>
      <c r="H29" s="14"/>
      <c r="I29" s="14"/>
      <c r="J29" s="14"/>
      <c r="K29" s="15"/>
      <c r="L29" s="105">
        <f>SUM(L14:L28)</f>
        <v>0</v>
      </c>
      <c r="M29" s="15">
        <f>SUM(M14:M28)</f>
        <v>0</v>
      </c>
      <c r="N29" s="15">
        <f>SUM(N14:N28)</f>
        <v>0</v>
      </c>
      <c r="O29" s="15">
        <f>SUM(O14:O28)</f>
        <v>0</v>
      </c>
      <c r="P29" s="15">
        <f>SUM(P14:P28)</f>
        <v>0</v>
      </c>
      <c r="Q29" s="7"/>
      <c r="R29" s="7"/>
    </row>
    <row r="30" spans="1:19" s="33" customFormat="1">
      <c r="A30" s="34"/>
      <c r="B30" s="34"/>
      <c r="C30" s="35"/>
    </row>
    <row r="31" spans="1:19" s="33" customFormat="1">
      <c r="A31" s="161"/>
      <c r="B31" s="160"/>
      <c r="C31" s="35"/>
      <c r="D31" s="35"/>
      <c r="E31" s="35"/>
      <c r="F31" s="35"/>
    </row>
    <row r="32" spans="1:19" s="33" customFormat="1">
      <c r="A32" s="34"/>
      <c r="B32" s="34"/>
      <c r="C32" s="35"/>
    </row>
    <row r="33" spans="1:18" s="33" customFormat="1">
      <c r="A33" s="4" t="str">
        <f>'Buvn.kopt.'!$A$32</f>
        <v>Sastādīja: Mikus Dzudzilo, Sert., Nr. 20-7063</v>
      </c>
      <c r="B33" s="36"/>
      <c r="C33" s="37"/>
    </row>
    <row r="34" spans="1:18">
      <c r="A34" s="4"/>
      <c r="B34" s="23"/>
      <c r="C34" s="56"/>
      <c r="F34" s="38"/>
      <c r="G34" s="22"/>
      <c r="L34" s="22"/>
      <c r="Q34" s="22"/>
      <c r="R34" s="22"/>
    </row>
    <row r="35" spans="1:18">
      <c r="A35" s="4"/>
      <c r="B35" s="23"/>
      <c r="C35" s="23"/>
      <c r="F35" s="22"/>
      <c r="G35" s="22"/>
      <c r="L35" s="22"/>
      <c r="Q35" s="22"/>
      <c r="R35" s="22"/>
    </row>
    <row r="36" spans="1:18" s="23" customFormat="1">
      <c r="A36" s="57"/>
      <c r="D36" s="22"/>
      <c r="E36" s="22"/>
      <c r="F36" s="22"/>
    </row>
    <row r="37" spans="1:18">
      <c r="A37" s="4" t="str">
        <f>'Buvn.kopt.'!$A$36</f>
        <v>.</v>
      </c>
      <c r="B37" s="23"/>
      <c r="C37" s="23"/>
      <c r="F37" s="22"/>
      <c r="G37" s="22"/>
      <c r="L37" s="22"/>
      <c r="Q37" s="22"/>
      <c r="R37" s="22"/>
    </row>
    <row r="38" spans="1:18">
      <c r="A38" s="23"/>
      <c r="B38" s="23"/>
      <c r="C38" s="23"/>
      <c r="F38" s="22"/>
      <c r="G38" s="22"/>
      <c r="L38" s="22"/>
      <c r="Q38" s="22"/>
      <c r="R38" s="22"/>
    </row>
    <row r="39" spans="1:18">
      <c r="A39" s="23"/>
      <c r="B39" s="23"/>
      <c r="C39" s="23"/>
      <c r="F39" s="22"/>
      <c r="G39" s="22"/>
      <c r="L39" s="22"/>
      <c r="Q39" s="22"/>
      <c r="R39" s="22"/>
    </row>
    <row r="40" spans="1:18">
      <c r="A40" s="23"/>
      <c r="B40" s="23"/>
      <c r="C40" s="23"/>
      <c r="F40" s="22"/>
      <c r="G40" s="22"/>
      <c r="L40" s="22"/>
      <c r="Q40" s="22"/>
      <c r="R40" s="22"/>
    </row>
    <row r="41" spans="1:18" s="5" customFormat="1">
      <c r="A41" s="19"/>
      <c r="B41" s="19"/>
      <c r="C41" s="19"/>
      <c r="D41" s="17"/>
      <c r="E41" s="18"/>
      <c r="F41" s="100"/>
      <c r="G41" s="100"/>
      <c r="J41" s="18"/>
      <c r="K41" s="18"/>
      <c r="L41" s="100"/>
      <c r="M41" s="18"/>
      <c r="N41" s="18"/>
      <c r="O41" s="18"/>
      <c r="P41" s="18"/>
      <c r="Q41" s="7"/>
      <c r="R41" s="7"/>
    </row>
    <row r="42" spans="1:18" s="5" customFormat="1">
      <c r="A42" s="20"/>
      <c r="B42" s="20"/>
      <c r="C42" s="22"/>
      <c r="D42" s="20"/>
      <c r="E42" s="18"/>
      <c r="F42" s="100"/>
      <c r="G42" s="100"/>
      <c r="J42" s="20"/>
      <c r="K42" s="20"/>
      <c r="L42" s="101"/>
      <c r="M42" s="18"/>
      <c r="N42" s="18"/>
      <c r="O42" s="18"/>
      <c r="P42" s="18"/>
      <c r="Q42" s="7"/>
      <c r="R42" s="7"/>
    </row>
    <row r="43" spans="1:18" s="5" customFormat="1">
      <c r="A43" s="16"/>
      <c r="B43" s="16"/>
      <c r="C43" s="22"/>
      <c r="D43" s="17"/>
      <c r="E43" s="18"/>
      <c r="F43" s="100"/>
      <c r="G43" s="100"/>
      <c r="J43" s="18"/>
      <c r="K43" s="18"/>
      <c r="L43" s="100"/>
      <c r="M43" s="18"/>
      <c r="N43" s="18"/>
      <c r="O43" s="18"/>
      <c r="P43" s="18"/>
      <c r="Q43" s="7"/>
      <c r="R43" s="7"/>
    </row>
  </sheetData>
  <mergeCells count="11">
    <mergeCell ref="D12:D13"/>
    <mergeCell ref="E12:E13"/>
    <mergeCell ref="F12:K12"/>
    <mergeCell ref="L12:P12"/>
    <mergeCell ref="A1:P1"/>
    <mergeCell ref="A2:P2"/>
    <mergeCell ref="M9:N9"/>
    <mergeCell ref="O9:P9"/>
    <mergeCell ref="A12:A13"/>
    <mergeCell ref="B12:B13"/>
    <mergeCell ref="C12:C13"/>
  </mergeCells>
  <printOptions horizontalCentered="1"/>
  <pageMargins left="0.74803149606299202" right="0.74803149606299202" top="1.3149606300000001" bottom="0.35433070900000002" header="0.43307086614173201" footer="0.23622047244094499"/>
  <pageSetup paperSize="9" scale="6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A8730-E652-4FCC-BA98-ECC55F3E6892}">
  <sheetPr>
    <tabColor theme="6" tint="-0.499984740745262"/>
  </sheetPr>
  <dimension ref="A1:S32"/>
  <sheetViews>
    <sheetView view="pageBreakPreview" zoomScale="85" zoomScaleNormal="85" workbookViewId="0">
      <selection activeCell="G30" sqref="G30"/>
    </sheetView>
  </sheetViews>
  <sheetFormatPr defaultColWidth="9.109375" defaultRowHeight="13.2"/>
  <cols>
    <col min="1" max="1" width="4.5546875" style="22" customWidth="1"/>
    <col min="2" max="2" width="5.44140625" style="22" customWidth="1"/>
    <col min="3" max="3" width="49.44140625" style="22" customWidth="1"/>
    <col min="4" max="4" width="6.109375" style="22" customWidth="1"/>
    <col min="5" max="5" width="9.5546875" style="22" customWidth="1"/>
    <col min="6" max="6" width="9.33203125" style="102" customWidth="1"/>
    <col min="7" max="7" width="9" style="102" customWidth="1"/>
    <col min="8" max="11" width="9.44140625" style="22" customWidth="1"/>
    <col min="12" max="12" width="11" style="102" customWidth="1"/>
    <col min="13" max="13" width="11.33203125" style="22" customWidth="1"/>
    <col min="14" max="14" width="11.44140625" style="22" customWidth="1"/>
    <col min="15" max="15" width="10.44140625" style="22" customWidth="1"/>
    <col min="16" max="16" width="11.44140625" style="22" customWidth="1"/>
    <col min="17" max="17" width="9.44140625" style="23" customWidth="1"/>
    <col min="18" max="18" width="9.109375" style="23"/>
    <col min="19" max="19" width="11" style="22" customWidth="1"/>
    <col min="20" max="16384" width="9.109375" style="22"/>
  </cols>
  <sheetData>
    <row r="1" spans="1:19" s="5" customFormat="1">
      <c r="A1" s="330" t="s">
        <v>31</v>
      </c>
      <c r="B1" s="330"/>
      <c r="C1" s="330"/>
      <c r="D1" s="330"/>
      <c r="E1" s="330"/>
      <c r="F1" s="330"/>
      <c r="G1" s="330"/>
      <c r="H1" s="330"/>
      <c r="I1" s="330"/>
      <c r="J1" s="330"/>
      <c r="K1" s="330"/>
      <c r="L1" s="330"/>
      <c r="M1" s="330"/>
      <c r="N1" s="330"/>
      <c r="O1" s="330"/>
      <c r="P1" s="330"/>
      <c r="Q1" s="58"/>
      <c r="R1" s="7"/>
    </row>
    <row r="2" spans="1:19" s="5" customFormat="1">
      <c r="A2" s="331" t="s">
        <v>460</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P20</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5" t="s">
        <v>43</v>
      </c>
      <c r="D12" s="335" t="s">
        <v>1</v>
      </c>
      <c r="E12" s="326" t="s">
        <v>2</v>
      </c>
      <c r="F12" s="327" t="s">
        <v>5</v>
      </c>
      <c r="G12" s="328"/>
      <c r="H12" s="328"/>
      <c r="I12" s="328"/>
      <c r="J12" s="328"/>
      <c r="K12" s="329"/>
      <c r="L12" s="327" t="s">
        <v>3</v>
      </c>
      <c r="M12" s="328"/>
      <c r="N12" s="328"/>
      <c r="O12" s="328"/>
      <c r="P12" s="329"/>
      <c r="Q12" s="7"/>
      <c r="R12" s="7"/>
    </row>
    <row r="13" spans="1:19" s="5" customFormat="1" ht="57" customHeight="1">
      <c r="A13" s="336"/>
      <c r="B13" s="336"/>
      <c r="C13" s="336"/>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110" customFormat="1">
      <c r="A14" s="29"/>
      <c r="B14" s="93"/>
      <c r="C14" s="162" t="s">
        <v>461</v>
      </c>
      <c r="D14" s="244"/>
      <c r="E14" s="245"/>
      <c r="F14" s="72"/>
      <c r="G14" s="72"/>
      <c r="H14" s="112"/>
      <c r="I14" s="112"/>
      <c r="J14" s="112"/>
      <c r="K14" s="64">
        <f t="shared" ref="K14:K19" si="0">ROUND(H14+I14+J14,2)</f>
        <v>0</v>
      </c>
      <c r="L14" s="109">
        <f t="shared" ref="L14:L19" si="1">ROUND(F14*E14,2)</f>
        <v>0</v>
      </c>
      <c r="M14" s="77">
        <f t="shared" ref="M14:M19" si="2">ROUND(H14*E14,2)</f>
        <v>0</v>
      </c>
      <c r="N14" s="77">
        <f t="shared" ref="N14:N19" si="3">ROUND(I14*E14,2)</f>
        <v>0</v>
      </c>
      <c r="O14" s="77">
        <f t="shared" ref="O14:O19" si="4">ROUND(J14*E14,2)</f>
        <v>0</v>
      </c>
      <c r="P14" s="64">
        <f t="shared" ref="P14:P19" si="5">ROUND(M14+N14+O14,2)</f>
        <v>0</v>
      </c>
      <c r="Q14" s="170"/>
      <c r="R14" s="170"/>
      <c r="S14" s="170"/>
    </row>
    <row r="15" spans="1:19" s="110" customFormat="1">
      <c r="A15" s="29">
        <v>1</v>
      </c>
      <c r="B15" s="93"/>
      <c r="C15" s="141" t="s">
        <v>422</v>
      </c>
      <c r="D15" s="115" t="s">
        <v>326</v>
      </c>
      <c r="E15" s="79">
        <v>149</v>
      </c>
      <c r="F15" s="98"/>
      <c r="G15" s="167"/>
      <c r="H15" s="80"/>
      <c r="I15" s="112"/>
      <c r="J15" s="112"/>
      <c r="K15" s="64">
        <f t="shared" si="0"/>
        <v>0</v>
      </c>
      <c r="L15" s="109">
        <f t="shared" si="1"/>
        <v>0</v>
      </c>
      <c r="M15" s="77">
        <f t="shared" si="2"/>
        <v>0</v>
      </c>
      <c r="N15" s="77">
        <f t="shared" si="3"/>
        <v>0</v>
      </c>
      <c r="O15" s="77">
        <f t="shared" si="4"/>
        <v>0</v>
      </c>
      <c r="P15" s="64">
        <f t="shared" si="5"/>
        <v>0</v>
      </c>
      <c r="Q15" s="170"/>
      <c r="R15" s="170"/>
      <c r="S15" s="170"/>
    </row>
    <row r="16" spans="1:19" s="110" customFormat="1">
      <c r="A16" s="29">
        <v>2</v>
      </c>
      <c r="B16" s="93"/>
      <c r="C16" s="169" t="s">
        <v>462</v>
      </c>
      <c r="D16" s="115" t="s">
        <v>326</v>
      </c>
      <c r="E16" s="121">
        <f>E15</f>
        <v>149</v>
      </c>
      <c r="F16" s="98"/>
      <c r="G16" s="167"/>
      <c r="H16" s="80"/>
      <c r="I16" s="112"/>
      <c r="J16" s="112"/>
      <c r="K16" s="64">
        <f t="shared" si="0"/>
        <v>0</v>
      </c>
      <c r="L16" s="109">
        <f t="shared" si="1"/>
        <v>0</v>
      </c>
      <c r="M16" s="77">
        <f t="shared" si="2"/>
        <v>0</v>
      </c>
      <c r="N16" s="77">
        <f t="shared" si="3"/>
        <v>0</v>
      </c>
      <c r="O16" s="77">
        <f t="shared" si="4"/>
        <v>0</v>
      </c>
      <c r="P16" s="64">
        <f t="shared" si="5"/>
        <v>0</v>
      </c>
      <c r="Q16" s="170"/>
      <c r="R16" s="170"/>
      <c r="S16" s="170"/>
    </row>
    <row r="17" spans="1:19" s="110" customFormat="1">
      <c r="A17" s="29">
        <v>3</v>
      </c>
      <c r="B17" s="93"/>
      <c r="C17" s="141" t="s">
        <v>425</v>
      </c>
      <c r="D17" s="115" t="s">
        <v>326</v>
      </c>
      <c r="E17" s="79">
        <f>E16</f>
        <v>149</v>
      </c>
      <c r="F17" s="98"/>
      <c r="G17" s="167"/>
      <c r="H17" s="80"/>
      <c r="I17" s="112"/>
      <c r="J17" s="112"/>
      <c r="K17" s="64">
        <f t="shared" si="0"/>
        <v>0</v>
      </c>
      <c r="L17" s="109">
        <f t="shared" si="1"/>
        <v>0</v>
      </c>
      <c r="M17" s="77">
        <f t="shared" si="2"/>
        <v>0</v>
      </c>
      <c r="N17" s="77">
        <f t="shared" si="3"/>
        <v>0</v>
      </c>
      <c r="O17" s="77">
        <f t="shared" si="4"/>
        <v>0</v>
      </c>
      <c r="P17" s="64">
        <f t="shared" si="5"/>
        <v>0</v>
      </c>
      <c r="Q17" s="170"/>
      <c r="R17" s="170"/>
      <c r="S17" s="170"/>
    </row>
    <row r="18" spans="1:19" s="110" customFormat="1">
      <c r="A18" s="29">
        <v>4</v>
      </c>
      <c r="B18" s="93"/>
      <c r="C18" s="169" t="s">
        <v>463</v>
      </c>
      <c r="D18" s="115" t="s">
        <v>326</v>
      </c>
      <c r="E18" s="121">
        <v>166.12</v>
      </c>
      <c r="F18" s="98"/>
      <c r="G18" s="167"/>
      <c r="H18" s="80"/>
      <c r="I18" s="112"/>
      <c r="J18" s="112"/>
      <c r="K18" s="64">
        <f t="shared" si="0"/>
        <v>0</v>
      </c>
      <c r="L18" s="109">
        <f t="shared" si="1"/>
        <v>0</v>
      </c>
      <c r="M18" s="77">
        <f t="shared" si="2"/>
        <v>0</v>
      </c>
      <c r="N18" s="77">
        <f t="shared" si="3"/>
        <v>0</v>
      </c>
      <c r="O18" s="77">
        <f t="shared" si="4"/>
        <v>0</v>
      </c>
      <c r="P18" s="64">
        <f t="shared" si="5"/>
        <v>0</v>
      </c>
      <c r="Q18" s="170"/>
      <c r="R18" s="170"/>
    </row>
    <row r="19" spans="1:19" s="110" customFormat="1">
      <c r="A19" s="29"/>
      <c r="B19" s="29"/>
      <c r="C19" s="26"/>
      <c r="D19" s="1"/>
      <c r="E19" s="2"/>
      <c r="F19" s="75"/>
      <c r="G19" s="75"/>
      <c r="H19" s="3"/>
      <c r="I19" s="3"/>
      <c r="J19" s="3"/>
      <c r="K19" s="27">
        <f t="shared" si="0"/>
        <v>0</v>
      </c>
      <c r="L19" s="73">
        <f t="shared" si="1"/>
        <v>0</v>
      </c>
      <c r="M19" s="28">
        <f t="shared" si="2"/>
        <v>0</v>
      </c>
      <c r="N19" s="28">
        <f t="shared" si="3"/>
        <v>0</v>
      </c>
      <c r="O19" s="28">
        <f t="shared" si="4"/>
        <v>0</v>
      </c>
      <c r="P19" s="27">
        <f t="shared" si="5"/>
        <v>0</v>
      </c>
      <c r="Q19" s="170"/>
      <c r="R19" s="170"/>
    </row>
    <row r="20" spans="1:19" s="5" customFormat="1" ht="26.4">
      <c r="A20" s="11"/>
      <c r="B20" s="11"/>
      <c r="C20" s="13" t="str">
        <f>'1.1 Pamati'!$C$31</f>
        <v>Tiešās izmaksas kopā, t. sk. darba devēja sociālais nodoklis 23.59%</v>
      </c>
      <c r="D20" s="12"/>
      <c r="E20" s="14"/>
      <c r="F20" s="99"/>
      <c r="G20" s="99"/>
      <c r="H20" s="14"/>
      <c r="I20" s="14"/>
      <c r="J20" s="14"/>
      <c r="K20" s="15"/>
      <c r="L20" s="105">
        <f>SUM(L14:L19)</f>
        <v>0</v>
      </c>
      <c r="M20" s="15">
        <f>SUM(M14:M19)</f>
        <v>0</v>
      </c>
      <c r="N20" s="15">
        <f>SUM(N14:N19)</f>
        <v>0</v>
      </c>
      <c r="O20" s="15">
        <f>SUM(O14:O19)</f>
        <v>0</v>
      </c>
      <c r="P20" s="15">
        <f>SUM(P14:P19)</f>
        <v>0</v>
      </c>
      <c r="Q20" s="7"/>
      <c r="R20" s="7"/>
    </row>
    <row r="21" spans="1:19" s="33" customFormat="1">
      <c r="A21" s="34"/>
      <c r="B21" s="34"/>
      <c r="C21" s="35"/>
    </row>
    <row r="22" spans="1:19" s="33" customFormat="1">
      <c r="A22" s="161"/>
      <c r="B22" s="160"/>
      <c r="C22" s="35"/>
      <c r="D22" s="35"/>
      <c r="E22" s="35"/>
      <c r="F22" s="35"/>
    </row>
    <row r="23" spans="1:19" s="33" customFormat="1">
      <c r="A23" s="161"/>
      <c r="B23" s="160"/>
      <c r="C23" s="35"/>
      <c r="D23" s="35"/>
      <c r="E23" s="35"/>
      <c r="F23" s="35"/>
    </row>
    <row r="24" spans="1:19" s="33" customFormat="1">
      <c r="A24" s="34"/>
      <c r="B24" s="34"/>
      <c r="C24" s="35"/>
    </row>
    <row r="25" spans="1:19" s="33" customFormat="1">
      <c r="A25" s="4" t="str">
        <f>'Buvn.kopt.'!$A$32</f>
        <v>Sastādīja: Mikus Dzudzilo, Sert., Nr. 20-7063</v>
      </c>
      <c r="B25" s="36"/>
      <c r="C25" s="37"/>
    </row>
    <row r="26" spans="1:19">
      <c r="A26" s="4"/>
      <c r="B26" s="23"/>
      <c r="C26" s="56"/>
      <c r="F26" s="38"/>
      <c r="G26" s="22"/>
      <c r="L26" s="22"/>
      <c r="Q26" s="22"/>
      <c r="R26" s="22"/>
    </row>
    <row r="27" spans="1:19">
      <c r="A27" s="4"/>
      <c r="B27" s="23"/>
      <c r="C27" s="23"/>
      <c r="F27" s="22"/>
      <c r="G27" s="22"/>
      <c r="L27" s="22"/>
      <c r="Q27" s="22"/>
      <c r="R27" s="22"/>
    </row>
    <row r="28" spans="1:19" s="23" customFormat="1">
      <c r="A28" s="57"/>
      <c r="D28" s="22"/>
      <c r="E28" s="22"/>
      <c r="F28" s="22"/>
    </row>
    <row r="29" spans="1:19">
      <c r="A29" s="4" t="str">
        <f>'Buvn.kopt.'!$A$36</f>
        <v>.</v>
      </c>
      <c r="B29" s="23"/>
      <c r="C29" s="23"/>
      <c r="F29" s="22"/>
      <c r="G29" s="22"/>
      <c r="L29" s="22"/>
      <c r="Q29" s="22"/>
      <c r="R29" s="22"/>
    </row>
    <row r="30" spans="1:19">
      <c r="A30" s="23"/>
      <c r="B30" s="23"/>
      <c r="C30" s="23"/>
      <c r="F30" s="22"/>
      <c r="G30" s="22"/>
      <c r="L30" s="22"/>
      <c r="Q30" s="22"/>
      <c r="R30" s="22"/>
    </row>
    <row r="31" spans="1:19">
      <c r="A31" s="23"/>
      <c r="B31" s="23"/>
      <c r="C31" s="23"/>
      <c r="F31" s="22"/>
      <c r="G31" s="22"/>
      <c r="L31" s="22"/>
      <c r="Q31" s="22"/>
      <c r="R31" s="22"/>
    </row>
    <row r="32" spans="1:19">
      <c r="A32" s="23"/>
      <c r="B32" s="23"/>
      <c r="C32" s="23"/>
      <c r="F32" s="22"/>
      <c r="G32" s="22"/>
      <c r="L32" s="22"/>
      <c r="Q32" s="22"/>
      <c r="R32" s="22"/>
    </row>
  </sheetData>
  <mergeCells count="11">
    <mergeCell ref="D12:D13"/>
    <mergeCell ref="E12:E13"/>
    <mergeCell ref="F12:K12"/>
    <mergeCell ref="L12:P12"/>
    <mergeCell ref="A1:P1"/>
    <mergeCell ref="A2:P2"/>
    <mergeCell ref="M9:N9"/>
    <mergeCell ref="O9:P9"/>
    <mergeCell ref="A12:A13"/>
    <mergeCell ref="B12:B13"/>
    <mergeCell ref="C12:C13"/>
  </mergeCells>
  <printOptions horizontalCentered="1"/>
  <pageMargins left="0.74803149606299202" right="0.74803149606299202" top="1.3149606300000001" bottom="0.60433070899999997" header="0.43307086614173201" footer="0.23622047244094499"/>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5298-6A9A-46D1-8F3B-6621F29B1EE6}">
  <sheetPr>
    <tabColor theme="6" tint="-0.499984740745262"/>
  </sheetPr>
  <dimension ref="A1:S48"/>
  <sheetViews>
    <sheetView view="pageBreakPreview" zoomScale="85" zoomScaleNormal="85" zoomScaleSheetLayoutView="85" workbookViewId="0">
      <selection activeCell="W23" sqref="W23"/>
    </sheetView>
  </sheetViews>
  <sheetFormatPr defaultColWidth="9.109375" defaultRowHeight="13.2"/>
  <cols>
    <col min="1" max="1" width="4.5546875" style="22" customWidth="1"/>
    <col min="2" max="2" width="5.44140625" style="22" customWidth="1"/>
    <col min="3" max="3" width="45.33203125" style="22" customWidth="1"/>
    <col min="4" max="4" width="8.109375" style="22" customWidth="1"/>
    <col min="5" max="5" width="9.5546875" style="22" customWidth="1"/>
    <col min="6" max="6" width="9.44140625" style="102" customWidth="1"/>
    <col min="7" max="7" width="9.88671875" style="102" customWidth="1"/>
    <col min="8" max="8" width="9.5546875" style="22" customWidth="1"/>
    <col min="9" max="9" width="10.109375" style="22" customWidth="1"/>
    <col min="10" max="10" width="9.88671875" style="22" customWidth="1"/>
    <col min="11" max="11" width="10.88671875" style="22" customWidth="1"/>
    <col min="12" max="12" width="11" style="102" customWidth="1"/>
    <col min="13" max="13" width="9.88671875" style="22" customWidth="1"/>
    <col min="14" max="14" width="11.6640625" style="22" customWidth="1"/>
    <col min="15" max="15" width="10.33203125" style="22" customWidth="1"/>
    <col min="16" max="16" width="10.88671875" style="22" customWidth="1"/>
    <col min="17" max="17" width="9.44140625" style="23" customWidth="1"/>
    <col min="18" max="18" width="9.109375" style="23"/>
    <col min="19" max="19" width="11" style="22" customWidth="1"/>
    <col min="20" max="16384" width="9.109375" style="22"/>
  </cols>
  <sheetData>
    <row r="1" spans="1:19" s="5" customFormat="1">
      <c r="A1" s="330" t="s">
        <v>49</v>
      </c>
      <c r="B1" s="330"/>
      <c r="C1" s="330"/>
      <c r="D1" s="330"/>
      <c r="E1" s="330"/>
      <c r="F1" s="330"/>
      <c r="G1" s="330"/>
      <c r="H1" s="330"/>
      <c r="I1" s="330"/>
      <c r="J1" s="330"/>
      <c r="K1" s="330"/>
      <c r="L1" s="330"/>
      <c r="M1" s="330"/>
      <c r="N1" s="330"/>
      <c r="O1" s="330"/>
      <c r="P1" s="330"/>
      <c r="Q1" s="58"/>
      <c r="R1" s="7"/>
    </row>
    <row r="2" spans="1:19" s="5" customFormat="1">
      <c r="A2" s="331" t="s">
        <v>399</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P37</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5" t="s">
        <v>43</v>
      </c>
      <c r="D12" s="335" t="s">
        <v>1</v>
      </c>
      <c r="E12" s="326" t="s">
        <v>2</v>
      </c>
      <c r="F12" s="327" t="s">
        <v>5</v>
      </c>
      <c r="G12" s="328"/>
      <c r="H12" s="328"/>
      <c r="I12" s="328"/>
      <c r="J12" s="328"/>
      <c r="K12" s="329"/>
      <c r="L12" s="327" t="s">
        <v>3</v>
      </c>
      <c r="M12" s="328"/>
      <c r="N12" s="328"/>
      <c r="O12" s="328"/>
      <c r="P12" s="329"/>
      <c r="Q12" s="7"/>
      <c r="R12" s="7"/>
    </row>
    <row r="13" spans="1:19" s="5" customFormat="1" ht="54.75" customHeight="1">
      <c r="A13" s="336"/>
      <c r="B13" s="336"/>
      <c r="C13" s="336"/>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24" customFormat="1" ht="26.4">
      <c r="A14" s="29"/>
      <c r="B14" s="29"/>
      <c r="C14" s="126" t="s">
        <v>418</v>
      </c>
      <c r="D14" s="117"/>
      <c r="E14" s="127"/>
      <c r="F14" s="128"/>
      <c r="G14" s="128"/>
      <c r="H14" s="112"/>
      <c r="I14" s="112"/>
      <c r="J14" s="112"/>
      <c r="K14" s="27">
        <f>ROUND(H14+I14+J14,2)</f>
        <v>0</v>
      </c>
      <c r="L14" s="73">
        <f>ROUND(F14*E14,2)</f>
        <v>0</v>
      </c>
      <c r="M14" s="28">
        <f>ROUND(H14*E14,2)</f>
        <v>0</v>
      </c>
      <c r="N14" s="28">
        <f>ROUND(I14*E14,2)</f>
        <v>0</v>
      </c>
      <c r="O14" s="28">
        <f>ROUND(J14*E14,2)</f>
        <v>0</v>
      </c>
      <c r="P14" s="27">
        <f>ROUND(M14+N14+O14,2)</f>
        <v>0</v>
      </c>
      <c r="Q14" s="59"/>
      <c r="R14" s="59"/>
    </row>
    <row r="15" spans="1:19" s="24" customFormat="1">
      <c r="A15" s="29">
        <v>1</v>
      </c>
      <c r="B15" s="93"/>
      <c r="C15" s="288" t="s">
        <v>400</v>
      </c>
      <c r="D15" s="115" t="s">
        <v>150</v>
      </c>
      <c r="E15" s="79">
        <v>3</v>
      </c>
      <c r="F15" s="98"/>
      <c r="G15" s="167"/>
      <c r="H15" s="80"/>
      <c r="I15" s="80"/>
      <c r="J15" s="80"/>
      <c r="K15" s="27">
        <f>ROUND(H15+I15+J15,2)</f>
        <v>0</v>
      </c>
      <c r="L15" s="73">
        <f>ROUND(F15*E15,2)</f>
        <v>0</v>
      </c>
      <c r="M15" s="28">
        <f>ROUND(H15*E15,2)</f>
        <v>0</v>
      </c>
      <c r="N15" s="28">
        <f>ROUND(I15*E15,2)</f>
        <v>0</v>
      </c>
      <c r="O15" s="28">
        <f>ROUND(J15*E15,2)</f>
        <v>0</v>
      </c>
      <c r="P15" s="27">
        <f>ROUND(M15+N15+O15,2)</f>
        <v>0</v>
      </c>
      <c r="Q15" s="59"/>
      <c r="R15" s="59"/>
      <c r="S15" s="289"/>
    </row>
    <row r="16" spans="1:19" s="24" customFormat="1">
      <c r="A16" s="29">
        <v>2</v>
      </c>
      <c r="B16" s="93"/>
      <c r="C16" s="288" t="s">
        <v>401</v>
      </c>
      <c r="D16" s="115" t="s">
        <v>150</v>
      </c>
      <c r="E16" s="79">
        <v>3</v>
      </c>
      <c r="F16" s="167"/>
      <c r="G16" s="167"/>
      <c r="H16" s="80"/>
      <c r="I16" s="80"/>
      <c r="J16" s="80"/>
      <c r="K16" s="27">
        <f>ROUND(H16+I16+J16,2)</f>
        <v>0</v>
      </c>
      <c r="L16" s="73">
        <f>ROUND(F16*E16,2)</f>
        <v>0</v>
      </c>
      <c r="M16" s="28">
        <f>ROUND(H16*E16,2)</f>
        <v>0</v>
      </c>
      <c r="N16" s="28">
        <f>ROUND(I16*E16,2)</f>
        <v>0</v>
      </c>
      <c r="O16" s="28">
        <f>ROUND(J16*E16,2)</f>
        <v>0</v>
      </c>
      <c r="P16" s="27">
        <f>ROUND(M16+N16+O16,2)</f>
        <v>0</v>
      </c>
      <c r="Q16" s="59"/>
      <c r="R16" s="59"/>
      <c r="S16" s="289"/>
    </row>
    <row r="17" spans="1:19" s="24" customFormat="1">
      <c r="A17" s="29">
        <v>3</v>
      </c>
      <c r="B17" s="93"/>
      <c r="C17" s="288" t="s">
        <v>402</v>
      </c>
      <c r="D17" s="115" t="s">
        <v>150</v>
      </c>
      <c r="E17" s="79">
        <v>3</v>
      </c>
      <c r="F17" s="98"/>
      <c r="G17" s="167"/>
      <c r="H17" s="80"/>
      <c r="I17" s="80"/>
      <c r="J17" s="80"/>
      <c r="K17" s="27">
        <f>ROUND(H17+I17+J17,2)</f>
        <v>0</v>
      </c>
      <c r="L17" s="73">
        <f>ROUND(F17*E17,2)</f>
        <v>0</v>
      </c>
      <c r="M17" s="28">
        <f>ROUND(H17*E17,2)</f>
        <v>0</v>
      </c>
      <c r="N17" s="28">
        <f>ROUND(I17*E17,2)</f>
        <v>0</v>
      </c>
      <c r="O17" s="28">
        <f>ROUND(J17*E17,2)</f>
        <v>0</v>
      </c>
      <c r="P17" s="27">
        <f>ROUND(M17+N17+O17,2)</f>
        <v>0</v>
      </c>
      <c r="Q17" s="59"/>
      <c r="R17" s="59"/>
      <c r="S17" s="289"/>
    </row>
    <row r="18" spans="1:19" s="24" customFormat="1">
      <c r="A18" s="29">
        <v>4</v>
      </c>
      <c r="B18" s="93"/>
      <c r="C18" s="288" t="s">
        <v>403</v>
      </c>
      <c r="D18" s="115" t="s">
        <v>150</v>
      </c>
      <c r="E18" s="79">
        <v>4</v>
      </c>
      <c r="F18" s="167"/>
      <c r="G18" s="167"/>
      <c r="H18" s="80"/>
      <c r="I18" s="80"/>
      <c r="J18" s="80"/>
      <c r="K18" s="27">
        <f>ROUND(H18+I18+J18,2)</f>
        <v>0</v>
      </c>
      <c r="L18" s="73">
        <f>ROUND(F18*E18,2)</f>
        <v>0</v>
      </c>
      <c r="M18" s="28">
        <f>ROUND(H18*E18,2)</f>
        <v>0</v>
      </c>
      <c r="N18" s="28">
        <f>ROUND(I18*E18,2)</f>
        <v>0</v>
      </c>
      <c r="O18" s="28">
        <f>ROUND(J18*E18,2)</f>
        <v>0</v>
      </c>
      <c r="P18" s="27">
        <f>ROUND(M18+N18+O18,2)</f>
        <v>0</v>
      </c>
      <c r="Q18" s="59"/>
      <c r="R18" s="59"/>
      <c r="S18" s="289"/>
    </row>
    <row r="19" spans="1:19" s="24" customFormat="1">
      <c r="A19" s="29">
        <v>5</v>
      </c>
      <c r="B19" s="93"/>
      <c r="C19" s="288" t="s">
        <v>404</v>
      </c>
      <c r="D19" s="115" t="s">
        <v>150</v>
      </c>
      <c r="E19" s="79">
        <v>1</v>
      </c>
      <c r="F19" s="98"/>
      <c r="G19" s="167"/>
      <c r="H19" s="80"/>
      <c r="I19" s="80"/>
      <c r="J19" s="80"/>
      <c r="K19" s="27">
        <f t="shared" ref="K19:K35" si="0">ROUND(H19+I19+J19,2)</f>
        <v>0</v>
      </c>
      <c r="L19" s="73">
        <f t="shared" ref="L19:L35" si="1">ROUND(F19*E19,2)</f>
        <v>0</v>
      </c>
      <c r="M19" s="28">
        <f t="shared" ref="M19:M35" si="2">ROUND(H19*E19,2)</f>
        <v>0</v>
      </c>
      <c r="N19" s="28">
        <f t="shared" ref="N19:N35" si="3">ROUND(I19*E19,2)</f>
        <v>0</v>
      </c>
      <c r="O19" s="28">
        <f t="shared" ref="O19:O35" si="4">ROUND(J19*E19,2)</f>
        <v>0</v>
      </c>
      <c r="P19" s="27">
        <f t="shared" ref="P19:P35" si="5">ROUND(M19+N19+O19,2)</f>
        <v>0</v>
      </c>
      <c r="Q19" s="59"/>
      <c r="R19" s="59"/>
      <c r="S19" s="289"/>
    </row>
    <row r="20" spans="1:19" s="24" customFormat="1">
      <c r="A20" s="29">
        <v>6</v>
      </c>
      <c r="B20" s="93"/>
      <c r="C20" s="288" t="s">
        <v>405</v>
      </c>
      <c r="D20" s="115" t="s">
        <v>150</v>
      </c>
      <c r="E20" s="79">
        <v>2</v>
      </c>
      <c r="F20" s="167"/>
      <c r="G20" s="167"/>
      <c r="H20" s="80"/>
      <c r="I20" s="80"/>
      <c r="J20" s="80"/>
      <c r="K20" s="27">
        <f t="shared" si="0"/>
        <v>0</v>
      </c>
      <c r="L20" s="73">
        <f t="shared" si="1"/>
        <v>0</v>
      </c>
      <c r="M20" s="28">
        <f t="shared" si="2"/>
        <v>0</v>
      </c>
      <c r="N20" s="28">
        <f t="shared" si="3"/>
        <v>0</v>
      </c>
      <c r="O20" s="28">
        <f t="shared" si="4"/>
        <v>0</v>
      </c>
      <c r="P20" s="27">
        <f t="shared" si="5"/>
        <v>0</v>
      </c>
      <c r="Q20" s="59"/>
      <c r="R20" s="59"/>
      <c r="S20" s="289"/>
    </row>
    <row r="21" spans="1:19" s="24" customFormat="1">
      <c r="A21" s="29">
        <v>7</v>
      </c>
      <c r="B21" s="93"/>
      <c r="C21" s="288" t="s">
        <v>406</v>
      </c>
      <c r="D21" s="115" t="s">
        <v>122</v>
      </c>
      <c r="E21" s="79">
        <v>10.86</v>
      </c>
      <c r="F21" s="98"/>
      <c r="G21" s="167"/>
      <c r="H21" s="80"/>
      <c r="I21" s="80"/>
      <c r="J21" s="80"/>
      <c r="K21" s="27">
        <f t="shared" si="0"/>
        <v>0</v>
      </c>
      <c r="L21" s="73">
        <f t="shared" si="1"/>
        <v>0</v>
      </c>
      <c r="M21" s="28">
        <f t="shared" si="2"/>
        <v>0</v>
      </c>
      <c r="N21" s="28">
        <f t="shared" si="3"/>
        <v>0</v>
      </c>
      <c r="O21" s="28">
        <f t="shared" si="4"/>
        <v>0</v>
      </c>
      <c r="P21" s="27">
        <f t="shared" si="5"/>
        <v>0</v>
      </c>
      <c r="Q21" s="59"/>
      <c r="R21" s="59"/>
      <c r="S21" s="59"/>
    </row>
    <row r="22" spans="1:19" s="24" customFormat="1">
      <c r="A22" s="29">
        <v>8</v>
      </c>
      <c r="B22" s="93"/>
      <c r="C22" s="288" t="s">
        <v>417</v>
      </c>
      <c r="D22" s="115" t="s">
        <v>122</v>
      </c>
      <c r="E22" s="79">
        <v>19.54</v>
      </c>
      <c r="F22" s="167"/>
      <c r="G22" s="167"/>
      <c r="H22" s="80"/>
      <c r="I22" s="80"/>
      <c r="J22" s="80"/>
      <c r="K22" s="27">
        <f t="shared" si="0"/>
        <v>0</v>
      </c>
      <c r="L22" s="73">
        <f t="shared" si="1"/>
        <v>0</v>
      </c>
      <c r="M22" s="28">
        <f t="shared" si="2"/>
        <v>0</v>
      </c>
      <c r="N22" s="28">
        <f t="shared" si="3"/>
        <v>0</v>
      </c>
      <c r="O22" s="28">
        <f t="shared" si="4"/>
        <v>0</v>
      </c>
      <c r="P22" s="27">
        <f t="shared" si="5"/>
        <v>0</v>
      </c>
      <c r="Q22" s="59"/>
      <c r="R22" s="59"/>
      <c r="S22" s="59"/>
    </row>
    <row r="23" spans="1:19" s="24" customFormat="1" ht="26.4">
      <c r="A23" s="29"/>
      <c r="B23" s="93"/>
      <c r="C23" s="290" t="s">
        <v>419</v>
      </c>
      <c r="D23" s="115"/>
      <c r="E23" s="79"/>
      <c r="F23" s="98"/>
      <c r="G23" s="167"/>
      <c r="H23" s="80"/>
      <c r="I23" s="80"/>
      <c r="J23" s="80"/>
      <c r="K23" s="27">
        <f t="shared" si="0"/>
        <v>0</v>
      </c>
      <c r="L23" s="73">
        <f t="shared" si="1"/>
        <v>0</v>
      </c>
      <c r="M23" s="28">
        <f t="shared" si="2"/>
        <v>0</v>
      </c>
      <c r="N23" s="28">
        <f t="shared" si="3"/>
        <v>0</v>
      </c>
      <c r="O23" s="28">
        <f t="shared" si="4"/>
        <v>0</v>
      </c>
      <c r="P23" s="27">
        <f t="shared" si="5"/>
        <v>0</v>
      </c>
      <c r="Q23" s="59"/>
      <c r="R23" s="59"/>
      <c r="S23" s="59"/>
    </row>
    <row r="24" spans="1:19" s="24" customFormat="1">
      <c r="A24" s="29">
        <v>9</v>
      </c>
      <c r="B24" s="93"/>
      <c r="C24" s="249" t="s">
        <v>407</v>
      </c>
      <c r="D24" s="115" t="s">
        <v>150</v>
      </c>
      <c r="E24" s="79">
        <v>1</v>
      </c>
      <c r="F24" s="98"/>
      <c r="G24" s="167"/>
      <c r="H24" s="80"/>
      <c r="I24" s="80"/>
      <c r="J24" s="80"/>
      <c r="K24" s="27">
        <f t="shared" si="0"/>
        <v>0</v>
      </c>
      <c r="L24" s="73">
        <f t="shared" si="1"/>
        <v>0</v>
      </c>
      <c r="M24" s="28">
        <f t="shared" si="2"/>
        <v>0</v>
      </c>
      <c r="N24" s="28">
        <f t="shared" si="3"/>
        <v>0</v>
      </c>
      <c r="O24" s="28">
        <f t="shared" si="4"/>
        <v>0</v>
      </c>
      <c r="P24" s="27">
        <f t="shared" si="5"/>
        <v>0</v>
      </c>
      <c r="Q24" s="59"/>
      <c r="R24" s="59"/>
      <c r="S24" s="289"/>
    </row>
    <row r="25" spans="1:19" s="24" customFormat="1">
      <c r="A25" s="29">
        <v>10</v>
      </c>
      <c r="B25" s="93"/>
      <c r="C25" s="249" t="s">
        <v>408</v>
      </c>
      <c r="D25" s="115" t="s">
        <v>150</v>
      </c>
      <c r="E25" s="79">
        <v>1</v>
      </c>
      <c r="F25" s="167"/>
      <c r="G25" s="167"/>
      <c r="H25" s="80"/>
      <c r="I25" s="80"/>
      <c r="J25" s="80"/>
      <c r="K25" s="27">
        <f t="shared" si="0"/>
        <v>0</v>
      </c>
      <c r="L25" s="73">
        <f t="shared" si="1"/>
        <v>0</v>
      </c>
      <c r="M25" s="28">
        <f t="shared" si="2"/>
        <v>0</v>
      </c>
      <c r="N25" s="28">
        <f t="shared" si="3"/>
        <v>0</v>
      </c>
      <c r="O25" s="28">
        <f t="shared" si="4"/>
        <v>0</v>
      </c>
      <c r="P25" s="27">
        <f t="shared" si="5"/>
        <v>0</v>
      </c>
      <c r="Q25" s="59"/>
      <c r="R25" s="59"/>
      <c r="S25" s="289"/>
    </row>
    <row r="26" spans="1:19" s="24" customFormat="1">
      <c r="A26" s="29">
        <v>11</v>
      </c>
      <c r="B26" s="93"/>
      <c r="C26" s="249" t="s">
        <v>409</v>
      </c>
      <c r="D26" s="115" t="s">
        <v>150</v>
      </c>
      <c r="E26" s="79">
        <v>1</v>
      </c>
      <c r="F26" s="98"/>
      <c r="G26" s="167"/>
      <c r="H26" s="80"/>
      <c r="I26" s="80"/>
      <c r="J26" s="80"/>
      <c r="K26" s="27">
        <f t="shared" si="0"/>
        <v>0</v>
      </c>
      <c r="L26" s="73">
        <f t="shared" si="1"/>
        <v>0</v>
      </c>
      <c r="M26" s="28">
        <f t="shared" si="2"/>
        <v>0</v>
      </c>
      <c r="N26" s="28">
        <f t="shared" si="3"/>
        <v>0</v>
      </c>
      <c r="O26" s="28">
        <f t="shared" si="4"/>
        <v>0</v>
      </c>
      <c r="P26" s="27">
        <f t="shared" si="5"/>
        <v>0</v>
      </c>
      <c r="Q26" s="59"/>
      <c r="R26" s="59"/>
      <c r="S26" s="289"/>
    </row>
    <row r="27" spans="1:19" s="24" customFormat="1">
      <c r="A27" s="29">
        <v>12</v>
      </c>
      <c r="B27" s="93"/>
      <c r="C27" s="288" t="s">
        <v>410</v>
      </c>
      <c r="D27" s="115" t="s">
        <v>150</v>
      </c>
      <c r="E27" s="79">
        <v>1</v>
      </c>
      <c r="F27" s="167"/>
      <c r="G27" s="167"/>
      <c r="H27" s="80"/>
      <c r="I27" s="80"/>
      <c r="J27" s="80"/>
      <c r="K27" s="27">
        <f t="shared" si="0"/>
        <v>0</v>
      </c>
      <c r="L27" s="73">
        <f t="shared" si="1"/>
        <v>0</v>
      </c>
      <c r="M27" s="28">
        <f t="shared" si="2"/>
        <v>0</v>
      </c>
      <c r="N27" s="28">
        <f t="shared" si="3"/>
        <v>0</v>
      </c>
      <c r="O27" s="28">
        <f t="shared" si="4"/>
        <v>0</v>
      </c>
      <c r="P27" s="27">
        <f t="shared" si="5"/>
        <v>0</v>
      </c>
      <c r="Q27" s="59"/>
      <c r="R27" s="289"/>
      <c r="S27" s="59"/>
    </row>
    <row r="28" spans="1:19" s="24" customFormat="1">
      <c r="A28" s="29">
        <v>13</v>
      </c>
      <c r="B28" s="93"/>
      <c r="C28" s="288" t="s">
        <v>411</v>
      </c>
      <c r="D28" s="115" t="s">
        <v>150</v>
      </c>
      <c r="E28" s="79">
        <v>1</v>
      </c>
      <c r="F28" s="98"/>
      <c r="G28" s="167"/>
      <c r="H28" s="80"/>
      <c r="I28" s="80"/>
      <c r="J28" s="80"/>
      <c r="K28" s="27">
        <f t="shared" si="0"/>
        <v>0</v>
      </c>
      <c r="L28" s="73">
        <f t="shared" si="1"/>
        <v>0</v>
      </c>
      <c r="M28" s="28">
        <f t="shared" si="2"/>
        <v>0</v>
      </c>
      <c r="N28" s="28">
        <f t="shared" si="3"/>
        <v>0</v>
      </c>
      <c r="O28" s="28">
        <f t="shared" si="4"/>
        <v>0</v>
      </c>
      <c r="P28" s="27">
        <f t="shared" si="5"/>
        <v>0</v>
      </c>
      <c r="Q28" s="59"/>
      <c r="R28" s="289"/>
      <c r="S28" s="59"/>
    </row>
    <row r="29" spans="1:19" s="24" customFormat="1">
      <c r="A29" s="29">
        <v>14</v>
      </c>
      <c r="B29" s="93"/>
      <c r="C29" s="288" t="s">
        <v>412</v>
      </c>
      <c r="D29" s="115" t="s">
        <v>150</v>
      </c>
      <c r="E29" s="79">
        <v>2</v>
      </c>
      <c r="F29" s="167"/>
      <c r="G29" s="167"/>
      <c r="H29" s="80"/>
      <c r="I29" s="80"/>
      <c r="J29" s="80"/>
      <c r="K29" s="27">
        <f t="shared" si="0"/>
        <v>0</v>
      </c>
      <c r="L29" s="73">
        <f t="shared" si="1"/>
        <v>0</v>
      </c>
      <c r="M29" s="28">
        <f t="shared" si="2"/>
        <v>0</v>
      </c>
      <c r="N29" s="28">
        <f t="shared" si="3"/>
        <v>0</v>
      </c>
      <c r="O29" s="28">
        <f t="shared" si="4"/>
        <v>0</v>
      </c>
      <c r="P29" s="27">
        <f t="shared" si="5"/>
        <v>0</v>
      </c>
      <c r="Q29" s="59"/>
      <c r="R29" s="289"/>
      <c r="S29" s="59"/>
    </row>
    <row r="30" spans="1:19" s="24" customFormat="1">
      <c r="A30" s="29">
        <v>15</v>
      </c>
      <c r="B30" s="93"/>
      <c r="C30" s="288" t="s">
        <v>413</v>
      </c>
      <c r="D30" s="115" t="s">
        <v>150</v>
      </c>
      <c r="E30" s="79">
        <v>2</v>
      </c>
      <c r="F30" s="98"/>
      <c r="G30" s="167"/>
      <c r="H30" s="80"/>
      <c r="I30" s="80"/>
      <c r="J30" s="80"/>
      <c r="K30" s="27">
        <f t="shared" si="0"/>
        <v>0</v>
      </c>
      <c r="L30" s="73">
        <f t="shared" si="1"/>
        <v>0</v>
      </c>
      <c r="M30" s="28">
        <f t="shared" si="2"/>
        <v>0</v>
      </c>
      <c r="N30" s="28">
        <f t="shared" si="3"/>
        <v>0</v>
      </c>
      <c r="O30" s="28">
        <f t="shared" si="4"/>
        <v>0</v>
      </c>
      <c r="P30" s="27">
        <f t="shared" si="5"/>
        <v>0</v>
      </c>
      <c r="Q30" s="59"/>
      <c r="R30" s="289"/>
      <c r="S30" s="59"/>
    </row>
    <row r="31" spans="1:19" s="24" customFormat="1">
      <c r="A31" s="29">
        <v>16</v>
      </c>
      <c r="B31" s="93"/>
      <c r="C31" s="288" t="s">
        <v>414</v>
      </c>
      <c r="D31" s="115" t="s">
        <v>150</v>
      </c>
      <c r="E31" s="79">
        <v>1</v>
      </c>
      <c r="F31" s="167"/>
      <c r="G31" s="167"/>
      <c r="H31" s="80"/>
      <c r="I31" s="80"/>
      <c r="J31" s="80"/>
      <c r="K31" s="27">
        <f t="shared" si="0"/>
        <v>0</v>
      </c>
      <c r="L31" s="73">
        <f t="shared" si="1"/>
        <v>0</v>
      </c>
      <c r="M31" s="28">
        <f t="shared" si="2"/>
        <v>0</v>
      </c>
      <c r="N31" s="28">
        <f t="shared" si="3"/>
        <v>0</v>
      </c>
      <c r="O31" s="28">
        <f t="shared" si="4"/>
        <v>0</v>
      </c>
      <c r="P31" s="27">
        <f t="shared" si="5"/>
        <v>0</v>
      </c>
      <c r="Q31" s="59"/>
      <c r="R31" s="289"/>
      <c r="S31" s="59"/>
    </row>
    <row r="32" spans="1:19" s="24" customFormat="1">
      <c r="A32" s="29">
        <v>17</v>
      </c>
      <c r="B32" s="93"/>
      <c r="C32" s="288" t="s">
        <v>415</v>
      </c>
      <c r="D32" s="115" t="s">
        <v>150</v>
      </c>
      <c r="E32" s="79">
        <v>1</v>
      </c>
      <c r="F32" s="98"/>
      <c r="G32" s="167"/>
      <c r="H32" s="80"/>
      <c r="I32" s="80"/>
      <c r="J32" s="80"/>
      <c r="K32" s="27">
        <f t="shared" si="0"/>
        <v>0</v>
      </c>
      <c r="L32" s="73">
        <f t="shared" si="1"/>
        <v>0</v>
      </c>
      <c r="M32" s="28">
        <f t="shared" si="2"/>
        <v>0</v>
      </c>
      <c r="N32" s="28">
        <f t="shared" si="3"/>
        <v>0</v>
      </c>
      <c r="O32" s="28">
        <f t="shared" si="4"/>
        <v>0</v>
      </c>
      <c r="P32" s="27">
        <f t="shared" si="5"/>
        <v>0</v>
      </c>
      <c r="Q32" s="59"/>
      <c r="R32" s="289"/>
      <c r="S32" s="59"/>
    </row>
    <row r="33" spans="1:19" s="24" customFormat="1">
      <c r="A33" s="29"/>
      <c r="B33" s="93"/>
      <c r="C33" s="168" t="s">
        <v>416</v>
      </c>
      <c r="D33" s="115"/>
      <c r="E33" s="79"/>
      <c r="F33" s="167"/>
      <c r="G33" s="167"/>
      <c r="H33" s="80"/>
      <c r="I33" s="80"/>
      <c r="J33" s="80"/>
      <c r="K33" s="27">
        <f t="shared" si="0"/>
        <v>0</v>
      </c>
      <c r="L33" s="73">
        <f t="shared" si="1"/>
        <v>0</v>
      </c>
      <c r="M33" s="28">
        <f t="shared" si="2"/>
        <v>0</v>
      </c>
      <c r="N33" s="28">
        <f t="shared" si="3"/>
        <v>0</v>
      </c>
      <c r="O33" s="28">
        <f t="shared" si="4"/>
        <v>0</v>
      </c>
      <c r="P33" s="27">
        <f t="shared" si="5"/>
        <v>0</v>
      </c>
      <c r="Q33" s="59"/>
      <c r="R33" s="59"/>
      <c r="S33" s="59"/>
    </row>
    <row r="34" spans="1:19" s="24" customFormat="1">
      <c r="A34" s="29">
        <v>18</v>
      </c>
      <c r="B34" s="93"/>
      <c r="C34" s="141" t="s">
        <v>420</v>
      </c>
      <c r="D34" s="115" t="s">
        <v>150</v>
      </c>
      <c r="E34" s="79">
        <v>19</v>
      </c>
      <c r="F34" s="98"/>
      <c r="G34" s="167"/>
      <c r="H34" s="80"/>
      <c r="I34" s="80"/>
      <c r="J34" s="80"/>
      <c r="K34" s="27">
        <f t="shared" si="0"/>
        <v>0</v>
      </c>
      <c r="L34" s="73">
        <f t="shared" si="1"/>
        <v>0</v>
      </c>
      <c r="M34" s="28">
        <f t="shared" si="2"/>
        <v>0</v>
      </c>
      <c r="N34" s="28">
        <f t="shared" si="3"/>
        <v>0</v>
      </c>
      <c r="O34" s="28">
        <f t="shared" si="4"/>
        <v>0</v>
      </c>
      <c r="P34" s="27">
        <f t="shared" si="5"/>
        <v>0</v>
      </c>
      <c r="Q34" s="59"/>
      <c r="R34" s="59"/>
      <c r="S34" s="59"/>
    </row>
    <row r="35" spans="1:19" s="24" customFormat="1">
      <c r="A35" s="29">
        <v>19</v>
      </c>
      <c r="B35" s="93"/>
      <c r="C35" s="141" t="s">
        <v>421</v>
      </c>
      <c r="D35" s="115" t="s">
        <v>150</v>
      </c>
      <c r="E35" s="79">
        <v>19</v>
      </c>
      <c r="F35" s="167"/>
      <c r="G35" s="167"/>
      <c r="H35" s="80"/>
      <c r="I35" s="80"/>
      <c r="J35" s="80"/>
      <c r="K35" s="27">
        <f t="shared" si="0"/>
        <v>0</v>
      </c>
      <c r="L35" s="73">
        <f t="shared" si="1"/>
        <v>0</v>
      </c>
      <c r="M35" s="28">
        <f t="shared" si="2"/>
        <v>0</v>
      </c>
      <c r="N35" s="28">
        <f t="shared" si="3"/>
        <v>0</v>
      </c>
      <c r="O35" s="28">
        <f t="shared" si="4"/>
        <v>0</v>
      </c>
      <c r="P35" s="27">
        <f t="shared" si="5"/>
        <v>0</v>
      </c>
      <c r="Q35" s="59"/>
      <c r="R35" s="59"/>
      <c r="S35" s="59"/>
    </row>
    <row r="36" spans="1:19" s="24" customFormat="1">
      <c r="A36" s="63"/>
      <c r="B36" s="29"/>
      <c r="C36" s="26"/>
      <c r="D36" s="1"/>
      <c r="E36" s="2"/>
      <c r="F36" s="75"/>
      <c r="G36" s="75"/>
      <c r="H36" s="139"/>
      <c r="I36" s="139"/>
      <c r="J36" s="139"/>
      <c r="K36" s="27">
        <f>ROUND(H36+I36+J36,2)</f>
        <v>0</v>
      </c>
      <c r="L36" s="73">
        <f>ROUND(F36*E36,2)</f>
        <v>0</v>
      </c>
      <c r="M36" s="28">
        <f>ROUND(H36*E36,2)</f>
        <v>0</v>
      </c>
      <c r="N36" s="28">
        <f>ROUND(I36*E36,2)</f>
        <v>0</v>
      </c>
      <c r="O36" s="28">
        <f>ROUND(J36*E36,2)</f>
        <v>0</v>
      </c>
      <c r="P36" s="27">
        <f>ROUND(M36+N36+O36,2)</f>
        <v>0</v>
      </c>
      <c r="Q36" s="59"/>
      <c r="R36" s="59"/>
    </row>
    <row r="37" spans="1:19" s="5" customFormat="1" ht="26.4">
      <c r="A37" s="11"/>
      <c r="B37" s="11"/>
      <c r="C37" s="13" t="str">
        <f>'1.1 Pamati'!$C$31</f>
        <v>Tiešās izmaksas kopā, t. sk. darba devēja sociālais nodoklis 23.59%</v>
      </c>
      <c r="D37" s="12"/>
      <c r="E37" s="14"/>
      <c r="F37" s="99"/>
      <c r="G37" s="99"/>
      <c r="H37" s="14"/>
      <c r="I37" s="14"/>
      <c r="J37" s="14"/>
      <c r="K37" s="15"/>
      <c r="L37" s="105">
        <f>SUM(L14:L36)</f>
        <v>0</v>
      </c>
      <c r="M37" s="15">
        <f>SUM(M14:M36)</f>
        <v>0</v>
      </c>
      <c r="N37" s="15">
        <f>SUM(N14:N36)</f>
        <v>0</v>
      </c>
      <c r="O37" s="15">
        <f>SUM(O14:O36)</f>
        <v>0</v>
      </c>
      <c r="P37" s="15">
        <f>SUM(P14:P36)</f>
        <v>0</v>
      </c>
      <c r="Q37" s="7"/>
      <c r="R37" s="7"/>
    </row>
    <row r="38" spans="1:19" s="33" customFormat="1">
      <c r="A38" s="34"/>
      <c r="B38" s="34"/>
      <c r="C38" s="35"/>
    </row>
    <row r="39" spans="1:19" s="33" customFormat="1">
      <c r="A39" s="161"/>
      <c r="B39" s="160"/>
      <c r="C39" s="35"/>
      <c r="D39" s="35"/>
      <c r="E39" s="35"/>
      <c r="F39" s="35"/>
    </row>
    <row r="40" spans="1:19" s="33" customFormat="1">
      <c r="A40" s="34"/>
      <c r="B40" s="34"/>
      <c r="C40" s="35"/>
    </row>
    <row r="41" spans="1:19" s="33" customFormat="1">
      <c r="A41" s="4" t="str">
        <f>'Buvn.kopt.'!$A$32</f>
        <v>Sastādīja: Mikus Dzudzilo, Sert., Nr. 20-7063</v>
      </c>
      <c r="B41" s="36"/>
      <c r="C41" s="37"/>
    </row>
    <row r="42" spans="1:19">
      <c r="A42" s="4"/>
      <c r="B42" s="23"/>
      <c r="C42" s="56"/>
      <c r="F42" s="38"/>
      <c r="G42" s="22"/>
      <c r="L42" s="22"/>
      <c r="Q42" s="22"/>
      <c r="R42" s="22"/>
    </row>
    <row r="43" spans="1:19">
      <c r="A43" s="4"/>
      <c r="B43" s="23"/>
      <c r="C43" s="23"/>
      <c r="F43" s="22"/>
      <c r="G43" s="22"/>
      <c r="L43" s="22"/>
      <c r="Q43" s="22"/>
      <c r="R43" s="22"/>
    </row>
    <row r="44" spans="1:19" s="23" customFormat="1">
      <c r="A44" s="57"/>
      <c r="D44" s="22"/>
      <c r="E44" s="22"/>
      <c r="F44" s="22"/>
    </row>
    <row r="45" spans="1:19">
      <c r="A45" s="4" t="str">
        <f>'Buvn.kopt.'!$A$36</f>
        <v>.</v>
      </c>
      <c r="B45" s="23"/>
      <c r="C45" s="23"/>
      <c r="F45" s="22"/>
      <c r="G45" s="22"/>
      <c r="L45" s="22"/>
      <c r="Q45" s="22"/>
      <c r="R45" s="22"/>
    </row>
    <row r="46" spans="1:19">
      <c r="A46" s="23"/>
      <c r="B46" s="23"/>
      <c r="C46" s="23"/>
      <c r="F46" s="22"/>
      <c r="G46" s="22"/>
      <c r="L46" s="22"/>
      <c r="Q46" s="22"/>
      <c r="R46" s="22"/>
    </row>
    <row r="47" spans="1:19">
      <c r="A47" s="23"/>
      <c r="B47" s="23"/>
      <c r="C47" s="23"/>
      <c r="F47" s="22"/>
      <c r="G47" s="22"/>
      <c r="L47" s="22"/>
      <c r="Q47" s="22"/>
      <c r="R47" s="22"/>
    </row>
    <row r="48" spans="1:19">
      <c r="A48" s="23"/>
      <c r="B48" s="23"/>
      <c r="C48" s="23"/>
      <c r="F48" s="22"/>
      <c r="G48" s="22"/>
      <c r="L48" s="22"/>
      <c r="Q48" s="22"/>
      <c r="R48" s="22"/>
    </row>
  </sheetData>
  <mergeCells count="11">
    <mergeCell ref="F12:K12"/>
    <mergeCell ref="L12:P12"/>
    <mergeCell ref="A1:P1"/>
    <mergeCell ref="A2:P2"/>
    <mergeCell ref="M9:N9"/>
    <mergeCell ref="O9:P9"/>
    <mergeCell ref="A12:A13"/>
    <mergeCell ref="B12:B13"/>
    <mergeCell ref="C12:C13"/>
    <mergeCell ref="D12:D13"/>
    <mergeCell ref="E12:E13"/>
  </mergeCells>
  <phoneticPr fontId="37" type="noConversion"/>
  <printOptions horizontalCentered="1"/>
  <pageMargins left="0.74803149606299202" right="0.74803149606299202" top="1.0649606300000001" bottom="0.5" header="0.43307086614173201" footer="0.23622047244094499"/>
  <pageSetup paperSize="9" scale="6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702A0-FAA8-4462-B0E5-D08978EF5509}">
  <sheetPr>
    <tabColor theme="6" tint="-0.499984740745262"/>
  </sheetPr>
  <dimension ref="A1:S33"/>
  <sheetViews>
    <sheetView view="pageBreakPreview" zoomScale="85" zoomScaleNormal="85" workbookViewId="0">
      <selection activeCell="J35" sqref="J35"/>
    </sheetView>
  </sheetViews>
  <sheetFormatPr defaultColWidth="9.109375" defaultRowHeight="13.2"/>
  <cols>
    <col min="1" max="1" width="4.5546875" style="22" customWidth="1"/>
    <col min="2" max="2" width="5.5546875" style="22" customWidth="1"/>
    <col min="3" max="3" width="42.6640625" style="22" customWidth="1"/>
    <col min="4" max="4" width="6.88671875" style="22" customWidth="1"/>
    <col min="5" max="5" width="8.5546875" style="22" customWidth="1"/>
    <col min="6" max="6" width="9.33203125" style="102" customWidth="1"/>
    <col min="7" max="7" width="9" style="102" customWidth="1"/>
    <col min="8" max="8" width="9.5546875" style="22" customWidth="1"/>
    <col min="9" max="9" width="8.88671875" style="22" customWidth="1"/>
    <col min="10" max="10" width="10.5546875" style="22" customWidth="1"/>
    <col min="11" max="11" width="10.109375" style="22" customWidth="1"/>
    <col min="12" max="12" width="10.109375" style="102" customWidth="1"/>
    <col min="13" max="13" width="11.33203125" style="22" customWidth="1"/>
    <col min="14" max="14" width="11.44140625" style="22" customWidth="1"/>
    <col min="15" max="15" width="9.6640625" style="22" customWidth="1"/>
    <col min="16" max="16" width="11.5546875" style="22" customWidth="1"/>
    <col min="17" max="17" width="9.44140625" style="23" customWidth="1"/>
    <col min="18" max="18" width="9.109375" style="23"/>
    <col min="19" max="19" width="11" style="22" customWidth="1"/>
    <col min="20" max="16384" width="9.109375" style="22"/>
  </cols>
  <sheetData>
    <row r="1" spans="1:19" s="5" customFormat="1">
      <c r="A1" s="330" t="s">
        <v>48</v>
      </c>
      <c r="B1" s="330"/>
      <c r="C1" s="330"/>
      <c r="D1" s="330"/>
      <c r="E1" s="330"/>
      <c r="F1" s="330"/>
      <c r="G1" s="330"/>
      <c r="H1" s="330"/>
      <c r="I1" s="330"/>
      <c r="J1" s="330"/>
      <c r="K1" s="330"/>
      <c r="L1" s="330"/>
      <c r="M1" s="330"/>
      <c r="N1" s="330"/>
      <c r="O1" s="330"/>
      <c r="P1" s="330"/>
      <c r="Q1" s="58"/>
      <c r="R1" s="7"/>
    </row>
    <row r="2" spans="1:19" s="5" customFormat="1">
      <c r="A2" s="331" t="s">
        <v>464</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P19</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5" t="s">
        <v>43</v>
      </c>
      <c r="D12" s="335" t="s">
        <v>1</v>
      </c>
      <c r="E12" s="326" t="s">
        <v>2</v>
      </c>
      <c r="F12" s="327" t="s">
        <v>5</v>
      </c>
      <c r="G12" s="328"/>
      <c r="H12" s="328"/>
      <c r="I12" s="328"/>
      <c r="J12" s="328"/>
      <c r="K12" s="329"/>
      <c r="L12" s="327" t="s">
        <v>3</v>
      </c>
      <c r="M12" s="328"/>
      <c r="N12" s="328"/>
      <c r="O12" s="328"/>
      <c r="P12" s="329"/>
      <c r="Q12" s="7"/>
      <c r="R12" s="7"/>
    </row>
    <row r="13" spans="1:19" s="5" customFormat="1" ht="57" customHeight="1">
      <c r="A13" s="336"/>
      <c r="B13" s="336"/>
      <c r="C13" s="336"/>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173" customFormat="1">
      <c r="A14" s="63"/>
      <c r="B14" s="63"/>
      <c r="C14" s="162" t="s">
        <v>465</v>
      </c>
      <c r="D14" s="244"/>
      <c r="E14" s="245"/>
      <c r="F14" s="72"/>
      <c r="G14" s="72"/>
      <c r="H14" s="112"/>
      <c r="I14" s="112"/>
      <c r="J14" s="112"/>
      <c r="K14" s="64">
        <f>ROUND(H14+I14+J14,2)</f>
        <v>0</v>
      </c>
      <c r="L14" s="109">
        <f>ROUND(F14*E14,2)</f>
        <v>0</v>
      </c>
      <c r="M14" s="77">
        <f>ROUND(H14*E14,2)</f>
        <v>0</v>
      </c>
      <c r="N14" s="77">
        <f>ROUND(I14*E14,2)</f>
        <v>0</v>
      </c>
      <c r="O14" s="77">
        <f>ROUND(J14*E14,2)</f>
        <v>0</v>
      </c>
      <c r="P14" s="64">
        <f>ROUND(M14+N14+O14,2)</f>
        <v>0</v>
      </c>
      <c r="Q14" s="172"/>
      <c r="R14" s="172"/>
    </row>
    <row r="15" spans="1:19" s="173" customFormat="1">
      <c r="A15" s="63">
        <v>1</v>
      </c>
      <c r="B15" s="93"/>
      <c r="C15" s="169" t="s">
        <v>466</v>
      </c>
      <c r="D15" s="30" t="s">
        <v>326</v>
      </c>
      <c r="E15" s="171">
        <v>149</v>
      </c>
      <c r="F15" s="98"/>
      <c r="G15" s="167"/>
      <c r="H15" s="183"/>
      <c r="I15" s="184"/>
      <c r="J15" s="184"/>
      <c r="K15" s="185">
        <f>ROUND(H15+I15+J15,2)</f>
        <v>0</v>
      </c>
      <c r="L15" s="186">
        <f>ROUND(F15*E15,2)</f>
        <v>0</v>
      </c>
      <c r="M15" s="187">
        <f>ROUND(H15*E15,2)</f>
        <v>0</v>
      </c>
      <c r="N15" s="187">
        <f>ROUND(I15*E15,2)</f>
        <v>0</v>
      </c>
      <c r="O15" s="187">
        <f>ROUND(J15*E15,2)</f>
        <v>0</v>
      </c>
      <c r="P15" s="185">
        <f>ROUND(M15+N15+O15,2)</f>
        <v>0</v>
      </c>
      <c r="Q15" s="172"/>
      <c r="R15" s="172"/>
      <c r="S15" s="174"/>
    </row>
    <row r="16" spans="1:19" s="173" customFormat="1" ht="26.4">
      <c r="A16" s="63">
        <v>2</v>
      </c>
      <c r="B16" s="93"/>
      <c r="C16" s="169" t="s">
        <v>467</v>
      </c>
      <c r="D16" s="30" t="s">
        <v>326</v>
      </c>
      <c r="E16" s="171">
        <f>E15</f>
        <v>149</v>
      </c>
      <c r="F16" s="98"/>
      <c r="G16" s="167"/>
      <c r="H16" s="183"/>
      <c r="I16" s="184"/>
      <c r="J16" s="184"/>
      <c r="K16" s="185">
        <f>ROUND(H16+I16+J16,2)</f>
        <v>0</v>
      </c>
      <c r="L16" s="186">
        <f>ROUND(F16*E16,2)</f>
        <v>0</v>
      </c>
      <c r="M16" s="187">
        <f>ROUND(H16*E16,2)</f>
        <v>0</v>
      </c>
      <c r="N16" s="187">
        <f>ROUND(I16*E16,2)</f>
        <v>0</v>
      </c>
      <c r="O16" s="187">
        <f>ROUND(J16*E16,2)</f>
        <v>0</v>
      </c>
      <c r="P16" s="185">
        <f>ROUND(M16+N16+O16,2)</f>
        <v>0</v>
      </c>
      <c r="Q16" s="172"/>
      <c r="R16" s="172"/>
      <c r="S16" s="174"/>
    </row>
    <row r="17" spans="1:19" s="173" customFormat="1">
      <c r="A17" s="63">
        <v>3</v>
      </c>
      <c r="B17" s="93"/>
      <c r="C17" s="169" t="s">
        <v>468</v>
      </c>
      <c r="D17" s="30" t="s">
        <v>326</v>
      </c>
      <c r="E17" s="171">
        <f>E16</f>
        <v>149</v>
      </c>
      <c r="F17" s="98"/>
      <c r="G17" s="167"/>
      <c r="H17" s="183"/>
      <c r="I17" s="184"/>
      <c r="J17" s="184"/>
      <c r="K17" s="185">
        <f>ROUND(H17+I17+J17,2)</f>
        <v>0</v>
      </c>
      <c r="L17" s="186">
        <f>ROUND(F17*E17,2)</f>
        <v>0</v>
      </c>
      <c r="M17" s="187">
        <f>ROUND(H17*E17,2)</f>
        <v>0</v>
      </c>
      <c r="N17" s="187">
        <f>ROUND(I17*E17,2)</f>
        <v>0</v>
      </c>
      <c r="O17" s="187">
        <f>ROUND(J17*E17,2)</f>
        <v>0</v>
      </c>
      <c r="P17" s="185">
        <f>ROUND(M17+N17+O17,2)</f>
        <v>0</v>
      </c>
      <c r="Q17" s="172"/>
      <c r="R17" s="172"/>
      <c r="S17" s="174"/>
    </row>
    <row r="18" spans="1:19" s="24" customFormat="1">
      <c r="A18" s="29"/>
      <c r="B18" s="29"/>
      <c r="C18" s="26"/>
      <c r="D18" s="1"/>
      <c r="E18" s="138"/>
      <c r="F18" s="164"/>
      <c r="G18" s="164"/>
      <c r="H18" s="139"/>
      <c r="I18" s="139"/>
      <c r="J18" s="139"/>
      <c r="K18" s="165">
        <f>ROUND(H18+I18+J18,2)</f>
        <v>0</v>
      </c>
      <c r="L18" s="163">
        <f>ROUND(F18*E18,2)</f>
        <v>0</v>
      </c>
      <c r="M18" s="166">
        <f>ROUND(H18*E18,2)</f>
        <v>0</v>
      </c>
      <c r="N18" s="166">
        <f>ROUND(I18*E18,2)</f>
        <v>0</v>
      </c>
      <c r="O18" s="166">
        <f>ROUND(J18*E18,2)</f>
        <v>0</v>
      </c>
      <c r="P18" s="165">
        <f>ROUND(M18+N18+O18,2)</f>
        <v>0</v>
      </c>
      <c r="Q18" s="59"/>
      <c r="R18" s="59"/>
    </row>
    <row r="19" spans="1:19" s="5" customFormat="1" ht="26.4">
      <c r="A19" s="11"/>
      <c r="B19" s="11"/>
      <c r="C19" s="13" t="str">
        <f>'1.1 Pamati'!$C$31</f>
        <v>Tiešās izmaksas kopā, t. sk. darba devēja sociālais nodoklis 23.59%</v>
      </c>
      <c r="D19" s="12"/>
      <c r="E19" s="14"/>
      <c r="F19" s="99"/>
      <c r="G19" s="99"/>
      <c r="H19" s="14"/>
      <c r="I19" s="14"/>
      <c r="J19" s="14"/>
      <c r="K19" s="15"/>
      <c r="L19" s="105">
        <f>SUM(L14:L18)</f>
        <v>0</v>
      </c>
      <c r="M19" s="15">
        <f>SUM(M14:M18)</f>
        <v>0</v>
      </c>
      <c r="N19" s="15">
        <f>SUM(N14:N18)</f>
        <v>0</v>
      </c>
      <c r="O19" s="15">
        <f>SUM(O14:O18)</f>
        <v>0</v>
      </c>
      <c r="P19" s="15">
        <f>SUM(P14:P18)</f>
        <v>0</v>
      </c>
      <c r="Q19" s="7"/>
      <c r="R19" s="7"/>
    </row>
    <row r="20" spans="1:19" s="33" customFormat="1">
      <c r="A20" s="34"/>
      <c r="B20" s="34"/>
      <c r="C20" s="35"/>
    </row>
    <row r="21" spans="1:19" s="33" customFormat="1">
      <c r="A21" s="161"/>
      <c r="B21" s="160"/>
      <c r="C21" s="35"/>
      <c r="D21" s="35"/>
      <c r="E21" s="35"/>
      <c r="F21" s="35"/>
    </row>
    <row r="22" spans="1:19" s="33" customFormat="1">
      <c r="A22" s="34"/>
      <c r="B22" s="34"/>
      <c r="C22" s="35"/>
    </row>
    <row r="23" spans="1:19" s="33" customFormat="1">
      <c r="A23" s="4" t="str">
        <f>'Buvn.kopt.'!$A$32</f>
        <v>Sastādīja: Mikus Dzudzilo, Sert., Nr. 20-7063</v>
      </c>
      <c r="B23" s="36"/>
      <c r="C23" s="37"/>
    </row>
    <row r="24" spans="1:19">
      <c r="A24" s="4"/>
      <c r="B24" s="23"/>
      <c r="C24" s="56"/>
      <c r="F24" s="38"/>
      <c r="G24" s="22"/>
      <c r="L24" s="22"/>
      <c r="Q24" s="22"/>
      <c r="R24" s="22"/>
    </row>
    <row r="25" spans="1:19">
      <c r="A25" s="4"/>
      <c r="B25" s="23"/>
      <c r="C25" s="23"/>
      <c r="F25" s="22"/>
      <c r="G25" s="22"/>
      <c r="L25" s="22"/>
      <c r="Q25" s="22"/>
      <c r="R25" s="22"/>
    </row>
    <row r="26" spans="1:19" s="23" customFormat="1">
      <c r="A26" s="57"/>
      <c r="D26" s="22"/>
      <c r="E26" s="22"/>
      <c r="F26" s="22"/>
    </row>
    <row r="27" spans="1:19">
      <c r="A27" s="4" t="str">
        <f>'Buvn.kopt.'!$A$36</f>
        <v>.</v>
      </c>
      <c r="B27" s="23"/>
      <c r="C27" s="23"/>
      <c r="F27" s="22"/>
      <c r="G27" s="22"/>
      <c r="L27" s="22"/>
      <c r="Q27" s="22"/>
      <c r="R27" s="22"/>
    </row>
    <row r="28" spans="1:19">
      <c r="A28" s="23"/>
      <c r="B28" s="23"/>
      <c r="C28" s="23"/>
      <c r="F28" s="22"/>
      <c r="G28" s="22"/>
      <c r="L28" s="22"/>
      <c r="Q28" s="22"/>
      <c r="R28" s="22"/>
    </row>
    <row r="29" spans="1:19">
      <c r="A29" s="23"/>
      <c r="B29" s="23"/>
      <c r="C29" s="23"/>
      <c r="F29" s="22"/>
      <c r="G29" s="22"/>
      <c r="L29" s="22"/>
      <c r="Q29" s="22"/>
      <c r="R29" s="22"/>
    </row>
    <row r="30" spans="1:19">
      <c r="A30" s="23"/>
      <c r="B30" s="23"/>
      <c r="C30" s="23"/>
      <c r="F30" s="22"/>
      <c r="G30" s="22"/>
      <c r="L30" s="22"/>
      <c r="Q30" s="22"/>
      <c r="R30" s="22"/>
    </row>
    <row r="31" spans="1:19" s="5" customFormat="1">
      <c r="A31" s="19"/>
      <c r="B31" s="19"/>
      <c r="C31" s="19"/>
      <c r="D31" s="17"/>
      <c r="E31" s="18"/>
      <c r="F31" s="100"/>
      <c r="G31" s="100"/>
      <c r="J31" s="18"/>
      <c r="K31" s="18"/>
      <c r="L31" s="100"/>
      <c r="M31" s="18"/>
      <c r="N31" s="18"/>
      <c r="O31" s="18"/>
      <c r="P31" s="18"/>
      <c r="Q31" s="7"/>
      <c r="R31" s="7"/>
    </row>
    <row r="32" spans="1:19" s="5" customFormat="1">
      <c r="A32" s="20"/>
      <c r="B32" s="20"/>
      <c r="C32" s="22"/>
      <c r="D32" s="20"/>
      <c r="E32" s="18"/>
      <c r="F32" s="100"/>
      <c r="G32" s="100"/>
      <c r="J32" s="20"/>
      <c r="K32" s="20"/>
      <c r="L32" s="101"/>
      <c r="M32" s="18"/>
      <c r="N32" s="18"/>
      <c r="O32" s="18"/>
      <c r="P32" s="18"/>
      <c r="Q32" s="7"/>
      <c r="R32" s="7"/>
    </row>
    <row r="33" spans="1:18" s="5" customFormat="1">
      <c r="A33" s="16"/>
      <c r="B33" s="16"/>
      <c r="C33" s="22"/>
      <c r="D33" s="17"/>
      <c r="E33" s="18"/>
      <c r="F33" s="100"/>
      <c r="G33" s="100"/>
      <c r="J33" s="18"/>
      <c r="K33" s="18"/>
      <c r="L33" s="100"/>
      <c r="M33" s="18"/>
      <c r="N33" s="18"/>
      <c r="O33" s="18"/>
      <c r="P33" s="18"/>
      <c r="Q33" s="7"/>
      <c r="R33" s="7"/>
    </row>
  </sheetData>
  <mergeCells count="11">
    <mergeCell ref="F12:K12"/>
    <mergeCell ref="L12:P12"/>
    <mergeCell ref="A1:P1"/>
    <mergeCell ref="A2:P2"/>
    <mergeCell ref="M9:N9"/>
    <mergeCell ref="O9:P9"/>
    <mergeCell ref="A12:A13"/>
    <mergeCell ref="B12:B13"/>
    <mergeCell ref="C12:C13"/>
    <mergeCell ref="D12:D13"/>
    <mergeCell ref="E12:E13"/>
  </mergeCells>
  <printOptions horizontalCentered="1"/>
  <pageMargins left="0.74803149606299202" right="0.74803149606299202" top="1.3149606300000001" bottom="0.60433070899999997" header="0.43307086614173201" footer="0.23622047244094499"/>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069F8-E8C7-4EF7-8766-19061FABD8EC}">
  <sheetPr>
    <tabColor theme="6" tint="-0.499984740745262"/>
  </sheetPr>
  <dimension ref="A1:S30"/>
  <sheetViews>
    <sheetView view="pageBreakPreview" zoomScale="85" zoomScaleNormal="85" workbookViewId="0">
      <selection activeCell="P19" sqref="P19"/>
    </sheetView>
  </sheetViews>
  <sheetFormatPr defaultColWidth="9.109375" defaultRowHeight="13.2"/>
  <cols>
    <col min="1" max="1" width="4.5546875" style="22" customWidth="1"/>
    <col min="2" max="2" width="5.44140625" style="22" customWidth="1"/>
    <col min="3" max="3" width="47.109375" style="22" customWidth="1"/>
    <col min="4" max="4" width="6.109375" style="22" customWidth="1"/>
    <col min="5" max="5" width="9.5546875" style="22" customWidth="1"/>
    <col min="6" max="6" width="9.33203125" style="102" customWidth="1"/>
    <col min="7" max="7" width="9" style="102" customWidth="1"/>
    <col min="8" max="11" width="9.44140625" style="22" customWidth="1"/>
    <col min="12" max="12" width="11" style="102" customWidth="1"/>
    <col min="13" max="13" width="11.33203125" style="22" customWidth="1"/>
    <col min="14" max="14" width="11.44140625" style="22" customWidth="1"/>
    <col min="15" max="15" width="10.44140625" style="22" customWidth="1"/>
    <col min="16" max="16" width="11.44140625" style="22" customWidth="1"/>
    <col min="17" max="17" width="9.44140625" style="23" customWidth="1"/>
    <col min="18" max="18" width="9.109375" style="23"/>
    <col min="19" max="19" width="11" style="22" customWidth="1"/>
    <col min="20" max="16384" width="9.109375" style="22"/>
  </cols>
  <sheetData>
    <row r="1" spans="1:19" s="5" customFormat="1">
      <c r="A1" s="330" t="s">
        <v>47</v>
      </c>
      <c r="B1" s="330"/>
      <c r="C1" s="330"/>
      <c r="D1" s="330"/>
      <c r="E1" s="330"/>
      <c r="F1" s="330"/>
      <c r="G1" s="330"/>
      <c r="H1" s="330"/>
      <c r="I1" s="330"/>
      <c r="J1" s="330"/>
      <c r="K1" s="330"/>
      <c r="L1" s="330"/>
      <c r="M1" s="330"/>
      <c r="N1" s="330"/>
      <c r="O1" s="330"/>
      <c r="P1" s="330"/>
      <c r="Q1" s="58"/>
      <c r="R1" s="7"/>
    </row>
    <row r="2" spans="1:19" s="5" customFormat="1">
      <c r="A2" s="331" t="s">
        <v>469</v>
      </c>
      <c r="B2" s="331"/>
      <c r="C2" s="331"/>
      <c r="D2" s="331"/>
      <c r="E2" s="331"/>
      <c r="F2" s="331"/>
      <c r="G2" s="331"/>
      <c r="H2" s="331"/>
      <c r="I2" s="331"/>
      <c r="J2" s="331"/>
      <c r="K2" s="331"/>
      <c r="L2" s="331"/>
      <c r="M2" s="331"/>
      <c r="N2" s="331"/>
      <c r="O2" s="331"/>
      <c r="P2" s="331"/>
      <c r="Q2" s="7"/>
      <c r="R2" s="7"/>
    </row>
    <row r="3" spans="1:19" s="5" customFormat="1">
      <c r="A3" s="55"/>
      <c r="B3" s="55"/>
      <c r="C3" s="55"/>
      <c r="D3" s="55"/>
      <c r="E3" s="55"/>
      <c r="F3" s="94"/>
      <c r="G3" s="94"/>
      <c r="H3" s="55"/>
      <c r="I3" s="55"/>
      <c r="J3" s="55"/>
      <c r="K3" s="55"/>
      <c r="L3" s="94"/>
      <c r="M3" s="55"/>
      <c r="N3" s="55"/>
      <c r="O3" s="55"/>
      <c r="P3" s="55"/>
      <c r="Q3" s="7"/>
      <c r="R3" s="7"/>
    </row>
    <row r="4" spans="1:19" s="5" customFormat="1">
      <c r="A4" s="6" t="str">
        <f>'1.1 Pamati'!$A$4</f>
        <v>Objekta nosaukums: Viesu mājas jaunbūve</v>
      </c>
      <c r="B4" s="6"/>
      <c r="C4" s="7"/>
      <c r="D4" s="8"/>
      <c r="E4" s="8"/>
      <c r="F4" s="95"/>
      <c r="G4" s="95"/>
      <c r="H4" s="7"/>
      <c r="I4" s="7"/>
      <c r="J4" s="7"/>
      <c r="K4" s="7"/>
      <c r="L4" s="103"/>
      <c r="M4" s="7"/>
      <c r="N4" s="7"/>
      <c r="O4" s="7"/>
      <c r="P4" s="7"/>
      <c r="Q4" s="7"/>
      <c r="R4" s="7"/>
    </row>
    <row r="5" spans="1:19" s="5" customFormat="1">
      <c r="A5" s="6" t="str">
        <f>'1.1 Pamati'!$A$5</f>
        <v>Būves nosaukums: Viesu mājas jaunbūve</v>
      </c>
      <c r="B5" s="6"/>
      <c r="C5" s="7"/>
      <c r="D5" s="8"/>
      <c r="E5" s="8"/>
      <c r="F5" s="95"/>
      <c r="G5" s="95"/>
      <c r="H5" s="7"/>
      <c r="I5" s="7"/>
      <c r="J5" s="7"/>
      <c r="K5" s="7"/>
      <c r="L5" s="103"/>
      <c r="M5" s="7"/>
      <c r="N5" s="7"/>
      <c r="O5" s="7"/>
      <c r="P5" s="7"/>
      <c r="Q5" s="7"/>
      <c r="R5" s="7"/>
    </row>
    <row r="6" spans="1:19" s="5" customFormat="1">
      <c r="A6" s="6" t="str">
        <f>'1.1 Pamati'!$A$6</f>
        <v>Objekta adrese: "Atpūtas", Variešu pag., Jēkabpils nov.</v>
      </c>
      <c r="B6" s="6"/>
      <c r="C6" s="7"/>
      <c r="D6" s="8"/>
      <c r="E6" s="8"/>
      <c r="F6" s="95"/>
      <c r="G6" s="95"/>
      <c r="H6" s="7"/>
      <c r="I6" s="7"/>
      <c r="J6" s="7"/>
      <c r="K6" s="7"/>
      <c r="L6" s="103"/>
      <c r="M6" s="7"/>
      <c r="N6" s="7"/>
      <c r="O6" s="7"/>
      <c r="P6" s="7"/>
      <c r="Q6" s="7"/>
      <c r="R6" s="7"/>
    </row>
    <row r="7" spans="1:19" s="5" customFormat="1">
      <c r="A7" s="6" t="str">
        <f>'1.1 Pamati'!$A$7</f>
        <v xml:space="preserve">Pasūtījuma Nr.: </v>
      </c>
      <c r="B7" s="6"/>
      <c r="C7" s="7"/>
      <c r="D7" s="8"/>
      <c r="E7" s="8"/>
      <c r="F7" s="95"/>
      <c r="G7" s="95"/>
      <c r="H7" s="7"/>
      <c r="I7" s="7"/>
      <c r="J7" s="7"/>
      <c r="K7" s="7"/>
      <c r="L7" s="103"/>
      <c r="M7" s="7"/>
      <c r="N7" s="7"/>
      <c r="O7" s="7"/>
      <c r="P7" s="7"/>
      <c r="Q7" s="7"/>
      <c r="R7" s="7"/>
    </row>
    <row r="8" spans="1:19" s="5" customFormat="1">
      <c r="A8" s="6"/>
      <c r="B8" s="6"/>
      <c r="C8" s="7"/>
      <c r="D8" s="8"/>
      <c r="E8" s="8"/>
      <c r="F8" s="95"/>
      <c r="G8" s="95"/>
      <c r="H8" s="7"/>
      <c r="I8" s="7"/>
      <c r="J8" s="7"/>
      <c r="K8" s="7"/>
      <c r="L8" s="103"/>
      <c r="M8" s="7"/>
      <c r="N8" s="7"/>
      <c r="O8" s="7"/>
      <c r="P8" s="7"/>
      <c r="Q8" s="7"/>
      <c r="R8" s="7"/>
    </row>
    <row r="9" spans="1:19" s="5" customFormat="1">
      <c r="A9" s="5" t="str">
        <f>'1.1 Pamati'!$A$9</f>
        <v>Apjomi sastādīti pamatojoties uz būvprojektu</v>
      </c>
      <c r="C9" s="4"/>
      <c r="D9" s="8"/>
      <c r="F9" s="74"/>
      <c r="G9" s="74"/>
      <c r="H9" s="7"/>
      <c r="I9" s="7"/>
      <c r="J9" s="7"/>
      <c r="K9" s="9"/>
      <c r="L9" s="104"/>
      <c r="M9" s="332" t="s">
        <v>20</v>
      </c>
      <c r="N9" s="332"/>
      <c r="O9" s="333">
        <f>P18</f>
        <v>0</v>
      </c>
      <c r="P9" s="334"/>
      <c r="Q9" s="7"/>
      <c r="R9" s="7"/>
    </row>
    <row r="10" spans="1:19" s="5" customFormat="1">
      <c r="C10" s="4"/>
      <c r="D10" s="8"/>
      <c r="F10" s="74"/>
      <c r="G10" s="74"/>
      <c r="H10" s="7"/>
      <c r="I10" s="7"/>
      <c r="J10" s="7"/>
      <c r="K10" s="9"/>
      <c r="L10" s="104"/>
      <c r="M10" s="8"/>
      <c r="N10" s="8"/>
      <c r="O10" s="42"/>
      <c r="P10" s="92"/>
      <c r="Q10" s="7"/>
      <c r="R10" s="7"/>
    </row>
    <row r="11" spans="1:19" s="5" customFormat="1">
      <c r="A11" s="6"/>
      <c r="B11" s="6"/>
      <c r="C11" s="6"/>
      <c r="D11" s="7"/>
      <c r="F11" s="74"/>
      <c r="G11" s="74"/>
      <c r="L11" s="74"/>
      <c r="P11" s="8" t="str">
        <f>Kops.1!$I$15</f>
        <v>Tāme sastādīta 2026.gada 02.martā</v>
      </c>
      <c r="Q11" s="7"/>
      <c r="R11" s="7"/>
    </row>
    <row r="12" spans="1:19" s="5" customFormat="1" ht="12.75" customHeight="1">
      <c r="A12" s="335" t="s">
        <v>4</v>
      </c>
      <c r="B12" s="335" t="s">
        <v>24</v>
      </c>
      <c r="C12" s="335" t="s">
        <v>43</v>
      </c>
      <c r="D12" s="335" t="s">
        <v>1</v>
      </c>
      <c r="E12" s="326" t="s">
        <v>2</v>
      </c>
      <c r="F12" s="327" t="s">
        <v>5</v>
      </c>
      <c r="G12" s="328"/>
      <c r="H12" s="328"/>
      <c r="I12" s="328"/>
      <c r="J12" s="328"/>
      <c r="K12" s="329"/>
      <c r="L12" s="327" t="s">
        <v>3</v>
      </c>
      <c r="M12" s="328"/>
      <c r="N12" s="328"/>
      <c r="O12" s="328"/>
      <c r="P12" s="329"/>
      <c r="Q12" s="7"/>
      <c r="R12" s="7"/>
    </row>
    <row r="13" spans="1:19" s="5" customFormat="1" ht="57" customHeight="1">
      <c r="A13" s="336"/>
      <c r="B13" s="336"/>
      <c r="C13" s="336"/>
      <c r="D13" s="336"/>
      <c r="E13" s="326"/>
      <c r="F13" s="96" t="s">
        <v>25</v>
      </c>
      <c r="G13" s="96" t="s">
        <v>26</v>
      </c>
      <c r="H13" s="25" t="s">
        <v>39</v>
      </c>
      <c r="I13" s="25" t="s">
        <v>40</v>
      </c>
      <c r="J13" s="25" t="s">
        <v>41</v>
      </c>
      <c r="K13" s="25" t="s">
        <v>44</v>
      </c>
      <c r="L13" s="96" t="s">
        <v>27</v>
      </c>
      <c r="M13" s="25" t="s">
        <v>39</v>
      </c>
      <c r="N13" s="25" t="s">
        <v>40</v>
      </c>
      <c r="O13" s="25" t="s">
        <v>41</v>
      </c>
      <c r="P13" s="25" t="s">
        <v>45</v>
      </c>
      <c r="Q13" s="7"/>
      <c r="R13" s="7"/>
    </row>
    <row r="14" spans="1:19" s="110" customFormat="1">
      <c r="A14" s="29"/>
      <c r="B14" s="93"/>
      <c r="C14" s="162"/>
      <c r="D14" s="1"/>
      <c r="E14" s="52"/>
      <c r="F14" s="72"/>
      <c r="G14" s="72"/>
      <c r="H14" s="112"/>
      <c r="I14" s="112"/>
      <c r="J14" s="112"/>
      <c r="K14" s="64">
        <f>ROUND(H14+I14+J14,2)</f>
        <v>0</v>
      </c>
      <c r="L14" s="109">
        <f>ROUND(F14*E14,2)</f>
        <v>0</v>
      </c>
      <c r="M14" s="77">
        <f>ROUND(H14*E14,2)</f>
        <v>0</v>
      </c>
      <c r="N14" s="77">
        <f>ROUND(I14*E14,2)</f>
        <v>0</v>
      </c>
      <c r="O14" s="77">
        <f>ROUND(J14*E14,2)</f>
        <v>0</v>
      </c>
      <c r="P14" s="64">
        <f>ROUND(M14+N14+O14,2)</f>
        <v>0</v>
      </c>
      <c r="Q14" s="170"/>
      <c r="R14" s="170"/>
      <c r="S14" s="170"/>
    </row>
    <row r="15" spans="1:19" s="110" customFormat="1">
      <c r="A15" s="29">
        <v>1</v>
      </c>
      <c r="B15" s="93"/>
      <c r="C15" s="169" t="s">
        <v>470</v>
      </c>
      <c r="D15" s="30" t="s">
        <v>326</v>
      </c>
      <c r="E15" s="52">
        <v>11.6</v>
      </c>
      <c r="F15" s="98"/>
      <c r="G15" s="167"/>
      <c r="H15" s="80"/>
      <c r="I15" s="112"/>
      <c r="J15" s="112"/>
      <c r="K15" s="64">
        <f>ROUND(H15+I15+J15,2)</f>
        <v>0</v>
      </c>
      <c r="L15" s="109">
        <f>ROUND(F15*E15,2)</f>
        <v>0</v>
      </c>
      <c r="M15" s="77">
        <f>ROUND(H15*E15,2)</f>
        <v>0</v>
      </c>
      <c r="N15" s="77">
        <f>ROUND(I15*E15,2)</f>
        <v>0</v>
      </c>
      <c r="O15" s="77">
        <f>ROUND(J15*E15,2)</f>
        <v>0</v>
      </c>
      <c r="P15" s="64">
        <f>ROUND(M15+N15+O15,2)</f>
        <v>0</v>
      </c>
      <c r="Q15" s="170"/>
      <c r="R15" s="170"/>
      <c r="S15" s="170"/>
    </row>
    <row r="16" spans="1:19" s="110" customFormat="1">
      <c r="A16" s="29">
        <v>2</v>
      </c>
      <c r="B16" s="93"/>
      <c r="C16" s="169" t="s">
        <v>491</v>
      </c>
      <c r="D16" s="30" t="s">
        <v>122</v>
      </c>
      <c r="E16" s="251">
        <v>1</v>
      </c>
      <c r="F16" s="286"/>
      <c r="G16" s="167"/>
      <c r="H16" s="287"/>
      <c r="I16" s="112"/>
      <c r="J16" s="112"/>
      <c r="K16" s="64">
        <f>ROUND(H16+I16+J16,2)</f>
        <v>0</v>
      </c>
      <c r="L16" s="109">
        <f>ROUND(F16*E16,2)</f>
        <v>0</v>
      </c>
      <c r="M16" s="77">
        <f>ROUND(H16*E16,2)</f>
        <v>0</v>
      </c>
      <c r="N16" s="77">
        <f>ROUND(I16*E16,2)</f>
        <v>0</v>
      </c>
      <c r="O16" s="77">
        <f>ROUND(J16*E16,2)</f>
        <v>0</v>
      </c>
      <c r="P16" s="64">
        <f>ROUND(M16+N16+O16,2)</f>
        <v>0</v>
      </c>
      <c r="Q16" s="170"/>
      <c r="R16" s="170"/>
      <c r="S16" s="170"/>
    </row>
    <row r="17" spans="1:18" s="110" customFormat="1">
      <c r="A17" s="29"/>
      <c r="B17" s="29"/>
      <c r="C17" s="26"/>
      <c r="D17" s="1"/>
      <c r="E17" s="2"/>
      <c r="F17" s="75"/>
      <c r="G17" s="75"/>
      <c r="H17" s="3"/>
      <c r="I17" s="3"/>
      <c r="J17" s="3"/>
      <c r="K17" s="27">
        <f>ROUND(H17+I17+J17,2)</f>
        <v>0</v>
      </c>
      <c r="L17" s="73">
        <f>ROUND(F17*E17,2)</f>
        <v>0</v>
      </c>
      <c r="M17" s="28">
        <f>ROUND(H17*E17,2)</f>
        <v>0</v>
      </c>
      <c r="N17" s="28">
        <f>ROUND(I17*E17,2)</f>
        <v>0</v>
      </c>
      <c r="O17" s="28">
        <f>ROUND(J17*E17,2)</f>
        <v>0</v>
      </c>
      <c r="P17" s="27">
        <f>ROUND(M17+N17+O17,2)</f>
        <v>0</v>
      </c>
      <c r="Q17" s="170"/>
      <c r="R17" s="170"/>
    </row>
    <row r="18" spans="1:18" s="5" customFormat="1" ht="26.4">
      <c r="A18" s="11"/>
      <c r="B18" s="11"/>
      <c r="C18" s="13" t="str">
        <f>'1.1 Pamati'!$C$31</f>
        <v>Tiešās izmaksas kopā, t. sk. darba devēja sociālais nodoklis 23.59%</v>
      </c>
      <c r="D18" s="12"/>
      <c r="E18" s="14"/>
      <c r="F18" s="99"/>
      <c r="G18" s="99"/>
      <c r="H18" s="14"/>
      <c r="I18" s="14"/>
      <c r="J18" s="14"/>
      <c r="K18" s="15"/>
      <c r="L18" s="105">
        <f>SUM(L14:L17)</f>
        <v>0</v>
      </c>
      <c r="M18" s="15">
        <f>SUM(M14:M17)</f>
        <v>0</v>
      </c>
      <c r="N18" s="15">
        <f>SUM(N14:N17)</f>
        <v>0</v>
      </c>
      <c r="O18" s="15">
        <f>SUM(O14:O17)</f>
        <v>0</v>
      </c>
      <c r="P18" s="15">
        <f>SUM(P14:P17)</f>
        <v>0</v>
      </c>
      <c r="Q18" s="7"/>
      <c r="R18" s="7"/>
    </row>
    <row r="19" spans="1:18" s="33" customFormat="1">
      <c r="A19" s="34"/>
      <c r="B19" s="34"/>
      <c r="C19" s="35"/>
    </row>
    <row r="20" spans="1:18" s="33" customFormat="1">
      <c r="A20" s="161"/>
      <c r="B20" s="160"/>
      <c r="C20" s="35"/>
      <c r="D20" s="35"/>
      <c r="E20" s="35"/>
      <c r="F20" s="35"/>
    </row>
    <row r="21" spans="1:18" s="33" customFormat="1">
      <c r="A21" s="161"/>
      <c r="B21" s="160"/>
      <c r="C21" s="35"/>
      <c r="D21" s="35"/>
      <c r="E21" s="35"/>
      <c r="F21" s="35"/>
    </row>
    <row r="22" spans="1:18" s="33" customFormat="1">
      <c r="A22" s="34"/>
      <c r="B22" s="34"/>
      <c r="C22" s="35"/>
    </row>
    <row r="23" spans="1:18" s="33" customFormat="1">
      <c r="A23" s="4" t="str">
        <f>'Buvn.kopt.'!$A$32</f>
        <v>Sastādīja: Mikus Dzudzilo, Sert., Nr. 20-7063</v>
      </c>
      <c r="B23" s="36"/>
      <c r="C23" s="37"/>
    </row>
    <row r="24" spans="1:18">
      <c r="A24" s="4"/>
      <c r="B24" s="23"/>
      <c r="C24" s="56"/>
      <c r="F24" s="38"/>
      <c r="G24" s="22"/>
      <c r="L24" s="22"/>
      <c r="Q24" s="22"/>
      <c r="R24" s="22"/>
    </row>
    <row r="25" spans="1:18">
      <c r="A25" s="4"/>
      <c r="B25" s="23"/>
      <c r="C25" s="23"/>
      <c r="F25" s="22"/>
      <c r="G25" s="22"/>
      <c r="L25" s="22"/>
      <c r="Q25" s="22"/>
      <c r="R25" s="22"/>
    </row>
    <row r="26" spans="1:18" s="23" customFormat="1">
      <c r="A26" s="57"/>
      <c r="D26" s="22"/>
      <c r="E26" s="22"/>
      <c r="F26" s="22"/>
    </row>
    <row r="27" spans="1:18">
      <c r="A27" s="4" t="str">
        <f>'Buvn.kopt.'!$A$36</f>
        <v>.</v>
      </c>
      <c r="B27" s="23"/>
      <c r="C27" s="23"/>
      <c r="F27" s="22"/>
      <c r="G27" s="22"/>
      <c r="L27" s="22"/>
      <c r="Q27" s="22"/>
      <c r="R27" s="22"/>
    </row>
    <row r="28" spans="1:18">
      <c r="A28" s="23"/>
      <c r="B28" s="23"/>
      <c r="C28" s="23"/>
      <c r="F28" s="22"/>
      <c r="G28" s="22"/>
      <c r="L28" s="22"/>
      <c r="Q28" s="22"/>
      <c r="R28" s="22"/>
    </row>
    <row r="29" spans="1:18">
      <c r="A29" s="23"/>
      <c r="B29" s="23"/>
      <c r="C29" s="23"/>
      <c r="F29" s="22"/>
      <c r="G29" s="22"/>
      <c r="L29" s="22"/>
      <c r="Q29" s="22"/>
      <c r="R29" s="22"/>
    </row>
    <row r="30" spans="1:18">
      <c r="A30" s="23"/>
      <c r="B30" s="23"/>
      <c r="C30" s="23"/>
      <c r="F30" s="22"/>
      <c r="G30" s="22"/>
      <c r="L30" s="22"/>
      <c r="Q30" s="22"/>
      <c r="R30" s="22"/>
    </row>
  </sheetData>
  <mergeCells count="11">
    <mergeCell ref="F12:K12"/>
    <mergeCell ref="L12:P12"/>
    <mergeCell ref="A1:P1"/>
    <mergeCell ref="A2:P2"/>
    <mergeCell ref="M9:N9"/>
    <mergeCell ref="O9:P9"/>
    <mergeCell ref="A12:A13"/>
    <mergeCell ref="B12:B13"/>
    <mergeCell ref="C12:C13"/>
    <mergeCell ref="D12:D13"/>
    <mergeCell ref="E12:E13"/>
  </mergeCells>
  <printOptions horizontalCentered="1"/>
  <pageMargins left="0.74803149606299202" right="0.74803149606299202" top="1.0649606300000001" bottom="0.35433070900000002" header="0.43307086614173201" footer="0.23622047244094499"/>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21</vt:i4>
      </vt:variant>
      <vt:variant>
        <vt:lpstr>Diapazoni ar nosaukumiem</vt:lpstr>
      </vt:variant>
      <vt:variant>
        <vt:i4>21</vt:i4>
      </vt:variant>
    </vt:vector>
  </HeadingPairs>
  <TitlesOfParts>
    <vt:vector size="42" baseType="lpstr">
      <vt:lpstr>Buvn.kopt.</vt:lpstr>
      <vt:lpstr>Kops.1</vt:lpstr>
      <vt:lpstr>1.1 Pamati</vt:lpstr>
      <vt:lpstr>1.2 Sienas</vt:lpstr>
      <vt:lpstr>1.3 Jumts</vt:lpstr>
      <vt:lpstr>1.4 Pārseg.</vt:lpstr>
      <vt:lpstr>1.5 Ailes</vt:lpstr>
      <vt:lpstr>1.6 Grīda</vt:lpstr>
      <vt:lpstr>1.7 Lieveņi</vt:lpstr>
      <vt:lpstr>1.8 Apdare</vt:lpstr>
      <vt:lpstr>Kops.2</vt:lpstr>
      <vt:lpstr>2.1 Apkure</vt:lpstr>
      <vt:lpstr>2.2 SM</vt:lpstr>
      <vt:lpstr>2.3 Vent.</vt:lpstr>
      <vt:lpstr>2.4 ŪK</vt:lpstr>
      <vt:lpstr>2.5 EL</vt:lpstr>
      <vt:lpstr>Kops.3</vt:lpstr>
      <vt:lpstr>3.1 ŪKT</vt:lpstr>
      <vt:lpstr>3.2 ELT</vt:lpstr>
      <vt:lpstr>Kops.4</vt:lpstr>
      <vt:lpstr>4.1 TS-L</vt:lpstr>
      <vt:lpstr>'1.1 Pamati'!Drukas_apgabals</vt:lpstr>
      <vt:lpstr>'1.2 Sienas'!Drukas_apgabals</vt:lpstr>
      <vt:lpstr>'1.3 Jumts'!Drukas_apgabals</vt:lpstr>
      <vt:lpstr>'1.4 Pārseg.'!Drukas_apgabals</vt:lpstr>
      <vt:lpstr>'1.5 Ailes'!Drukas_apgabals</vt:lpstr>
      <vt:lpstr>'1.6 Grīda'!Drukas_apgabals</vt:lpstr>
      <vt:lpstr>'1.7 Lieveņi'!Drukas_apgabals</vt:lpstr>
      <vt:lpstr>'1.8 Apdare'!Drukas_apgabals</vt:lpstr>
      <vt:lpstr>'2.1 Apkure'!Drukas_apgabals</vt:lpstr>
      <vt:lpstr>'2.2 SM'!Drukas_apgabals</vt:lpstr>
      <vt:lpstr>'2.3 Vent.'!Drukas_apgabals</vt:lpstr>
      <vt:lpstr>'2.4 ŪK'!Drukas_apgabals</vt:lpstr>
      <vt:lpstr>'2.5 EL'!Drukas_apgabals</vt:lpstr>
      <vt:lpstr>'3.1 ŪKT'!Drukas_apgabals</vt:lpstr>
      <vt:lpstr>'3.2 ELT'!Drukas_apgabals</vt:lpstr>
      <vt:lpstr>'4.1 TS-L'!Drukas_apgabals</vt:lpstr>
      <vt:lpstr>Buvn.kopt.!Drukas_apgabals</vt:lpstr>
      <vt:lpstr>Kops.1!Drukas_apgabals</vt:lpstr>
      <vt:lpstr>Kops.2!Drukas_apgabals</vt:lpstr>
      <vt:lpstr>Kops.3!Drukas_apgabals</vt:lpstr>
      <vt:lpstr>Kops.4!Drukas_apgabals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EdgarsK</dc:creator>
  <cp:lastModifiedBy>Katrina Jaunslaviete Kipure</cp:lastModifiedBy>
  <cp:lastPrinted>2026-03-02T13:26:38Z</cp:lastPrinted>
  <dcterms:created xsi:type="dcterms:W3CDTF">1996-10-14T23:33:28Z</dcterms:created>
  <dcterms:modified xsi:type="dcterms:W3CDTF">2026-03-12T09:59:22Z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