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nita.stelfa\Desktop\MANI DOKUMENTI\Jauni projekti\Malkas novietnes pārbūve 2019\2025\Iepirkuma dokumenti\"/>
    </mc:Choice>
  </mc:AlternateContent>
  <xr:revisionPtr revIDLastSave="0" documentId="13_ncr:1_{0A7AA1F3-1C1E-40C8-AFBD-5D760C3E927A}" xr6:coauthVersionLast="47" xr6:coauthVersionMax="47" xr10:uidLastSave="{00000000-0000-0000-0000-000000000000}"/>
  <bookViews>
    <workbookView xWindow="-120" yWindow="-120" windowWidth="29040" windowHeight="15720" tabRatio="804" activeTab="21" xr2:uid="{00000000-000D-0000-FFFF-FFFF00000000}"/>
  </bookViews>
  <sheets>
    <sheet name="KOPTĀME" sheetId="44" r:id="rId1"/>
    <sheet name="KONSTRUKTĪVI" sheetId="2" r:id="rId2"/>
    <sheet name="1-1" sheetId="27" r:id="rId3"/>
    <sheet name="1-2" sheetId="28" r:id="rId4"/>
    <sheet name="1-3" sheetId="17" r:id="rId5"/>
    <sheet name="1-4" sheetId="29" r:id="rId6"/>
    <sheet name="1-5" sheetId="12" r:id="rId7"/>
    <sheet name="1-6" sheetId="3" r:id="rId8"/>
    <sheet name="1-7" sheetId="30" r:id="rId9"/>
    <sheet name="1-8" sheetId="31" r:id="rId10"/>
    <sheet name="1-9" sheetId="32" r:id="rId11"/>
    <sheet name="1-10" sheetId="35" r:id="rId12"/>
    <sheet name="1-11" sheetId="36" r:id="rId13"/>
    <sheet name="2-1" sheetId="37" r:id="rId14"/>
    <sheet name="2-2" sheetId="38" r:id="rId15"/>
    <sheet name="2-3" sheetId="39" r:id="rId16"/>
    <sheet name="2-4" sheetId="57" r:id="rId17"/>
    <sheet name="2-5" sheetId="40" r:id="rId18"/>
    <sheet name="2-6" sheetId="41" r:id="rId19"/>
    <sheet name="2-7" sheetId="51" r:id="rId20"/>
    <sheet name="3-1" sheetId="48" r:id="rId21"/>
    <sheet name="3-2" sheetId="55" r:id="rId22"/>
  </sheets>
  <definedNames>
    <definedName name="_xlnm.Print_Area" localSheetId="5">'1-4'!$A$1:$P$39</definedName>
    <definedName name="_xlnm.Print_Area" localSheetId="6">'1-5'!$A$1:$P$23</definedName>
    <definedName name="_xlnm.Print_Area" localSheetId="7">'1-6'!$A:$P</definedName>
  </definedNames>
  <calcPr calcId="191029" fullPrecision="0"/>
</workbook>
</file>

<file path=xl/calcChain.xml><?xml version="1.0" encoding="utf-8"?>
<calcChain xmlns="http://schemas.openxmlformats.org/spreadsheetml/2006/main">
  <c r="A30" i="2" l="1"/>
  <c r="A31" i="2" s="1"/>
  <c r="A32" i="2" s="1"/>
  <c r="A33" i="2" s="1"/>
  <c r="A34" i="2" s="1"/>
  <c r="A35" i="2" s="1"/>
  <c r="E19" i="12"/>
  <c r="E12" i="12"/>
  <c r="E36" i="3"/>
  <c r="K40" i="3"/>
  <c r="K39" i="3"/>
  <c r="N38" i="3"/>
  <c r="K38" i="3"/>
  <c r="E38" i="3"/>
  <c r="L38" i="3" s="1"/>
  <c r="K37" i="3"/>
  <c r="E37" i="3"/>
  <c r="O37" i="3" s="1"/>
  <c r="K36" i="3"/>
  <c r="O35" i="3"/>
  <c r="N35" i="3"/>
  <c r="L35" i="3"/>
  <c r="K35" i="3"/>
  <c r="E31" i="3"/>
  <c r="E32" i="3" s="1"/>
  <c r="E30" i="3"/>
  <c r="E29" i="3"/>
  <c r="K27" i="3"/>
  <c r="L27" i="3"/>
  <c r="N27" i="3"/>
  <c r="O27" i="3"/>
  <c r="L28" i="3"/>
  <c r="K28" i="3"/>
  <c r="E13" i="3"/>
  <c r="E42" i="3" s="1"/>
  <c r="M37" i="3" l="1"/>
  <c r="O38" i="3"/>
  <c r="M38" i="3"/>
  <c r="P38" i="3" s="1"/>
  <c r="N37" i="3"/>
  <c r="M35" i="3"/>
  <c r="P35" i="3" s="1"/>
  <c r="L37" i="3"/>
  <c r="M36" i="3"/>
  <c r="E39" i="3"/>
  <c r="E40" i="3" s="1"/>
  <c r="O36" i="3"/>
  <c r="N36" i="3"/>
  <c r="P36" i="3" s="1"/>
  <c r="L36" i="3"/>
  <c r="N28" i="3"/>
  <c r="M27" i="3"/>
  <c r="P27" i="3" s="1"/>
  <c r="O28" i="3"/>
  <c r="M28" i="3"/>
  <c r="H30" i="2"/>
  <c r="G30" i="2"/>
  <c r="F30" i="2"/>
  <c r="E30" i="2"/>
  <c r="C30" i="2"/>
  <c r="B30" i="2"/>
  <c r="Q35" i="57"/>
  <c r="P35" i="57"/>
  <c r="O35" i="57"/>
  <c r="N35" i="57"/>
  <c r="M35" i="57"/>
  <c r="Q34" i="57"/>
  <c r="P34" i="57"/>
  <c r="O34" i="57"/>
  <c r="N34" i="57"/>
  <c r="M34" i="57"/>
  <c r="Q33" i="57"/>
  <c r="P33" i="57"/>
  <c r="O33" i="57"/>
  <c r="N33" i="57"/>
  <c r="M33" i="57"/>
  <c r="Q32" i="57"/>
  <c r="P32" i="57"/>
  <c r="O32" i="57"/>
  <c r="N32" i="57"/>
  <c r="M32" i="57"/>
  <c r="Q31" i="57"/>
  <c r="P31" i="57"/>
  <c r="O31" i="57"/>
  <c r="N31" i="57"/>
  <c r="M31" i="57"/>
  <c r="Q30" i="57"/>
  <c r="P30" i="57"/>
  <c r="O30" i="57"/>
  <c r="N30" i="57"/>
  <c r="M30" i="57"/>
  <c r="Q29" i="57"/>
  <c r="P29" i="57"/>
  <c r="O29" i="57"/>
  <c r="N29" i="57"/>
  <c r="M29" i="57"/>
  <c r="Q28" i="57"/>
  <c r="P28" i="57"/>
  <c r="O28" i="57"/>
  <c r="N28" i="57"/>
  <c r="M28" i="57"/>
  <c r="Q27" i="57"/>
  <c r="P27" i="57"/>
  <c r="O27" i="57"/>
  <c r="N27" i="57"/>
  <c r="M27" i="57"/>
  <c r="Q26" i="57"/>
  <c r="P26" i="57"/>
  <c r="O26" i="57"/>
  <c r="N26" i="57"/>
  <c r="M26" i="57"/>
  <c r="Q25" i="57"/>
  <c r="P25" i="57"/>
  <c r="O25" i="57"/>
  <c r="N25" i="57"/>
  <c r="M25" i="57"/>
  <c r="Q24" i="57"/>
  <c r="P24" i="57"/>
  <c r="O24" i="57"/>
  <c r="N24" i="57"/>
  <c r="M24" i="57"/>
  <c r="Q23" i="57"/>
  <c r="P23" i="57"/>
  <c r="O23" i="57"/>
  <c r="N23" i="57"/>
  <c r="M23" i="57"/>
  <c r="Q22" i="57"/>
  <c r="P22" i="57"/>
  <c r="O22" i="57"/>
  <c r="N22" i="57"/>
  <c r="M22" i="57"/>
  <c r="Q21" i="57"/>
  <c r="P21" i="57"/>
  <c r="O21" i="57"/>
  <c r="N21" i="57"/>
  <c r="M21" i="57"/>
  <c r="Q20" i="57"/>
  <c r="P20" i="57"/>
  <c r="O20" i="57"/>
  <c r="N20" i="57"/>
  <c r="M20" i="57"/>
  <c r="Q19" i="57"/>
  <c r="P19" i="57"/>
  <c r="O19" i="57"/>
  <c r="N19" i="57"/>
  <c r="M19" i="57"/>
  <c r="Q18" i="57"/>
  <c r="P18" i="57"/>
  <c r="O18" i="57"/>
  <c r="N18" i="57"/>
  <c r="M18" i="57"/>
  <c r="Q17" i="57"/>
  <c r="P17" i="57"/>
  <c r="O17" i="57"/>
  <c r="N17" i="57"/>
  <c r="M17" i="57"/>
  <c r="Q16" i="57"/>
  <c r="P16" i="57"/>
  <c r="O16" i="57"/>
  <c r="N16" i="57"/>
  <c r="M16" i="57"/>
  <c r="Q15" i="57"/>
  <c r="P15" i="57"/>
  <c r="O15" i="57"/>
  <c r="N15" i="57"/>
  <c r="M15" i="57"/>
  <c r="Q14" i="57"/>
  <c r="P14" i="57"/>
  <c r="O14" i="57"/>
  <c r="N14" i="57"/>
  <c r="M14" i="57"/>
  <c r="C7" i="57"/>
  <c r="E16" i="32"/>
  <c r="C27" i="2"/>
  <c r="P37" i="3" l="1"/>
  <c r="M39" i="3"/>
  <c r="L39" i="3"/>
  <c r="O39" i="3"/>
  <c r="N39" i="3"/>
  <c r="P28" i="3"/>
  <c r="D30" i="2"/>
  <c r="R18" i="57"/>
  <c r="R26" i="57"/>
  <c r="R21" i="57"/>
  <c r="R29" i="57"/>
  <c r="R15" i="57"/>
  <c r="R28" i="57"/>
  <c r="R23" i="57"/>
  <c r="R33" i="57"/>
  <c r="R30" i="57"/>
  <c r="P36" i="57"/>
  <c r="R19" i="57"/>
  <c r="R25" i="57"/>
  <c r="R27" i="57"/>
  <c r="R35" i="57"/>
  <c r="R16" i="57"/>
  <c r="R24" i="57"/>
  <c r="R32" i="57"/>
  <c r="Q36" i="57"/>
  <c r="N36" i="57"/>
  <c r="R17" i="57"/>
  <c r="R31" i="57"/>
  <c r="R34" i="57"/>
  <c r="O36" i="57"/>
  <c r="R20" i="57"/>
  <c r="R22" i="57"/>
  <c r="R14" i="57"/>
  <c r="A13" i="51"/>
  <c r="A14" i="51" s="1"/>
  <c r="A15" i="51" s="1"/>
  <c r="A16" i="51" s="1"/>
  <c r="A17" i="51" s="1"/>
  <c r="A18" i="51" s="1"/>
  <c r="A19" i="51" s="1"/>
  <c r="A20" i="51" s="1"/>
  <c r="A21" i="51" s="1"/>
  <c r="A22" i="51" s="1"/>
  <c r="A23" i="51" s="1"/>
  <c r="A24" i="51" s="1"/>
  <c r="A25" i="51" s="1"/>
  <c r="A26" i="51" s="1"/>
  <c r="A27" i="51" s="1"/>
  <c r="A28" i="51" s="1"/>
  <c r="A29" i="51" s="1"/>
  <c r="A44" i="40"/>
  <c r="A45" i="40" s="1"/>
  <c r="A46" i="40" s="1"/>
  <c r="A47" i="40" s="1"/>
  <c r="A48" i="40" s="1"/>
  <c r="A49" i="40" s="1"/>
  <c r="A50" i="40" s="1"/>
  <c r="A51" i="40" s="1"/>
  <c r="A52" i="40" s="1"/>
  <c r="A53" i="40" s="1"/>
  <c r="A54" i="40" s="1"/>
  <c r="A55" i="40" s="1"/>
  <c r="A56" i="40" s="1"/>
  <c r="A57" i="40" s="1"/>
  <c r="A58" i="40" s="1"/>
  <c r="A59" i="40" s="1"/>
  <c r="O15" i="38"/>
  <c r="N15" i="38"/>
  <c r="P15" i="38"/>
  <c r="Q15" i="38"/>
  <c r="O16" i="38"/>
  <c r="N16" i="38"/>
  <c r="P16" i="38"/>
  <c r="Q16" i="38"/>
  <c r="Q14" i="38"/>
  <c r="P14" i="38"/>
  <c r="N14" i="38"/>
  <c r="O14" i="38"/>
  <c r="Q13" i="38"/>
  <c r="P13" i="38"/>
  <c r="N13" i="38"/>
  <c r="O13" i="38"/>
  <c r="P39" i="3" l="1"/>
  <c r="O40" i="3"/>
  <c r="M40" i="3"/>
  <c r="N40" i="3"/>
  <c r="L40" i="3"/>
  <c r="R36" i="57"/>
  <c r="R9" i="57" s="1"/>
  <c r="L16" i="51"/>
  <c r="M15" i="38"/>
  <c r="M16" i="38"/>
  <c r="M14" i="38"/>
  <c r="R16" i="38"/>
  <c r="R15" i="38"/>
  <c r="R14" i="38"/>
  <c r="R13" i="38"/>
  <c r="M13" i="38"/>
  <c r="P40" i="3" l="1"/>
  <c r="M42" i="55"/>
  <c r="M38" i="55"/>
  <c r="M37" i="55"/>
  <c r="Q32" i="55"/>
  <c r="P32" i="55"/>
  <c r="N32" i="55"/>
  <c r="O32" i="55"/>
  <c r="Q31" i="55"/>
  <c r="P31" i="55"/>
  <c r="N31" i="55"/>
  <c r="O31" i="55"/>
  <c r="Q30" i="55"/>
  <c r="P30" i="55"/>
  <c r="N30" i="55"/>
  <c r="O30" i="55"/>
  <c r="Q29" i="55"/>
  <c r="P29" i="55"/>
  <c r="N29" i="55"/>
  <c r="O29" i="55"/>
  <c r="R29" i="55" l="1"/>
  <c r="M40" i="55"/>
  <c r="M48" i="55"/>
  <c r="M34" i="55"/>
  <c r="R30" i="55"/>
  <c r="R32" i="55"/>
  <c r="M32" i="55"/>
  <c r="M30" i="55"/>
  <c r="M36" i="55"/>
  <c r="R31" i="55"/>
  <c r="M47" i="55"/>
  <c r="M31" i="55"/>
  <c r="M45" i="55"/>
  <c r="M44" i="55"/>
  <c r="M41" i="55"/>
  <c r="M39" i="55"/>
  <c r="M35" i="55"/>
  <c r="M29" i="55"/>
  <c r="B18" i="2" l="1"/>
  <c r="B17" i="2"/>
  <c r="A13" i="37"/>
  <c r="A14" i="37" s="1"/>
  <c r="A15" i="37" s="1"/>
  <c r="A16" i="37" s="1"/>
  <c r="A17" i="37" s="1"/>
  <c r="A18" i="37" s="1"/>
  <c r="A19" i="37" s="1"/>
  <c r="A20" i="37" s="1"/>
  <c r="A21" i="37" s="1"/>
  <c r="A22" i="37" s="1"/>
  <c r="A23" i="37" s="1"/>
  <c r="A24" i="37" s="1"/>
  <c r="A25" i="37" s="1"/>
  <c r="A26" i="37" s="1"/>
  <c r="A27" i="37" s="1"/>
  <c r="A28" i="37" s="1"/>
  <c r="A29" i="37" s="1"/>
  <c r="A30" i="37" s="1"/>
  <c r="A31" i="37" s="1"/>
  <c r="A32" i="37" s="1"/>
  <c r="A33" i="37" s="1"/>
  <c r="A34" i="37" s="1"/>
  <c r="A35" i="37" s="1"/>
  <c r="A36" i="37" s="1"/>
  <c r="A37" i="37" s="1"/>
  <c r="A38" i="37" s="1"/>
  <c r="A39" i="37" s="1"/>
  <c r="A40" i="37" s="1"/>
  <c r="A41" i="37" s="1"/>
  <c r="A42" i="37" s="1"/>
  <c r="A43" i="37" s="1"/>
  <c r="A44" i="37" s="1"/>
  <c r="A45" i="37" s="1"/>
  <c r="A46" i="37" s="1"/>
  <c r="A47" i="37" s="1"/>
  <c r="A53" i="37" s="1"/>
  <c r="A54" i="37" s="1"/>
  <c r="A55" i="37" s="1"/>
  <c r="A56" i="37" s="1"/>
  <c r="A57" i="37" s="1"/>
  <c r="K14" i="37"/>
  <c r="L14" i="37"/>
  <c r="N14" i="37"/>
  <c r="O14" i="37"/>
  <c r="K15" i="37"/>
  <c r="L15" i="37"/>
  <c r="N15" i="37"/>
  <c r="O15" i="37"/>
  <c r="M16" i="37"/>
  <c r="L16" i="37"/>
  <c r="N16" i="37"/>
  <c r="O16" i="37"/>
  <c r="M17" i="37"/>
  <c r="L17" i="37"/>
  <c r="N17" i="37"/>
  <c r="O17" i="37"/>
  <c r="K18" i="37"/>
  <c r="L18" i="37"/>
  <c r="N18" i="37"/>
  <c r="O18" i="37"/>
  <c r="K19" i="37"/>
  <c r="L19" i="37"/>
  <c r="N19" i="37"/>
  <c r="O19" i="37"/>
  <c r="K20" i="37"/>
  <c r="L20" i="37"/>
  <c r="N20" i="37"/>
  <c r="O20" i="37"/>
  <c r="K21" i="37"/>
  <c r="L21" i="37"/>
  <c r="N21" i="37"/>
  <c r="O21" i="37"/>
  <c r="K22" i="37"/>
  <c r="L22" i="37"/>
  <c r="N22" i="37"/>
  <c r="O22" i="37"/>
  <c r="K23" i="37"/>
  <c r="L23" i="37"/>
  <c r="N23" i="37"/>
  <c r="O23" i="37"/>
  <c r="M24" i="37"/>
  <c r="L24" i="37"/>
  <c r="N24" i="37"/>
  <c r="O24" i="37"/>
  <c r="M25" i="37"/>
  <c r="L25" i="37"/>
  <c r="N25" i="37"/>
  <c r="O25" i="37"/>
  <c r="K26" i="37"/>
  <c r="L26" i="37"/>
  <c r="N26" i="37"/>
  <c r="O26" i="37"/>
  <c r="K27" i="37"/>
  <c r="L27" i="37"/>
  <c r="N27" i="37"/>
  <c r="O27" i="37"/>
  <c r="K28" i="37"/>
  <c r="L28" i="37"/>
  <c r="N28" i="37"/>
  <c r="O28" i="37"/>
  <c r="K29" i="37"/>
  <c r="L29" i="37"/>
  <c r="N29" i="37"/>
  <c r="O29" i="37"/>
  <c r="M30" i="37"/>
  <c r="L30" i="37"/>
  <c r="N30" i="37"/>
  <c r="O30" i="37"/>
  <c r="K31" i="37"/>
  <c r="L31" i="37"/>
  <c r="N31" i="37"/>
  <c r="O31" i="37"/>
  <c r="M32" i="37"/>
  <c r="L32" i="37"/>
  <c r="N32" i="37"/>
  <c r="O32" i="37"/>
  <c r="M33" i="37"/>
  <c r="L33" i="37"/>
  <c r="N33" i="37"/>
  <c r="O33" i="37"/>
  <c r="M34" i="37"/>
  <c r="L34" i="37"/>
  <c r="N34" i="37"/>
  <c r="O34" i="37"/>
  <c r="K35" i="37"/>
  <c r="L35" i="37"/>
  <c r="N35" i="37"/>
  <c r="O35" i="37"/>
  <c r="K36" i="37"/>
  <c r="L36" i="37"/>
  <c r="N36" i="37"/>
  <c r="O36" i="37"/>
  <c r="K37" i="37"/>
  <c r="L37" i="37"/>
  <c r="N37" i="37"/>
  <c r="O37" i="37"/>
  <c r="K38" i="37"/>
  <c r="L38" i="37"/>
  <c r="N38" i="37"/>
  <c r="O38" i="37"/>
  <c r="K39" i="37"/>
  <c r="L39" i="37"/>
  <c r="N39" i="37"/>
  <c r="O39" i="37"/>
  <c r="M40" i="37"/>
  <c r="L40" i="37"/>
  <c r="N40" i="37"/>
  <c r="O40" i="37"/>
  <c r="M41" i="37"/>
  <c r="L41" i="37"/>
  <c r="N41" i="37"/>
  <c r="O41" i="37"/>
  <c r="K42" i="37"/>
  <c r="L42" i="37"/>
  <c r="N42" i="37"/>
  <c r="O42" i="37"/>
  <c r="K43" i="37"/>
  <c r="L43" i="37"/>
  <c r="N43" i="37"/>
  <c r="O43" i="37"/>
  <c r="K44" i="37"/>
  <c r="L44" i="37"/>
  <c r="N44" i="37"/>
  <c r="O44" i="37"/>
  <c r="K45" i="37"/>
  <c r="L45" i="37"/>
  <c r="N45" i="37"/>
  <c r="O45" i="37"/>
  <c r="K46" i="37"/>
  <c r="L46" i="37"/>
  <c r="N46" i="37"/>
  <c r="O46" i="37"/>
  <c r="K47" i="37"/>
  <c r="L47" i="37"/>
  <c r="N47" i="37"/>
  <c r="O47" i="37"/>
  <c r="M53" i="37"/>
  <c r="L53" i="37"/>
  <c r="N53" i="37"/>
  <c r="O53" i="37"/>
  <c r="M54" i="37"/>
  <c r="L54" i="37"/>
  <c r="N54" i="37"/>
  <c r="O54" i="37"/>
  <c r="K55" i="37"/>
  <c r="L55" i="37"/>
  <c r="N55" i="37"/>
  <c r="O55" i="37"/>
  <c r="K56" i="37"/>
  <c r="L56" i="37"/>
  <c r="N56" i="37"/>
  <c r="O56" i="37"/>
  <c r="K57" i="37"/>
  <c r="L57" i="37"/>
  <c r="N57" i="37"/>
  <c r="O57" i="37"/>
  <c r="O13" i="37"/>
  <c r="N13" i="37"/>
  <c r="L13" i="37"/>
  <c r="M13" i="37"/>
  <c r="O12" i="37"/>
  <c r="N12" i="37"/>
  <c r="L12" i="37"/>
  <c r="M12" i="37"/>
  <c r="L14" i="51"/>
  <c r="M14" i="51"/>
  <c r="O14" i="51"/>
  <c r="P14" i="51"/>
  <c r="L15" i="51"/>
  <c r="M15" i="51"/>
  <c r="O15" i="51"/>
  <c r="P15" i="51"/>
  <c r="N16" i="51"/>
  <c r="M16" i="51"/>
  <c r="O16" i="51"/>
  <c r="P16" i="51"/>
  <c r="N17" i="51"/>
  <c r="M17" i="51"/>
  <c r="O17" i="51"/>
  <c r="P17" i="51"/>
  <c r="L18" i="51"/>
  <c r="M18" i="51"/>
  <c r="O18" i="51"/>
  <c r="P18" i="51"/>
  <c r="L19" i="51"/>
  <c r="M19" i="51"/>
  <c r="O19" i="51"/>
  <c r="P19" i="51"/>
  <c r="N20" i="51"/>
  <c r="L20" i="51"/>
  <c r="M20" i="51"/>
  <c r="O20" i="51"/>
  <c r="P20" i="51"/>
  <c r="L21" i="51"/>
  <c r="M21" i="51"/>
  <c r="N21" i="51"/>
  <c r="O21" i="51"/>
  <c r="P21" i="51"/>
  <c r="L22" i="51"/>
  <c r="M22" i="51"/>
  <c r="N22" i="51"/>
  <c r="O22" i="51"/>
  <c r="P22" i="51"/>
  <c r="L23" i="51"/>
  <c r="M23" i="51"/>
  <c r="O23" i="51"/>
  <c r="P23" i="51"/>
  <c r="N24" i="51"/>
  <c r="M24" i="51"/>
  <c r="O24" i="51"/>
  <c r="P24" i="51"/>
  <c r="N25" i="51"/>
  <c r="M25" i="51"/>
  <c r="O25" i="51"/>
  <c r="P25" i="51"/>
  <c r="N26" i="51"/>
  <c r="M26" i="51"/>
  <c r="O26" i="51"/>
  <c r="P26" i="51"/>
  <c r="L27" i="51"/>
  <c r="M27" i="51"/>
  <c r="O27" i="51"/>
  <c r="P27" i="51"/>
  <c r="N28" i="51"/>
  <c r="M28" i="51"/>
  <c r="O28" i="51"/>
  <c r="P28" i="51"/>
  <c r="N29" i="51"/>
  <c r="M29" i="51"/>
  <c r="O29" i="51"/>
  <c r="P29" i="51"/>
  <c r="P13" i="51"/>
  <c r="O13" i="51"/>
  <c r="M13" i="51"/>
  <c r="N13" i="51"/>
  <c r="P12" i="51"/>
  <c r="O12" i="51"/>
  <c r="M12" i="51"/>
  <c r="N12" i="51"/>
  <c r="K15" i="48"/>
  <c r="L15" i="48"/>
  <c r="N15" i="48"/>
  <c r="O15" i="48"/>
  <c r="K16" i="48"/>
  <c r="L16" i="48"/>
  <c r="N16" i="48"/>
  <c r="O16" i="48"/>
  <c r="M17" i="48"/>
  <c r="L17" i="48"/>
  <c r="N17" i="48"/>
  <c r="O17" i="48"/>
  <c r="K18" i="48"/>
  <c r="L18" i="48"/>
  <c r="N18" i="48"/>
  <c r="O18" i="48"/>
  <c r="K19" i="48"/>
  <c r="L19" i="48"/>
  <c r="N19" i="48"/>
  <c r="O19" i="48"/>
  <c r="K20" i="48"/>
  <c r="L20" i="48"/>
  <c r="N20" i="48"/>
  <c r="O20" i="48"/>
  <c r="K21" i="48"/>
  <c r="L21" i="48"/>
  <c r="N21" i="48"/>
  <c r="O21" i="48"/>
  <c r="K22" i="48"/>
  <c r="L22" i="48"/>
  <c r="N22" i="48"/>
  <c r="O22" i="48"/>
  <c r="M23" i="48"/>
  <c r="L23" i="48"/>
  <c r="N23" i="48"/>
  <c r="O23" i="48"/>
  <c r="K24" i="48"/>
  <c r="L24" i="48"/>
  <c r="N24" i="48"/>
  <c r="O24" i="48"/>
  <c r="K25" i="48"/>
  <c r="L25" i="48"/>
  <c r="N25" i="48"/>
  <c r="O25" i="48"/>
  <c r="K27" i="48"/>
  <c r="L27" i="48"/>
  <c r="M27" i="48"/>
  <c r="N27" i="48"/>
  <c r="O27" i="48"/>
  <c r="K28" i="48"/>
  <c r="L28" i="48"/>
  <c r="M28" i="48"/>
  <c r="N28" i="48"/>
  <c r="O28" i="48"/>
  <c r="K29" i="48"/>
  <c r="L29" i="48"/>
  <c r="M29" i="48"/>
  <c r="N29" i="48"/>
  <c r="O29" i="48"/>
  <c r="K30" i="48"/>
  <c r="L30" i="48"/>
  <c r="N30" i="48"/>
  <c r="O30" i="48"/>
  <c r="M31" i="48"/>
  <c r="L31" i="48"/>
  <c r="N31" i="48"/>
  <c r="O31" i="48"/>
  <c r="K32" i="48"/>
  <c r="L32" i="48"/>
  <c r="N32" i="48"/>
  <c r="O32" i="48"/>
  <c r="M33" i="48"/>
  <c r="L33" i="48"/>
  <c r="N33" i="48"/>
  <c r="O33" i="48"/>
  <c r="M34" i="48"/>
  <c r="L34" i="48"/>
  <c r="N34" i="48"/>
  <c r="O34" i="48"/>
  <c r="K35" i="48"/>
  <c r="L35" i="48"/>
  <c r="N35" i="48"/>
  <c r="O35" i="48"/>
  <c r="K36" i="48"/>
  <c r="L36" i="48"/>
  <c r="N36" i="48"/>
  <c r="O36" i="48"/>
  <c r="K37" i="48"/>
  <c r="L37" i="48"/>
  <c r="N37" i="48"/>
  <c r="O37" i="48"/>
  <c r="K38" i="48"/>
  <c r="L38" i="48"/>
  <c r="N38" i="48"/>
  <c r="O38" i="48"/>
  <c r="M39" i="48"/>
  <c r="L39" i="48"/>
  <c r="N39" i="48"/>
  <c r="O39" i="48"/>
  <c r="K40" i="48"/>
  <c r="L40" i="48"/>
  <c r="N40" i="48"/>
  <c r="O40" i="48"/>
  <c r="O14" i="48"/>
  <c r="N14" i="48"/>
  <c r="L14" i="48"/>
  <c r="M14" i="48"/>
  <c r="O13" i="48"/>
  <c r="N13" i="48"/>
  <c r="L13" i="48"/>
  <c r="M13" i="48"/>
  <c r="M17" i="55"/>
  <c r="N17" i="55"/>
  <c r="P17" i="55"/>
  <c r="Q17" i="55"/>
  <c r="M18" i="55"/>
  <c r="N18" i="55"/>
  <c r="P18" i="55"/>
  <c r="Q18" i="55"/>
  <c r="O19" i="55"/>
  <c r="M19" i="55"/>
  <c r="N19" i="55"/>
  <c r="P19" i="55"/>
  <c r="Q19" i="55"/>
  <c r="M20" i="55"/>
  <c r="N20" i="55"/>
  <c r="P20" i="55"/>
  <c r="Q20" i="55"/>
  <c r="M21" i="55"/>
  <c r="M22" i="55"/>
  <c r="M23" i="55"/>
  <c r="M24" i="55"/>
  <c r="M25" i="55"/>
  <c r="N25" i="55"/>
  <c r="P25" i="55"/>
  <c r="Q25" i="55"/>
  <c r="M26" i="55"/>
  <c r="N26" i="55"/>
  <c r="P26" i="55"/>
  <c r="Q26" i="55"/>
  <c r="O27" i="55"/>
  <c r="N27" i="55"/>
  <c r="P27" i="55"/>
  <c r="Q27" i="55"/>
  <c r="M33" i="55"/>
  <c r="M46" i="55"/>
  <c r="M14" i="55"/>
  <c r="O15" i="55"/>
  <c r="M15" i="55"/>
  <c r="N15" i="55"/>
  <c r="P15" i="55"/>
  <c r="Q15" i="55"/>
  <c r="O16" i="55"/>
  <c r="N16" i="55"/>
  <c r="P16" i="55"/>
  <c r="Q16" i="55"/>
  <c r="Q13" i="55"/>
  <c r="P13" i="55"/>
  <c r="N13" i="55"/>
  <c r="O13" i="55"/>
  <c r="O15" i="41"/>
  <c r="N15" i="41"/>
  <c r="P15" i="41"/>
  <c r="Q15" i="41"/>
  <c r="M16" i="41"/>
  <c r="N16" i="41"/>
  <c r="P16" i="41"/>
  <c r="Q16" i="41"/>
  <c r="M17" i="41"/>
  <c r="N17" i="41"/>
  <c r="P17" i="41"/>
  <c r="Q17" i="41"/>
  <c r="O18" i="41"/>
  <c r="N18" i="41"/>
  <c r="P18" i="41"/>
  <c r="Q18" i="41"/>
  <c r="O19" i="41"/>
  <c r="N19" i="41"/>
  <c r="P19" i="41"/>
  <c r="Q19" i="41"/>
  <c r="M20" i="41"/>
  <c r="N20" i="41"/>
  <c r="P20" i="41"/>
  <c r="Q20" i="41"/>
  <c r="M21" i="41"/>
  <c r="N21" i="41"/>
  <c r="P21" i="41"/>
  <c r="Q21" i="41"/>
  <c r="M22" i="41"/>
  <c r="N22" i="41"/>
  <c r="P22" i="41"/>
  <c r="Q22" i="41"/>
  <c r="O23" i="41"/>
  <c r="N23" i="41"/>
  <c r="P23" i="41"/>
  <c r="Q23" i="41"/>
  <c r="M24" i="41"/>
  <c r="N24" i="41"/>
  <c r="P24" i="41"/>
  <c r="Q24" i="41"/>
  <c r="M25" i="41"/>
  <c r="N25" i="41"/>
  <c r="P25" i="41"/>
  <c r="Q25" i="41"/>
  <c r="O26" i="41"/>
  <c r="N26" i="41"/>
  <c r="P26" i="41"/>
  <c r="Q26" i="41"/>
  <c r="O27" i="41"/>
  <c r="N27" i="41"/>
  <c r="P27" i="41"/>
  <c r="Q27" i="41"/>
  <c r="M28" i="41"/>
  <c r="N28" i="41"/>
  <c r="P28" i="41"/>
  <c r="Q28" i="41"/>
  <c r="M29" i="41"/>
  <c r="N29" i="41"/>
  <c r="P29" i="41"/>
  <c r="Q29" i="41"/>
  <c r="M30" i="41"/>
  <c r="N30" i="41"/>
  <c r="P30" i="41"/>
  <c r="Q30" i="41"/>
  <c r="O31" i="41"/>
  <c r="N31" i="41"/>
  <c r="P31" i="41"/>
  <c r="Q31" i="41"/>
  <c r="M32" i="41"/>
  <c r="N32" i="41"/>
  <c r="P32" i="41"/>
  <c r="Q32" i="41"/>
  <c r="M33" i="41"/>
  <c r="N33" i="41"/>
  <c r="P33" i="41"/>
  <c r="Q33" i="41"/>
  <c r="O34" i="41"/>
  <c r="N34" i="41"/>
  <c r="P34" i="41"/>
  <c r="Q34" i="41"/>
  <c r="M35" i="41"/>
  <c r="N35" i="41"/>
  <c r="O35" i="41"/>
  <c r="P35" i="41"/>
  <c r="Q35" i="41"/>
  <c r="M39" i="41"/>
  <c r="N39" i="41"/>
  <c r="P39" i="41"/>
  <c r="Q39" i="41"/>
  <c r="M40" i="41"/>
  <c r="N40" i="41"/>
  <c r="P40" i="41"/>
  <c r="Q40" i="41"/>
  <c r="M41" i="41"/>
  <c r="N41" i="41"/>
  <c r="P41" i="41"/>
  <c r="Q41" i="41"/>
  <c r="Q14" i="41"/>
  <c r="P14" i="41"/>
  <c r="N14" i="41"/>
  <c r="O14" i="41"/>
  <c r="Q13" i="41"/>
  <c r="P13" i="41"/>
  <c r="N13" i="41"/>
  <c r="O13" i="41"/>
  <c r="O15" i="40"/>
  <c r="M15" i="40"/>
  <c r="N15" i="40"/>
  <c r="P15" i="40"/>
  <c r="Q15" i="40"/>
  <c r="M16" i="40"/>
  <c r="N16" i="40"/>
  <c r="P16" i="40"/>
  <c r="Q16" i="40"/>
  <c r="M17" i="40"/>
  <c r="N17" i="40"/>
  <c r="O17" i="40"/>
  <c r="P17" i="40"/>
  <c r="Q17" i="40"/>
  <c r="O18" i="40"/>
  <c r="N18" i="40"/>
  <c r="P18" i="40"/>
  <c r="Q18" i="40"/>
  <c r="M19" i="40"/>
  <c r="N19" i="40"/>
  <c r="O19" i="40"/>
  <c r="P19" i="40"/>
  <c r="Q19" i="40"/>
  <c r="M20" i="40"/>
  <c r="N20" i="40"/>
  <c r="O20" i="40"/>
  <c r="P20" i="40"/>
  <c r="Q20" i="40"/>
  <c r="M21" i="40"/>
  <c r="N21" i="40"/>
  <c r="P21" i="40"/>
  <c r="Q21" i="40"/>
  <c r="M22" i="40"/>
  <c r="N22" i="40"/>
  <c r="P22" i="40"/>
  <c r="Q22" i="40"/>
  <c r="O23" i="40"/>
  <c r="N23" i="40"/>
  <c r="P23" i="40"/>
  <c r="Q23" i="40"/>
  <c r="M24" i="40"/>
  <c r="N24" i="40"/>
  <c r="P24" i="40"/>
  <c r="Q24" i="40"/>
  <c r="M25" i="40"/>
  <c r="N25" i="40"/>
  <c r="P25" i="40"/>
  <c r="Q25" i="40"/>
  <c r="O26" i="40"/>
  <c r="N26" i="40"/>
  <c r="P26" i="40"/>
  <c r="Q26" i="40"/>
  <c r="M27" i="40"/>
  <c r="N27" i="40"/>
  <c r="P27" i="40"/>
  <c r="Q27" i="40"/>
  <c r="M28" i="40"/>
  <c r="N28" i="40"/>
  <c r="P28" i="40"/>
  <c r="Q28" i="40"/>
  <c r="M29" i="40"/>
  <c r="N29" i="40"/>
  <c r="P29" i="40"/>
  <c r="Q29" i="40"/>
  <c r="M30" i="40"/>
  <c r="N30" i="40"/>
  <c r="P30" i="40"/>
  <c r="Q30" i="40"/>
  <c r="O31" i="40"/>
  <c r="N31" i="40"/>
  <c r="P31" i="40"/>
  <c r="Q31" i="40"/>
  <c r="M32" i="40"/>
  <c r="N32" i="40"/>
  <c r="P32" i="40"/>
  <c r="Q32" i="40"/>
  <c r="M33" i="40"/>
  <c r="N33" i="40"/>
  <c r="P33" i="40"/>
  <c r="Q33" i="40"/>
  <c r="O34" i="40"/>
  <c r="N34" i="40"/>
  <c r="P34" i="40"/>
  <c r="Q34" i="40"/>
  <c r="O35" i="40"/>
  <c r="N35" i="40"/>
  <c r="P35" i="40"/>
  <c r="Q35" i="40"/>
  <c r="M36" i="40"/>
  <c r="N36" i="40"/>
  <c r="P36" i="40"/>
  <c r="Q36" i="40"/>
  <c r="M37" i="40"/>
  <c r="N37" i="40"/>
  <c r="P37" i="40"/>
  <c r="Q37" i="40"/>
  <c r="M38" i="40"/>
  <c r="N38" i="40"/>
  <c r="P38" i="40"/>
  <c r="Q38" i="40"/>
  <c r="O39" i="40"/>
  <c r="N39" i="40"/>
  <c r="P39" i="40"/>
  <c r="Q39" i="40"/>
  <c r="M40" i="40"/>
  <c r="N40" i="40"/>
  <c r="P40" i="40"/>
  <c r="Q40" i="40"/>
  <c r="M41" i="40"/>
  <c r="N41" i="40"/>
  <c r="P41" i="40"/>
  <c r="Q41" i="40"/>
  <c r="O42" i="40"/>
  <c r="N42" i="40"/>
  <c r="P42" i="40"/>
  <c r="Q42" i="40"/>
  <c r="O43" i="40"/>
  <c r="N43" i="40"/>
  <c r="P43" i="40"/>
  <c r="Q43" i="40"/>
  <c r="M44" i="40"/>
  <c r="N44" i="40"/>
  <c r="P44" i="40"/>
  <c r="Q44" i="40"/>
  <c r="M45" i="40"/>
  <c r="N45" i="40"/>
  <c r="P45" i="40"/>
  <c r="Q45" i="40"/>
  <c r="M46" i="40"/>
  <c r="N46" i="40"/>
  <c r="P46" i="40"/>
  <c r="Q46" i="40"/>
  <c r="O47" i="40"/>
  <c r="N47" i="40"/>
  <c r="P47" i="40"/>
  <c r="Q47" i="40"/>
  <c r="M48" i="40"/>
  <c r="N48" i="40"/>
  <c r="P48" i="40"/>
  <c r="Q48" i="40"/>
  <c r="M49" i="40"/>
  <c r="N49" i="40"/>
  <c r="P49" i="40"/>
  <c r="Q49" i="40"/>
  <c r="O50" i="40"/>
  <c r="N50" i="40"/>
  <c r="P50" i="40"/>
  <c r="Q50" i="40"/>
  <c r="O51" i="40"/>
  <c r="N51" i="40"/>
  <c r="P51" i="40"/>
  <c r="Q51" i="40"/>
  <c r="M52" i="40"/>
  <c r="N52" i="40"/>
  <c r="P52" i="40"/>
  <c r="Q52" i="40"/>
  <c r="M53" i="40"/>
  <c r="N53" i="40"/>
  <c r="P53" i="40"/>
  <c r="Q53" i="40"/>
  <c r="M54" i="40"/>
  <c r="N54" i="40"/>
  <c r="P54" i="40"/>
  <c r="Q54" i="40"/>
  <c r="O55" i="40"/>
  <c r="N55" i="40"/>
  <c r="P55" i="40"/>
  <c r="Q55" i="40"/>
  <c r="M56" i="40"/>
  <c r="N56" i="40"/>
  <c r="P56" i="40"/>
  <c r="Q56" i="40"/>
  <c r="M57" i="40"/>
  <c r="N57" i="40"/>
  <c r="O57" i="40"/>
  <c r="P57" i="40"/>
  <c r="Q57" i="40"/>
  <c r="O58" i="40"/>
  <c r="N58" i="40"/>
  <c r="P58" i="40"/>
  <c r="Q58" i="40"/>
  <c r="O59" i="40"/>
  <c r="M59" i="40"/>
  <c r="N59" i="40"/>
  <c r="P59" i="40"/>
  <c r="Q59" i="40"/>
  <c r="Q14" i="40"/>
  <c r="P14" i="40"/>
  <c r="N14" i="40"/>
  <c r="O14" i="40"/>
  <c r="Q13" i="40"/>
  <c r="P13" i="40"/>
  <c r="N13" i="40"/>
  <c r="O13" i="40"/>
  <c r="A14" i="38"/>
  <c r="A15" i="38" s="1"/>
  <c r="A16" i="38" s="1"/>
  <c r="A17" i="38" s="1"/>
  <c r="A18" i="38" s="1"/>
  <c r="A19" i="38" s="1"/>
  <c r="A20" i="38" s="1"/>
  <c r="A21" i="38" s="1"/>
  <c r="A22" i="38" s="1"/>
  <c r="A23" i="38" s="1"/>
  <c r="A24" i="38" s="1"/>
  <c r="A25" i="38" s="1"/>
  <c r="A26" i="38" s="1"/>
  <c r="A27" i="38" s="1"/>
  <c r="A28" i="38" s="1"/>
  <c r="A29" i="38" s="1"/>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A51" i="38" s="1"/>
  <c r="A52" i="38" s="1"/>
  <c r="M19" i="38"/>
  <c r="N19" i="38"/>
  <c r="P19" i="38"/>
  <c r="Q19" i="38"/>
  <c r="M20" i="38"/>
  <c r="N20" i="38"/>
  <c r="P20" i="38"/>
  <c r="Q20" i="38"/>
  <c r="M21" i="38"/>
  <c r="N21" i="38"/>
  <c r="P21" i="38"/>
  <c r="Q21" i="38"/>
  <c r="M22" i="38"/>
  <c r="N22" i="38"/>
  <c r="P22" i="38"/>
  <c r="Q22" i="38"/>
  <c r="M23" i="38"/>
  <c r="N23" i="38"/>
  <c r="P23" i="38"/>
  <c r="Q23" i="38"/>
  <c r="M24" i="38"/>
  <c r="N24" i="38"/>
  <c r="P24" i="38"/>
  <c r="Q24" i="38"/>
  <c r="M25" i="38"/>
  <c r="N25" i="38"/>
  <c r="P25" i="38"/>
  <c r="Q25" i="38"/>
  <c r="M26" i="38"/>
  <c r="N26" i="38"/>
  <c r="P26" i="38"/>
  <c r="Q26" i="38"/>
  <c r="O27" i="38"/>
  <c r="N27" i="38"/>
  <c r="P27" i="38"/>
  <c r="Q27" i="38"/>
  <c r="M28" i="38"/>
  <c r="N28" i="38"/>
  <c r="P28" i="38"/>
  <c r="Q28" i="38"/>
  <c r="O29" i="38"/>
  <c r="N29" i="38"/>
  <c r="P29" i="38"/>
  <c r="Q29" i="38"/>
  <c r="O30" i="38"/>
  <c r="N30" i="38"/>
  <c r="P30" i="38"/>
  <c r="Q30" i="38"/>
  <c r="M31" i="38"/>
  <c r="N31" i="38"/>
  <c r="P31" i="38"/>
  <c r="Q31" i="38"/>
  <c r="M32" i="38"/>
  <c r="N32" i="38"/>
  <c r="P32" i="38"/>
  <c r="Q32" i="38"/>
  <c r="M33" i="38"/>
  <c r="N33" i="38"/>
  <c r="P33" i="38"/>
  <c r="Q33" i="38"/>
  <c r="M34" i="38"/>
  <c r="N34" i="38"/>
  <c r="P34" i="38"/>
  <c r="Q34" i="38"/>
  <c r="M35" i="38"/>
  <c r="N35" i="38"/>
  <c r="P35" i="38"/>
  <c r="Q35" i="38"/>
  <c r="O36" i="38"/>
  <c r="N36" i="38"/>
  <c r="P36" i="38"/>
  <c r="Q36" i="38"/>
  <c r="O37" i="38"/>
  <c r="N37" i="38"/>
  <c r="P37" i="38"/>
  <c r="Q37" i="38"/>
  <c r="M38" i="38"/>
  <c r="N38" i="38"/>
  <c r="P38" i="38"/>
  <c r="Q38" i="38"/>
  <c r="M39" i="38"/>
  <c r="N39" i="38"/>
  <c r="P39" i="38"/>
  <c r="Q39" i="38"/>
  <c r="M40" i="38"/>
  <c r="N40" i="38"/>
  <c r="P40" i="38"/>
  <c r="Q40" i="38"/>
  <c r="M41" i="38"/>
  <c r="N41" i="38"/>
  <c r="P41" i="38"/>
  <c r="Q41" i="38"/>
  <c r="O42" i="38"/>
  <c r="N42" i="38"/>
  <c r="P42" i="38"/>
  <c r="Q42" i="38"/>
  <c r="M43" i="38"/>
  <c r="N43" i="38"/>
  <c r="P43" i="38"/>
  <c r="Q43" i="38"/>
  <c r="O44" i="38"/>
  <c r="N44" i="38"/>
  <c r="P44" i="38"/>
  <c r="Q44" i="38"/>
  <c r="O45" i="38"/>
  <c r="N45" i="38"/>
  <c r="P45" i="38"/>
  <c r="Q45" i="38"/>
  <c r="M46" i="38"/>
  <c r="N46" i="38"/>
  <c r="P46" i="38"/>
  <c r="Q46" i="38"/>
  <c r="M47" i="38"/>
  <c r="N47" i="38"/>
  <c r="P47" i="38"/>
  <c r="Q47" i="38"/>
  <c r="M48" i="38"/>
  <c r="N48" i="38"/>
  <c r="P48" i="38"/>
  <c r="Q48" i="38"/>
  <c r="M49" i="38"/>
  <c r="N49" i="38"/>
  <c r="P49" i="38"/>
  <c r="Q49" i="38"/>
  <c r="M50" i="38"/>
  <c r="N50" i="38"/>
  <c r="P50" i="38"/>
  <c r="Q50" i="38"/>
  <c r="M51" i="38"/>
  <c r="N51" i="38"/>
  <c r="P51" i="38"/>
  <c r="Q51" i="38"/>
  <c r="O52" i="38"/>
  <c r="N52" i="38"/>
  <c r="P52" i="38"/>
  <c r="Q52" i="38"/>
  <c r="Q18" i="38"/>
  <c r="P18" i="38"/>
  <c r="N18" i="38"/>
  <c r="O18" i="38"/>
  <c r="Q17" i="38"/>
  <c r="P17" i="38"/>
  <c r="N17" i="38"/>
  <c r="O17" i="38"/>
  <c r="O15" i="39"/>
  <c r="N15" i="39"/>
  <c r="P15" i="39"/>
  <c r="Q15" i="39"/>
  <c r="M16" i="39"/>
  <c r="N16" i="39"/>
  <c r="P16" i="39"/>
  <c r="Q16" i="39"/>
  <c r="O17" i="39"/>
  <c r="N17" i="39"/>
  <c r="P17" i="39"/>
  <c r="Q17" i="39"/>
  <c r="O18" i="39"/>
  <c r="N18" i="39"/>
  <c r="P18" i="39"/>
  <c r="Q18" i="39"/>
  <c r="M19" i="39"/>
  <c r="N19" i="39"/>
  <c r="P19" i="39"/>
  <c r="Q19" i="39"/>
  <c r="M20" i="39"/>
  <c r="N20" i="39"/>
  <c r="P20" i="39"/>
  <c r="Q20" i="39"/>
  <c r="M21" i="39"/>
  <c r="N21" i="39"/>
  <c r="P21" i="39"/>
  <c r="Q21" i="39"/>
  <c r="M22" i="39"/>
  <c r="N22" i="39"/>
  <c r="P22" i="39"/>
  <c r="Q22" i="39"/>
  <c r="O23" i="39"/>
  <c r="N23" i="39"/>
  <c r="P23" i="39"/>
  <c r="Q23" i="39"/>
  <c r="M24" i="39"/>
  <c r="N24" i="39"/>
  <c r="P24" i="39"/>
  <c r="Q24" i="39"/>
  <c r="O25" i="39"/>
  <c r="N25" i="39"/>
  <c r="P25" i="39"/>
  <c r="Q25" i="39"/>
  <c r="O26" i="39"/>
  <c r="N26" i="39"/>
  <c r="P26" i="39"/>
  <c r="Q26" i="39"/>
  <c r="M27" i="39"/>
  <c r="N27" i="39"/>
  <c r="P27" i="39"/>
  <c r="Q27" i="39"/>
  <c r="M28" i="39"/>
  <c r="N28" i="39"/>
  <c r="P28" i="39"/>
  <c r="Q28" i="39"/>
  <c r="M29" i="39"/>
  <c r="N29" i="39"/>
  <c r="P29" i="39"/>
  <c r="Q29" i="39"/>
  <c r="M30" i="39"/>
  <c r="N30" i="39"/>
  <c r="P30" i="39"/>
  <c r="Q30" i="39"/>
  <c r="O31" i="39"/>
  <c r="N31" i="39"/>
  <c r="P31" i="39"/>
  <c r="Q31" i="39"/>
  <c r="M32" i="39"/>
  <c r="N32" i="39"/>
  <c r="P32" i="39"/>
  <c r="Q32" i="39"/>
  <c r="O33" i="39"/>
  <c r="N33" i="39"/>
  <c r="P33" i="39"/>
  <c r="Q33" i="39"/>
  <c r="O34" i="39"/>
  <c r="N34" i="39"/>
  <c r="P34" i="39"/>
  <c r="Q34" i="39"/>
  <c r="O35" i="39"/>
  <c r="N35" i="39"/>
  <c r="P35" i="39"/>
  <c r="Q35" i="39"/>
  <c r="M36" i="39"/>
  <c r="N36" i="39"/>
  <c r="P36" i="39"/>
  <c r="Q36" i="39"/>
  <c r="M37" i="39"/>
  <c r="N37" i="39"/>
  <c r="P37" i="39"/>
  <c r="Q37" i="39"/>
  <c r="M38" i="39"/>
  <c r="N38" i="39"/>
  <c r="P38" i="39"/>
  <c r="Q38" i="39"/>
  <c r="O39" i="39"/>
  <c r="N39" i="39"/>
  <c r="P39" i="39"/>
  <c r="Q39" i="39"/>
  <c r="M40" i="39"/>
  <c r="N40" i="39"/>
  <c r="P40" i="39"/>
  <c r="Q40" i="39"/>
  <c r="M41" i="39"/>
  <c r="N41" i="39"/>
  <c r="P41" i="39"/>
  <c r="Q41" i="39"/>
  <c r="O42" i="39"/>
  <c r="N42" i="39"/>
  <c r="P42" i="39"/>
  <c r="Q42" i="39"/>
  <c r="M43" i="39"/>
  <c r="N43" i="39"/>
  <c r="P43" i="39"/>
  <c r="Q43" i="39"/>
  <c r="M44" i="39"/>
  <c r="N44" i="39"/>
  <c r="P44" i="39"/>
  <c r="Q44" i="39"/>
  <c r="M45" i="39"/>
  <c r="N45" i="39"/>
  <c r="P45" i="39"/>
  <c r="Q45" i="39"/>
  <c r="M46" i="39"/>
  <c r="N46" i="39"/>
  <c r="P46" i="39"/>
  <c r="Q46" i="39"/>
  <c r="O47" i="39"/>
  <c r="N47" i="39"/>
  <c r="P47" i="39"/>
  <c r="Q47" i="39"/>
  <c r="M48" i="39"/>
  <c r="N48" i="39"/>
  <c r="P48" i="39"/>
  <c r="Q48" i="39"/>
  <c r="M49" i="39"/>
  <c r="N49" i="39"/>
  <c r="P49" i="39"/>
  <c r="Q49" i="39"/>
  <c r="O50" i="39"/>
  <c r="N50" i="39"/>
  <c r="P50" i="39"/>
  <c r="Q50" i="39"/>
  <c r="M51" i="39"/>
  <c r="N51" i="39"/>
  <c r="P51" i="39"/>
  <c r="Q51" i="39"/>
  <c r="M52" i="39"/>
  <c r="N52" i="39"/>
  <c r="P52" i="39"/>
  <c r="Q52" i="39"/>
  <c r="M53" i="39"/>
  <c r="N53" i="39"/>
  <c r="P53" i="39"/>
  <c r="Q53" i="39"/>
  <c r="M54" i="39"/>
  <c r="N54" i="39"/>
  <c r="P54" i="39"/>
  <c r="Q54" i="39"/>
  <c r="M55" i="39"/>
  <c r="N55" i="39"/>
  <c r="P55" i="39"/>
  <c r="Q55" i="39"/>
  <c r="M56" i="39"/>
  <c r="N56" i="39"/>
  <c r="P56" i="39"/>
  <c r="Q56" i="39"/>
  <c r="M57" i="39"/>
  <c r="N57" i="39"/>
  <c r="P57" i="39"/>
  <c r="Q57" i="39"/>
  <c r="O59" i="39"/>
  <c r="N59" i="39"/>
  <c r="P59" i="39"/>
  <c r="Q59" i="39"/>
  <c r="O60" i="39"/>
  <c r="N60" i="39"/>
  <c r="P60" i="39"/>
  <c r="Q60" i="39"/>
  <c r="M61" i="39"/>
  <c r="N61" i="39"/>
  <c r="P61" i="39"/>
  <c r="Q61" i="39"/>
  <c r="M62" i="39"/>
  <c r="N62" i="39"/>
  <c r="P62" i="39"/>
  <c r="Q62" i="39"/>
  <c r="M63" i="39"/>
  <c r="N63" i="39"/>
  <c r="P63" i="39"/>
  <c r="Q63" i="39"/>
  <c r="Q14" i="39"/>
  <c r="P14" i="39"/>
  <c r="N14" i="39"/>
  <c r="O14" i="39"/>
  <c r="Q13" i="39"/>
  <c r="P13" i="39"/>
  <c r="N13" i="39"/>
  <c r="O13" i="39"/>
  <c r="E26" i="35"/>
  <c r="E23" i="35"/>
  <c r="O15" i="32"/>
  <c r="N15" i="32"/>
  <c r="L15" i="32"/>
  <c r="M15" i="32"/>
  <c r="L13" i="32"/>
  <c r="K13" i="32"/>
  <c r="O19" i="30"/>
  <c r="N19" i="30"/>
  <c r="L19" i="30"/>
  <c r="M19" i="30"/>
  <c r="O27" i="27"/>
  <c r="N27" i="27"/>
  <c r="L27" i="27"/>
  <c r="M27" i="27"/>
  <c r="O26" i="27"/>
  <c r="N26" i="27"/>
  <c r="L26" i="27"/>
  <c r="O29" i="29"/>
  <c r="N29" i="29"/>
  <c r="L29" i="29"/>
  <c r="M29" i="29"/>
  <c r="O20" i="31"/>
  <c r="K20" i="31"/>
  <c r="O35" i="31"/>
  <c r="N35" i="31"/>
  <c r="L35" i="31"/>
  <c r="M35" i="31"/>
  <c r="O22" i="31"/>
  <c r="N22" i="31"/>
  <c r="L22" i="31"/>
  <c r="M22" i="31"/>
  <c r="O21" i="31"/>
  <c r="N21" i="31"/>
  <c r="L21" i="31"/>
  <c r="M21" i="31"/>
  <c r="K16" i="31"/>
  <c r="K36" i="31"/>
  <c r="O36" i="31"/>
  <c r="O31" i="31"/>
  <c r="O30" i="31"/>
  <c r="E16" i="31"/>
  <c r="L16" i="31" s="1"/>
  <c r="O19" i="31"/>
  <c r="K19" i="31"/>
  <c r="E14" i="3"/>
  <c r="K33" i="3"/>
  <c r="K32" i="3"/>
  <c r="K31" i="3"/>
  <c r="K30" i="3"/>
  <c r="K29" i="3"/>
  <c r="K25" i="3"/>
  <c r="E24" i="3"/>
  <c r="L24" i="3" s="1"/>
  <c r="K23" i="3"/>
  <c r="K22" i="3"/>
  <c r="O32" i="29"/>
  <c r="N32" i="29"/>
  <c r="L32" i="29"/>
  <c r="M32" i="29"/>
  <c r="K21" i="3"/>
  <c r="K20" i="3"/>
  <c r="K18" i="3"/>
  <c r="K17" i="3"/>
  <c r="O13" i="3"/>
  <c r="N13" i="3"/>
  <c r="L13" i="3"/>
  <c r="M13" i="3"/>
  <c r="O33" i="29"/>
  <c r="N33" i="29"/>
  <c r="L33" i="29"/>
  <c r="M33" i="29"/>
  <c r="K31" i="29"/>
  <c r="O31" i="29"/>
  <c r="N41" i="48" l="1"/>
  <c r="R26" i="40"/>
  <c r="R15" i="40"/>
  <c r="N53" i="38"/>
  <c r="M42" i="38"/>
  <c r="M52" i="38"/>
  <c r="O40" i="38"/>
  <c r="R40" i="38" s="1"/>
  <c r="N49" i="55"/>
  <c r="L41" i="48"/>
  <c r="O41" i="48"/>
  <c r="M14" i="40"/>
  <c r="M35" i="40"/>
  <c r="O33" i="40"/>
  <c r="R33" i="40" s="1"/>
  <c r="R58" i="40"/>
  <c r="M33" i="39"/>
  <c r="O27" i="39"/>
  <c r="R27" i="39" s="1"/>
  <c r="O19" i="39"/>
  <c r="O50" i="38"/>
  <c r="R50" i="38" s="1"/>
  <c r="L58" i="37"/>
  <c r="P30" i="37"/>
  <c r="K54" i="37"/>
  <c r="Q20" i="51"/>
  <c r="Q21" i="51"/>
  <c r="L28" i="51"/>
  <c r="L29" i="51"/>
  <c r="N27" i="51"/>
  <c r="Q27" i="51" s="1"/>
  <c r="Q29" i="51"/>
  <c r="L26" i="51"/>
  <c r="Q26" i="51"/>
  <c r="L25" i="51"/>
  <c r="Q22" i="51"/>
  <c r="Q12" i="51"/>
  <c r="Q13" i="51"/>
  <c r="N18" i="51"/>
  <c r="Q18" i="51" s="1"/>
  <c r="L17" i="51"/>
  <c r="Q16" i="51"/>
  <c r="M27" i="41"/>
  <c r="M19" i="41"/>
  <c r="M15" i="41"/>
  <c r="M31" i="41"/>
  <c r="M23" i="41"/>
  <c r="N42" i="41"/>
  <c r="R34" i="41"/>
  <c r="R31" i="41"/>
  <c r="R26" i="41"/>
  <c r="R18" i="41"/>
  <c r="R15" i="41"/>
  <c r="M31" i="40"/>
  <c r="O25" i="40"/>
  <c r="R25" i="40" s="1"/>
  <c r="R19" i="40"/>
  <c r="R51" i="40"/>
  <c r="M47" i="40"/>
  <c r="O45" i="40"/>
  <c r="R45" i="40" s="1"/>
  <c r="O36" i="40"/>
  <c r="R36" i="40" s="1"/>
  <c r="R35" i="40"/>
  <c r="R34" i="40"/>
  <c r="R39" i="40"/>
  <c r="O41" i="40"/>
  <c r="R41" i="40" s="1"/>
  <c r="M39" i="40"/>
  <c r="O37" i="40"/>
  <c r="R37" i="40" s="1"/>
  <c r="R59" i="40"/>
  <c r="R57" i="40"/>
  <c r="R55" i="40"/>
  <c r="M55" i="40"/>
  <c r="O53" i="40"/>
  <c r="R53" i="40" s="1"/>
  <c r="O52" i="40"/>
  <c r="R52" i="40" s="1"/>
  <c r="M51" i="40"/>
  <c r="O49" i="40"/>
  <c r="R49" i="40" s="1"/>
  <c r="O44" i="40"/>
  <c r="R44" i="40" s="1"/>
  <c r="M43" i="40"/>
  <c r="R50" i="40"/>
  <c r="R47" i="40"/>
  <c r="R43" i="40"/>
  <c r="R42" i="40"/>
  <c r="R31" i="40"/>
  <c r="O29" i="40"/>
  <c r="R29" i="40" s="1"/>
  <c r="O28" i="40"/>
  <c r="R28" i="40" s="1"/>
  <c r="O27" i="40"/>
  <c r="R27" i="40" s="1"/>
  <c r="R23" i="40"/>
  <c r="M23" i="40"/>
  <c r="O21" i="40"/>
  <c r="R21" i="40" s="1"/>
  <c r="R20" i="40"/>
  <c r="Q60" i="40"/>
  <c r="N60" i="40"/>
  <c r="R18" i="40"/>
  <c r="P60" i="40"/>
  <c r="R17" i="40"/>
  <c r="R14" i="40"/>
  <c r="R13" i="40"/>
  <c r="R44" i="38"/>
  <c r="M36" i="38"/>
  <c r="O35" i="38"/>
  <c r="R35" i="38" s="1"/>
  <c r="M27" i="38"/>
  <c r="M35" i="39"/>
  <c r="M47" i="39"/>
  <c r="O45" i="39"/>
  <c r="R45" i="39" s="1"/>
  <c r="M25" i="39"/>
  <c r="O20" i="39"/>
  <c r="R20" i="39" s="1"/>
  <c r="M17" i="39"/>
  <c r="O51" i="39"/>
  <c r="R51" i="39" s="1"/>
  <c r="R50" i="39"/>
  <c r="R42" i="39"/>
  <c r="R34" i="39"/>
  <c r="R18" i="39"/>
  <c r="R15" i="39"/>
  <c r="R29" i="38"/>
  <c r="K30" i="37"/>
  <c r="K24" i="37"/>
  <c r="M18" i="37"/>
  <c r="P18" i="37" s="1"/>
  <c r="M57" i="37"/>
  <c r="P57" i="37" s="1"/>
  <c r="K53" i="37"/>
  <c r="M46" i="37"/>
  <c r="P46" i="37" s="1"/>
  <c r="K40" i="37"/>
  <c r="P34" i="37"/>
  <c r="P25" i="37"/>
  <c r="M55" i="37"/>
  <c r="P55" i="37" s="1"/>
  <c r="P53" i="37"/>
  <c r="M44" i="37"/>
  <c r="P44" i="37" s="1"/>
  <c r="M43" i="37"/>
  <c r="P43" i="37" s="1"/>
  <c r="M38" i="37"/>
  <c r="P38" i="37" s="1"/>
  <c r="K34" i="37"/>
  <c r="K33" i="37"/>
  <c r="M26" i="37"/>
  <c r="P26" i="37" s="1"/>
  <c r="K17" i="37"/>
  <c r="P13" i="37"/>
  <c r="M20" i="48"/>
  <c r="P20" i="48" s="1"/>
  <c r="M25" i="48"/>
  <c r="P25" i="48" s="1"/>
  <c r="M18" i="48"/>
  <c r="P18" i="48" s="1"/>
  <c r="P33" i="48"/>
  <c r="K31" i="48"/>
  <c r="K14" i="48"/>
  <c r="K23" i="48"/>
  <c r="M21" i="48"/>
  <c r="P21" i="48" s="1"/>
  <c r="K33" i="48"/>
  <c r="M36" i="48"/>
  <c r="P36" i="48" s="1"/>
  <c r="P31" i="48"/>
  <c r="K17" i="48"/>
  <c r="K39" i="48"/>
  <c r="M19" i="48"/>
  <c r="P19" i="48" s="1"/>
  <c r="M37" i="48"/>
  <c r="P37" i="48" s="1"/>
  <c r="M35" i="48"/>
  <c r="P35" i="48" s="1"/>
  <c r="P34" i="48"/>
  <c r="P39" i="48"/>
  <c r="P29" i="48"/>
  <c r="P28" i="48"/>
  <c r="P27" i="48"/>
  <c r="P14" i="48"/>
  <c r="P17" i="48"/>
  <c r="P23" i="48"/>
  <c r="R19" i="55"/>
  <c r="R27" i="55"/>
  <c r="M27" i="55"/>
  <c r="O20" i="55"/>
  <c r="R20" i="55" s="1"/>
  <c r="R16" i="55"/>
  <c r="R15" i="55"/>
  <c r="M35" i="37"/>
  <c r="P35" i="37" s="1"/>
  <c r="P40" i="37"/>
  <c r="K32" i="37"/>
  <c r="M27" i="37"/>
  <c r="P27" i="37" s="1"/>
  <c r="P17" i="37"/>
  <c r="P32" i="37"/>
  <c r="P54" i="37"/>
  <c r="K41" i="37"/>
  <c r="M36" i="37"/>
  <c r="P36" i="37" s="1"/>
  <c r="M19" i="37"/>
  <c r="P19" i="37" s="1"/>
  <c r="M42" i="37"/>
  <c r="P42" i="37" s="1"/>
  <c r="P41" i="37"/>
  <c r="M28" i="37"/>
  <c r="P28" i="37" s="1"/>
  <c r="P24" i="37"/>
  <c r="M22" i="37"/>
  <c r="P22" i="37" s="1"/>
  <c r="P33" i="37"/>
  <c r="K16" i="37"/>
  <c r="M56" i="37"/>
  <c r="P56" i="37" s="1"/>
  <c r="K25" i="37"/>
  <c r="M20" i="37"/>
  <c r="P20" i="37" s="1"/>
  <c r="P16" i="37"/>
  <c r="M45" i="37"/>
  <c r="P45" i="37" s="1"/>
  <c r="M37" i="37"/>
  <c r="P37" i="37" s="1"/>
  <c r="M29" i="37"/>
  <c r="P29" i="37" s="1"/>
  <c r="M21" i="37"/>
  <c r="P21" i="37" s="1"/>
  <c r="M14" i="37"/>
  <c r="P14" i="37" s="1"/>
  <c r="M47" i="37"/>
  <c r="P47" i="37" s="1"/>
  <c r="M39" i="37"/>
  <c r="P39" i="37" s="1"/>
  <c r="M31" i="37"/>
  <c r="P31" i="37" s="1"/>
  <c r="M23" i="37"/>
  <c r="P23" i="37" s="1"/>
  <c r="M15" i="37"/>
  <c r="P15" i="37" s="1"/>
  <c r="P12" i="37"/>
  <c r="K13" i="37"/>
  <c r="K12" i="37"/>
  <c r="L24" i="51"/>
  <c r="Q17" i="51"/>
  <c r="Q24" i="51"/>
  <c r="N19" i="51"/>
  <c r="Q19" i="51" s="1"/>
  <c r="L13" i="51"/>
  <c r="Q28" i="51"/>
  <c r="Q25" i="51"/>
  <c r="N14" i="51"/>
  <c r="Q14" i="51" s="1"/>
  <c r="N23" i="51"/>
  <c r="Q23" i="51" s="1"/>
  <c r="N15" i="51"/>
  <c r="Q15" i="51" s="1"/>
  <c r="L12" i="51"/>
  <c r="K34" i="48"/>
  <c r="M38" i="48"/>
  <c r="P38" i="48" s="1"/>
  <c r="M30" i="48"/>
  <c r="P30" i="48" s="1"/>
  <c r="M22" i="48"/>
  <c r="P22" i="48" s="1"/>
  <c r="M15" i="48"/>
  <c r="P15" i="48" s="1"/>
  <c r="M40" i="48"/>
  <c r="P40" i="48" s="1"/>
  <c r="M32" i="48"/>
  <c r="P32" i="48" s="1"/>
  <c r="M24" i="48"/>
  <c r="P24" i="48" s="1"/>
  <c r="M16" i="48"/>
  <c r="P16" i="48" s="1"/>
  <c r="P13" i="48"/>
  <c r="K13" i="48"/>
  <c r="O25" i="55"/>
  <c r="R25" i="55" s="1"/>
  <c r="O17" i="55"/>
  <c r="R17" i="55" s="1"/>
  <c r="O26" i="55"/>
  <c r="R26" i="55" s="1"/>
  <c r="O18" i="55"/>
  <c r="R18" i="55" s="1"/>
  <c r="M16" i="55"/>
  <c r="R13" i="55"/>
  <c r="M13" i="55"/>
  <c r="R35" i="41"/>
  <c r="R27" i="41"/>
  <c r="R19" i="41"/>
  <c r="R14" i="41"/>
  <c r="O39" i="41"/>
  <c r="R39" i="41" s="1"/>
  <c r="O33" i="41"/>
  <c r="R33" i="41" s="1"/>
  <c r="O28" i="41"/>
  <c r="R28" i="41" s="1"/>
  <c r="O25" i="41"/>
  <c r="R25" i="41" s="1"/>
  <c r="O20" i="41"/>
  <c r="R20" i="41" s="1"/>
  <c r="O17" i="41"/>
  <c r="R17" i="41" s="1"/>
  <c r="M14" i="41"/>
  <c r="O29" i="41"/>
  <c r="R29" i="41" s="1"/>
  <c r="O21" i="41"/>
  <c r="R21" i="41" s="1"/>
  <c r="O40" i="41"/>
  <c r="R40" i="41" s="1"/>
  <c r="R13" i="41"/>
  <c r="R23" i="41"/>
  <c r="M34" i="41"/>
  <c r="M26" i="41"/>
  <c r="M18" i="41"/>
  <c r="O41" i="41"/>
  <c r="R41" i="41" s="1"/>
  <c r="O30" i="41"/>
  <c r="R30" i="41" s="1"/>
  <c r="O22" i="41"/>
  <c r="R22" i="41" s="1"/>
  <c r="O32" i="41"/>
  <c r="R32" i="41" s="1"/>
  <c r="O24" i="41"/>
  <c r="R24" i="41" s="1"/>
  <c r="O16" i="41"/>
  <c r="R16" i="41" s="1"/>
  <c r="M13" i="41"/>
  <c r="M58" i="40"/>
  <c r="M50" i="40"/>
  <c r="M42" i="40"/>
  <c r="M34" i="40"/>
  <c r="M26" i="40"/>
  <c r="M18" i="40"/>
  <c r="O54" i="40"/>
  <c r="R54" i="40" s="1"/>
  <c r="O46" i="40"/>
  <c r="R46" i="40" s="1"/>
  <c r="O38" i="40"/>
  <c r="R38" i="40" s="1"/>
  <c r="O30" i="40"/>
  <c r="R30" i="40" s="1"/>
  <c r="O22" i="40"/>
  <c r="R22" i="40" s="1"/>
  <c r="O56" i="40"/>
  <c r="R56" i="40" s="1"/>
  <c r="O48" i="40"/>
  <c r="R48" i="40" s="1"/>
  <c r="O40" i="40"/>
  <c r="R40" i="40" s="1"/>
  <c r="O32" i="40"/>
  <c r="R32" i="40" s="1"/>
  <c r="O24" i="40"/>
  <c r="R24" i="40" s="1"/>
  <c r="O16" i="40"/>
  <c r="R16" i="40" s="1"/>
  <c r="M13" i="40"/>
  <c r="O21" i="38"/>
  <c r="R21" i="38" s="1"/>
  <c r="R52" i="38"/>
  <c r="R36" i="38"/>
  <c r="O48" i="38"/>
  <c r="R48" i="38" s="1"/>
  <c r="O33" i="38"/>
  <c r="R33" i="38" s="1"/>
  <c r="O22" i="38"/>
  <c r="R22" i="38" s="1"/>
  <c r="M44" i="38"/>
  <c r="M29" i="38"/>
  <c r="R42" i="38"/>
  <c r="R27" i="38"/>
  <c r="O19" i="38"/>
  <c r="R19" i="38" s="1"/>
  <c r="O25" i="38"/>
  <c r="R25" i="38" s="1"/>
  <c r="R45" i="38"/>
  <c r="R37" i="38"/>
  <c r="R30" i="38"/>
  <c r="R17" i="38"/>
  <c r="O46" i="38"/>
  <c r="R46" i="38" s="1"/>
  <c r="O38" i="38"/>
  <c r="R38" i="38" s="1"/>
  <c r="O31" i="38"/>
  <c r="R31" i="38" s="1"/>
  <c r="O23" i="38"/>
  <c r="R23" i="38" s="1"/>
  <c r="O47" i="38"/>
  <c r="R47" i="38" s="1"/>
  <c r="M45" i="38"/>
  <c r="O39" i="38"/>
  <c r="R39" i="38" s="1"/>
  <c r="M37" i="38"/>
  <c r="O32" i="38"/>
  <c r="R32" i="38" s="1"/>
  <c r="M30" i="38"/>
  <c r="O24" i="38"/>
  <c r="R24" i="38" s="1"/>
  <c r="O49" i="38"/>
  <c r="R49" i="38" s="1"/>
  <c r="O41" i="38"/>
  <c r="R41" i="38" s="1"/>
  <c r="O34" i="38"/>
  <c r="R34" i="38" s="1"/>
  <c r="O26" i="38"/>
  <c r="R26" i="38" s="1"/>
  <c r="O51" i="38"/>
  <c r="R51" i="38" s="1"/>
  <c r="O43" i="38"/>
  <c r="R43" i="38" s="1"/>
  <c r="O28" i="38"/>
  <c r="R28" i="38" s="1"/>
  <c r="O20" i="38"/>
  <c r="R20" i="38" s="1"/>
  <c r="R18" i="38"/>
  <c r="M18" i="38"/>
  <c r="M17" i="38"/>
  <c r="O36" i="39"/>
  <c r="R36" i="39" s="1"/>
  <c r="R47" i="39"/>
  <c r="O43" i="39"/>
  <c r="R43" i="39" s="1"/>
  <c r="R26" i="39"/>
  <c r="M59" i="39"/>
  <c r="O55" i="39"/>
  <c r="R55" i="39" s="1"/>
  <c r="O41" i="39"/>
  <c r="R41" i="39" s="1"/>
  <c r="R13" i="39"/>
  <c r="R59" i="39"/>
  <c r="O53" i="39"/>
  <c r="R53" i="39" s="1"/>
  <c r="O28" i="39"/>
  <c r="R28" i="39" s="1"/>
  <c r="R35" i="39"/>
  <c r="R19" i="39"/>
  <c r="O63" i="39"/>
  <c r="R63" i="39" s="1"/>
  <c r="R33" i="39"/>
  <c r="R25" i="39"/>
  <c r="R17" i="39"/>
  <c r="O61" i="39"/>
  <c r="R61" i="39" s="1"/>
  <c r="O49" i="39"/>
  <c r="R49" i="39" s="1"/>
  <c r="R60" i="39"/>
  <c r="O57" i="39"/>
  <c r="R57" i="39" s="1"/>
  <c r="M39" i="39"/>
  <c r="O37" i="39"/>
  <c r="R37" i="39" s="1"/>
  <c r="M31" i="39"/>
  <c r="O29" i="39"/>
  <c r="R29" i="39" s="1"/>
  <c r="M23" i="39"/>
  <c r="O21" i="39"/>
  <c r="R21" i="39" s="1"/>
  <c r="M15" i="39"/>
  <c r="R39" i="39"/>
  <c r="R31" i="39"/>
  <c r="R23" i="39"/>
  <c r="O62" i="39"/>
  <c r="R62" i="39" s="1"/>
  <c r="M60" i="39"/>
  <c r="O52" i="39"/>
  <c r="R52" i="39" s="1"/>
  <c r="M50" i="39"/>
  <c r="O44" i="39"/>
  <c r="R44" i="39" s="1"/>
  <c r="M42" i="39"/>
  <c r="M34" i="39"/>
  <c r="M26" i="39"/>
  <c r="M18" i="39"/>
  <c r="O54" i="39"/>
  <c r="R54" i="39" s="1"/>
  <c r="O46" i="39"/>
  <c r="R46" i="39" s="1"/>
  <c r="O38" i="39"/>
  <c r="R38" i="39" s="1"/>
  <c r="O30" i="39"/>
  <c r="R30" i="39" s="1"/>
  <c r="O22" i="39"/>
  <c r="R22" i="39" s="1"/>
  <c r="O56" i="39"/>
  <c r="R56" i="39" s="1"/>
  <c r="O48" i="39"/>
  <c r="R48" i="39" s="1"/>
  <c r="O40" i="39"/>
  <c r="R40" i="39" s="1"/>
  <c r="O32" i="39"/>
  <c r="R32" i="39" s="1"/>
  <c r="O24" i="39"/>
  <c r="R24" i="39" s="1"/>
  <c r="O16" i="39"/>
  <c r="R16" i="39" s="1"/>
  <c r="R14" i="39"/>
  <c r="M14" i="39"/>
  <c r="M13" i="39"/>
  <c r="P15" i="32"/>
  <c r="K15" i="32"/>
  <c r="O13" i="32"/>
  <c r="N13" i="32"/>
  <c r="M13" i="32"/>
  <c r="M26" i="27"/>
  <c r="P26" i="27" s="1"/>
  <c r="P19" i="30"/>
  <c r="K19" i="30"/>
  <c r="P27" i="27"/>
  <c r="K29" i="29"/>
  <c r="P29" i="29"/>
  <c r="L20" i="31"/>
  <c r="M20" i="31"/>
  <c r="N20" i="31"/>
  <c r="P35" i="31"/>
  <c r="K35" i="31"/>
  <c r="P22" i="31"/>
  <c r="K22" i="31"/>
  <c r="K21" i="31"/>
  <c r="P21" i="31"/>
  <c r="L30" i="31"/>
  <c r="O16" i="31"/>
  <c r="N16" i="31"/>
  <c r="M16" i="31"/>
  <c r="M31" i="31"/>
  <c r="N30" i="31"/>
  <c r="L31" i="31"/>
  <c r="N31" i="31"/>
  <c r="M30" i="31"/>
  <c r="K30" i="31"/>
  <c r="L36" i="31"/>
  <c r="M36" i="31"/>
  <c r="N36" i="31"/>
  <c r="K31" i="31"/>
  <c r="L19" i="31"/>
  <c r="M19" i="31"/>
  <c r="N19" i="31"/>
  <c r="O24" i="3"/>
  <c r="M24" i="3"/>
  <c r="N24" i="3"/>
  <c r="K24" i="3"/>
  <c r="P32" i="29"/>
  <c r="K32" i="29"/>
  <c r="K19" i="3"/>
  <c r="P13" i="3"/>
  <c r="K13" i="3"/>
  <c r="P33" i="29"/>
  <c r="K33" i="29"/>
  <c r="L31" i="29"/>
  <c r="M31" i="29"/>
  <c r="N31" i="29"/>
  <c r="O15" i="12"/>
  <c r="N15" i="12"/>
  <c r="L15" i="12"/>
  <c r="M15" i="12"/>
  <c r="O13" i="12"/>
  <c r="N13" i="12"/>
  <c r="L13" i="12"/>
  <c r="M13" i="12"/>
  <c r="K26" i="29"/>
  <c r="N26" i="29"/>
  <c r="O25" i="29"/>
  <c r="K25" i="29"/>
  <c r="K24" i="29"/>
  <c r="R49" i="55" l="1"/>
  <c r="M41" i="48"/>
  <c r="P41" i="48"/>
  <c r="R42" i="41"/>
  <c r="R60" i="40"/>
  <c r="P58" i="37"/>
  <c r="O60" i="40"/>
  <c r="R53" i="38"/>
  <c r="P13" i="32"/>
  <c r="P20" i="31"/>
  <c r="P31" i="31"/>
  <c r="P30" i="31"/>
  <c r="P36" i="31"/>
  <c r="P16" i="31"/>
  <c r="P19" i="31"/>
  <c r="P24" i="3"/>
  <c r="P31" i="29"/>
  <c r="P15" i="12"/>
  <c r="K15" i="12"/>
  <c r="P13" i="12"/>
  <c r="K13" i="12"/>
  <c r="O26" i="29"/>
  <c r="M26" i="29"/>
  <c r="L26" i="29"/>
  <c r="M24" i="29"/>
  <c r="L25" i="29"/>
  <c r="M25" i="29"/>
  <c r="N25" i="29"/>
  <c r="E21" i="29"/>
  <c r="L24" i="29"/>
  <c r="O24" i="29"/>
  <c r="N24" i="29"/>
  <c r="O15" i="29"/>
  <c r="N15" i="29"/>
  <c r="L15" i="29"/>
  <c r="M15" i="29"/>
  <c r="P26" i="29" l="1"/>
  <c r="O29" i="3"/>
  <c r="N29" i="3"/>
  <c r="M29" i="3"/>
  <c r="L29" i="3"/>
  <c r="P25" i="29"/>
  <c r="P24" i="29"/>
  <c r="K15" i="29"/>
  <c r="P15" i="29"/>
  <c r="P29" i="3" l="1"/>
  <c r="O30" i="3"/>
  <c r="N30" i="3"/>
  <c r="M30" i="3"/>
  <c r="L30" i="3"/>
  <c r="E33" i="3"/>
  <c r="P30" i="3" l="1"/>
  <c r="O31" i="3"/>
  <c r="N31" i="3"/>
  <c r="M31" i="3"/>
  <c r="L31" i="3"/>
  <c r="O33" i="3"/>
  <c r="N33" i="3"/>
  <c r="M33" i="3"/>
  <c r="L33" i="3"/>
  <c r="P31" i="3" l="1"/>
  <c r="O32" i="3"/>
  <c r="N32" i="3"/>
  <c r="M32" i="3"/>
  <c r="L32" i="3"/>
  <c r="P33" i="3"/>
  <c r="P32" i="3" l="1"/>
  <c r="N24" i="35" l="1"/>
  <c r="M27" i="29"/>
  <c r="O27" i="29"/>
  <c r="L27" i="29"/>
  <c r="N27" i="29"/>
  <c r="O13" i="29"/>
  <c r="N13" i="29"/>
  <c r="L13" i="29"/>
  <c r="M13" i="29"/>
  <c r="O23" i="27"/>
  <c r="N23" i="27"/>
  <c r="L23" i="27"/>
  <c r="O16" i="27"/>
  <c r="N16" i="27"/>
  <c r="L16" i="27"/>
  <c r="M16" i="27"/>
  <c r="M30" i="51"/>
  <c r="K15" i="3"/>
  <c r="M20" i="27"/>
  <c r="M18" i="27"/>
  <c r="M17" i="27"/>
  <c r="M13" i="27"/>
  <c r="F34" i="2"/>
  <c r="K21" i="35"/>
  <c r="K20" i="35"/>
  <c r="K13" i="35"/>
  <c r="O13" i="35"/>
  <c r="E15" i="36"/>
  <c r="E16" i="36" s="1"/>
  <c r="E14" i="36"/>
  <c r="O18" i="32"/>
  <c r="N18" i="32"/>
  <c r="L18" i="32"/>
  <c r="M18" i="32"/>
  <c r="K17" i="32"/>
  <c r="K16" i="32"/>
  <c r="O16" i="32"/>
  <c r="L20" i="30"/>
  <c r="O20" i="12"/>
  <c r="N20" i="12"/>
  <c r="L20" i="12"/>
  <c r="O42" i="3"/>
  <c r="N42" i="3"/>
  <c r="L42" i="3"/>
  <c r="M42" i="3"/>
  <c r="O25" i="27"/>
  <c r="O14" i="27"/>
  <c r="N14" i="27"/>
  <c r="L14" i="27"/>
  <c r="N25" i="27"/>
  <c r="L25" i="27"/>
  <c r="O29" i="27"/>
  <c r="N29" i="27"/>
  <c r="L29" i="27"/>
  <c r="M29" i="27"/>
  <c r="C35" i="2"/>
  <c r="B35" i="2"/>
  <c r="C33" i="2"/>
  <c r="B33" i="2"/>
  <c r="A8" i="51"/>
  <c r="C7" i="51"/>
  <c r="A17" i="2"/>
  <c r="A18" i="2" s="1"/>
  <c r="A19" i="2" s="1"/>
  <c r="A20" i="2" s="1"/>
  <c r="A21" i="2" s="1"/>
  <c r="A22" i="2" s="1"/>
  <c r="A23" i="2" s="1"/>
  <c r="A24" i="2" s="1"/>
  <c r="A25" i="2" s="1"/>
  <c r="A26" i="2" s="1"/>
  <c r="A27" i="2" s="1"/>
  <c r="A28" i="2" s="1"/>
  <c r="A29" i="2" s="1"/>
  <c r="C7" i="28"/>
  <c r="A8" i="28"/>
  <c r="C4" i="17"/>
  <c r="C5" i="17"/>
  <c r="C7" i="17"/>
  <c r="C34" i="2"/>
  <c r="B34" i="2"/>
  <c r="B32" i="2"/>
  <c r="B31" i="2"/>
  <c r="B29" i="2"/>
  <c r="B28" i="2"/>
  <c r="B27" i="2"/>
  <c r="B26" i="2"/>
  <c r="B25" i="2"/>
  <c r="B24" i="2"/>
  <c r="B23" i="2"/>
  <c r="B22" i="2"/>
  <c r="B21" i="2"/>
  <c r="B20" i="2"/>
  <c r="B19" i="2"/>
  <c r="B16" i="2"/>
  <c r="K16" i="36"/>
  <c r="K16" i="35"/>
  <c r="K18" i="35"/>
  <c r="K19" i="35"/>
  <c r="M22" i="35"/>
  <c r="L22" i="35"/>
  <c r="N22" i="35"/>
  <c r="O22" i="35"/>
  <c r="K23" i="35"/>
  <c r="K24" i="35"/>
  <c r="K25" i="35"/>
  <c r="K26" i="35"/>
  <c r="M14" i="31"/>
  <c r="L14" i="31"/>
  <c r="N14" i="31"/>
  <c r="O14" i="31"/>
  <c r="K15" i="31"/>
  <c r="L15" i="31"/>
  <c r="N15" i="31"/>
  <c r="O15" i="31"/>
  <c r="K17" i="31"/>
  <c r="K18" i="31"/>
  <c r="K24" i="31"/>
  <c r="L24" i="31"/>
  <c r="N24" i="31"/>
  <c r="O24" i="31"/>
  <c r="K25" i="31"/>
  <c r="L25" i="31"/>
  <c r="N25" i="31"/>
  <c r="O25" i="31"/>
  <c r="K26" i="31"/>
  <c r="L26" i="31"/>
  <c r="N26" i="31"/>
  <c r="O26" i="31"/>
  <c r="K27" i="31"/>
  <c r="L27" i="31"/>
  <c r="N27" i="31"/>
  <c r="O27" i="31"/>
  <c r="K28" i="31"/>
  <c r="L28" i="31"/>
  <c r="N28" i="31"/>
  <c r="O28" i="31"/>
  <c r="K29" i="31"/>
  <c r="L29" i="31"/>
  <c r="N29" i="31"/>
  <c r="O29" i="31"/>
  <c r="K14" i="30"/>
  <c r="M15" i="30"/>
  <c r="K17" i="30"/>
  <c r="K18" i="30"/>
  <c r="L18" i="30"/>
  <c r="N18" i="30"/>
  <c r="O18" i="30"/>
  <c r="K20" i="30"/>
  <c r="M21" i="30"/>
  <c r="K23" i="30"/>
  <c r="K16" i="3"/>
  <c r="L23" i="29"/>
  <c r="L28" i="29"/>
  <c r="M28" i="29"/>
  <c r="K14" i="29"/>
  <c r="K21" i="29"/>
  <c r="L15" i="27"/>
  <c r="N15" i="27"/>
  <c r="O15" i="27"/>
  <c r="L17" i="27"/>
  <c r="N17" i="27"/>
  <c r="O17" i="27"/>
  <c r="L18" i="27"/>
  <c r="N18" i="27"/>
  <c r="O18" i="27"/>
  <c r="M19" i="27"/>
  <c r="L19" i="27"/>
  <c r="N19" i="27"/>
  <c r="O19" i="27"/>
  <c r="L20" i="27"/>
  <c r="N20" i="27"/>
  <c r="O20" i="27"/>
  <c r="L21" i="27"/>
  <c r="N21" i="27"/>
  <c r="O21" i="27"/>
  <c r="L22" i="27"/>
  <c r="N22" i="27"/>
  <c r="O22" i="27"/>
  <c r="L24" i="27"/>
  <c r="N24" i="27"/>
  <c r="O24" i="27"/>
  <c r="N13" i="27"/>
  <c r="O21" i="30"/>
  <c r="O16" i="30"/>
  <c r="E15" i="3"/>
  <c r="E17" i="3" s="1"/>
  <c r="N21" i="29"/>
  <c r="O14" i="29"/>
  <c r="C7" i="40"/>
  <c r="C7" i="38"/>
  <c r="C7" i="39"/>
  <c r="C7" i="37"/>
  <c r="M13" i="36"/>
  <c r="C7" i="36"/>
  <c r="K15" i="35"/>
  <c r="K14" i="35"/>
  <c r="C7" i="35"/>
  <c r="C7" i="32"/>
  <c r="L13" i="31"/>
  <c r="N13" i="31"/>
  <c r="O13" i="31"/>
  <c r="C7" i="31"/>
  <c r="C5" i="31"/>
  <c r="C4" i="31"/>
  <c r="K13" i="30"/>
  <c r="C7" i="30"/>
  <c r="C5" i="30"/>
  <c r="C4" i="30"/>
  <c r="O14" i="3"/>
  <c r="N14" i="3"/>
  <c r="L14" i="3"/>
  <c r="M14" i="3"/>
  <c r="C7" i="3"/>
  <c r="C5" i="3"/>
  <c r="C5" i="28" s="1"/>
  <c r="C4" i="3"/>
  <c r="C4" i="28" s="1"/>
  <c r="M14" i="12"/>
  <c r="C7" i="12"/>
  <c r="C5" i="12"/>
  <c r="C4" i="12"/>
  <c r="K23" i="29"/>
  <c r="N23" i="29"/>
  <c r="O23" i="29"/>
  <c r="N28" i="29"/>
  <c r="O28" i="29"/>
  <c r="C7" i="29"/>
  <c r="C5" i="29"/>
  <c r="C4" i="29"/>
  <c r="C7" i="27"/>
  <c r="L13" i="27"/>
  <c r="C7" i="2"/>
  <c r="C5" i="32" s="1"/>
  <c r="C6" i="2"/>
  <c r="C4" i="27" s="1"/>
  <c r="C4" i="57" s="1"/>
  <c r="L17" i="30"/>
  <c r="L15" i="30"/>
  <c r="O14" i="30"/>
  <c r="C8" i="2"/>
  <c r="C6" i="12" s="1"/>
  <c r="C26" i="2"/>
  <c r="L23" i="35"/>
  <c r="C17" i="44"/>
  <c r="C32" i="2"/>
  <c r="C31" i="2"/>
  <c r="A8" i="40"/>
  <c r="C29" i="2"/>
  <c r="C28" i="2"/>
  <c r="C25" i="2"/>
  <c r="A8" i="35"/>
  <c r="C24" i="2"/>
  <c r="C23" i="2"/>
  <c r="C22" i="2"/>
  <c r="C19" i="2"/>
  <c r="C17" i="2"/>
  <c r="C16" i="2"/>
  <c r="C18" i="2"/>
  <c r="C20" i="2"/>
  <c r="C21" i="2"/>
  <c r="N13" i="36"/>
  <c r="O13" i="36"/>
  <c r="L13" i="36"/>
  <c r="L14" i="29"/>
  <c r="M17" i="31"/>
  <c r="K14" i="31"/>
  <c r="N21" i="30"/>
  <c r="N22" i="30"/>
  <c r="L16" i="30"/>
  <c r="L22" i="30"/>
  <c r="O22" i="30"/>
  <c r="N14" i="30"/>
  <c r="L14" i="30"/>
  <c r="O23" i="30"/>
  <c r="L23" i="30"/>
  <c r="N17" i="30"/>
  <c r="N16" i="30"/>
  <c r="O17" i="30"/>
  <c r="O15" i="30"/>
  <c r="N15" i="30"/>
  <c r="L24" i="35"/>
  <c r="O23" i="35"/>
  <c r="N23" i="35"/>
  <c r="O17" i="31"/>
  <c r="N17" i="31"/>
  <c r="L17" i="31"/>
  <c r="L21" i="30"/>
  <c r="N23" i="30"/>
  <c r="O13" i="27"/>
  <c r="L18" i="31"/>
  <c r="N18" i="31"/>
  <c r="O18" i="31"/>
  <c r="N18" i="35"/>
  <c r="N14" i="35"/>
  <c r="O24" i="35"/>
  <c r="L14" i="35"/>
  <c r="O14" i="35"/>
  <c r="L18" i="35"/>
  <c r="O15" i="35"/>
  <c r="N15" i="35"/>
  <c r="L15" i="35"/>
  <c r="L13" i="35"/>
  <c r="N13" i="35"/>
  <c r="N14" i="29"/>
  <c r="L16" i="32"/>
  <c r="M16" i="32"/>
  <c r="N16" i="32"/>
  <c r="O18" i="35"/>
  <c r="L19" i="35"/>
  <c r="N19" i="35"/>
  <c r="N16" i="35"/>
  <c r="O16" i="35"/>
  <c r="L16" i="35"/>
  <c r="O25" i="35"/>
  <c r="L25" i="35"/>
  <c r="O17" i="32"/>
  <c r="N17" i="32"/>
  <c r="L17" i="32"/>
  <c r="N25" i="35"/>
  <c r="O19" i="35"/>
  <c r="M19" i="35"/>
  <c r="O17" i="35"/>
  <c r="L17" i="35"/>
  <c r="N17" i="35"/>
  <c r="O20" i="35"/>
  <c r="N20" i="35"/>
  <c r="L20" i="35"/>
  <c r="L26" i="35"/>
  <c r="N26" i="35"/>
  <c r="M26" i="35"/>
  <c r="O26" i="35"/>
  <c r="N21" i="35"/>
  <c r="O21" i="35"/>
  <c r="L21" i="35"/>
  <c r="N14" i="12"/>
  <c r="M27" i="31"/>
  <c r="M28" i="31"/>
  <c r="C6" i="3"/>
  <c r="C6" i="31"/>
  <c r="C6" i="17"/>
  <c r="C6" i="28"/>
  <c r="K15" i="36"/>
  <c r="M18" i="30"/>
  <c r="M23" i="29" l="1"/>
  <c r="C6" i="30"/>
  <c r="C6" i="29"/>
  <c r="C6" i="32"/>
  <c r="L15" i="36"/>
  <c r="O15" i="36"/>
  <c r="M15" i="36"/>
  <c r="C5" i="27"/>
  <c r="N15" i="36"/>
  <c r="P15" i="36" s="1"/>
  <c r="M18" i="35"/>
  <c r="P18" i="35" s="1"/>
  <c r="K22" i="35"/>
  <c r="N21" i="12"/>
  <c r="F20" i="2" s="1"/>
  <c r="N58" i="37"/>
  <c r="F27" i="2" s="1"/>
  <c r="O58" i="37"/>
  <c r="G27" i="2" s="1"/>
  <c r="H33" i="2"/>
  <c r="O30" i="51"/>
  <c r="F33" i="2" s="1"/>
  <c r="P30" i="51"/>
  <c r="G33" i="2" s="1"/>
  <c r="H34" i="2"/>
  <c r="G34" i="2"/>
  <c r="H35" i="2"/>
  <c r="Q49" i="55"/>
  <c r="G35" i="2" s="1"/>
  <c r="P49" i="55"/>
  <c r="F35" i="2" s="1"/>
  <c r="H32" i="2"/>
  <c r="Q42" i="41"/>
  <c r="G32" i="2" s="1"/>
  <c r="P42" i="41"/>
  <c r="F32" i="2" s="1"/>
  <c r="G31" i="2"/>
  <c r="H31" i="2"/>
  <c r="F31" i="2"/>
  <c r="P53" i="38"/>
  <c r="F28" i="2" s="1"/>
  <c r="H28" i="2"/>
  <c r="Q53" i="38"/>
  <c r="G28" i="2" s="1"/>
  <c r="P64" i="39"/>
  <c r="F29" i="2" s="1"/>
  <c r="Q64" i="39"/>
  <c r="G29" i="2" s="1"/>
  <c r="N64" i="39"/>
  <c r="H29" i="2" s="1"/>
  <c r="K13" i="36"/>
  <c r="P13" i="36"/>
  <c r="O16" i="36"/>
  <c r="M16" i="36"/>
  <c r="N16" i="36"/>
  <c r="L16" i="36"/>
  <c r="M20" i="35"/>
  <c r="P20" i="35" s="1"/>
  <c r="P19" i="35"/>
  <c r="M25" i="35"/>
  <c r="P25" i="35" s="1"/>
  <c r="M13" i="35"/>
  <c r="P13" i="35" s="1"/>
  <c r="P22" i="35"/>
  <c r="M24" i="35"/>
  <c r="P24" i="35" s="1"/>
  <c r="M23" i="35"/>
  <c r="P23" i="35" s="1"/>
  <c r="M15" i="35"/>
  <c r="P15" i="35" s="1"/>
  <c r="M21" i="35"/>
  <c r="P21" i="35" s="1"/>
  <c r="M16" i="35"/>
  <c r="P16" i="35" s="1"/>
  <c r="N27" i="35"/>
  <c r="F25" i="2" s="1"/>
  <c r="M17" i="32"/>
  <c r="P17" i="32" s="1"/>
  <c r="K18" i="32"/>
  <c r="P16" i="32"/>
  <c r="N37" i="31"/>
  <c r="F23" i="2" s="1"/>
  <c r="O37" i="31"/>
  <c r="G23" i="2" s="1"/>
  <c r="L37" i="31"/>
  <c r="H23" i="2" s="1"/>
  <c r="K21" i="30"/>
  <c r="K15" i="30"/>
  <c r="M14" i="30"/>
  <c r="P14" i="30" s="1"/>
  <c r="L37" i="17"/>
  <c r="H18" i="2" s="1"/>
  <c r="N37" i="17"/>
  <c r="F18" i="2" s="1"/>
  <c r="M15" i="27"/>
  <c r="P15" i="27" s="1"/>
  <c r="M21" i="27"/>
  <c r="P21" i="27" s="1"/>
  <c r="M22" i="27"/>
  <c r="P22" i="27" s="1"/>
  <c r="M25" i="27"/>
  <c r="P25" i="27" s="1"/>
  <c r="M21" i="29"/>
  <c r="C6" i="27"/>
  <c r="C4" i="51"/>
  <c r="C4" i="39"/>
  <c r="C4" i="35"/>
  <c r="C4" i="37"/>
  <c r="C4" i="41"/>
  <c r="C4" i="36"/>
  <c r="C4" i="38"/>
  <c r="C4" i="48"/>
  <c r="C4" i="40"/>
  <c r="C4" i="55"/>
  <c r="C4" i="32"/>
  <c r="M24" i="31"/>
  <c r="P24" i="31" s="1"/>
  <c r="P28" i="31"/>
  <c r="M26" i="31"/>
  <c r="P26" i="31" s="1"/>
  <c r="P27" i="31"/>
  <c r="P17" i="31"/>
  <c r="M15" i="31"/>
  <c r="P15" i="31" s="1"/>
  <c r="M29" i="31"/>
  <c r="P29" i="31" s="1"/>
  <c r="M18" i="31"/>
  <c r="P18" i="31" s="1"/>
  <c r="M25" i="31"/>
  <c r="P25" i="31" s="1"/>
  <c r="P18" i="30"/>
  <c r="M20" i="30"/>
  <c r="M23" i="30"/>
  <c r="P23" i="30" s="1"/>
  <c r="O20" i="30"/>
  <c r="N20" i="30"/>
  <c r="M17" i="30"/>
  <c r="P17" i="30" s="1"/>
  <c r="N35" i="29"/>
  <c r="O17" i="3"/>
  <c r="E19" i="3"/>
  <c r="E20" i="3" s="1"/>
  <c r="E18" i="3"/>
  <c r="L17" i="3"/>
  <c r="M17" i="3"/>
  <c r="N17" i="3"/>
  <c r="L15" i="3"/>
  <c r="E16" i="3"/>
  <c r="K42" i="3"/>
  <c r="P42" i="3"/>
  <c r="O15" i="3"/>
  <c r="M15" i="3"/>
  <c r="P14" i="3"/>
  <c r="K14" i="3"/>
  <c r="K27" i="29"/>
  <c r="K13" i="29"/>
  <c r="K14" i="12"/>
  <c r="K28" i="29"/>
  <c r="P23" i="29"/>
  <c r="P27" i="29"/>
  <c r="M14" i="29"/>
  <c r="P14" i="29" s="1"/>
  <c r="L21" i="29"/>
  <c r="L35" i="29" s="1"/>
  <c r="O21" i="29"/>
  <c r="P21" i="29" s="1"/>
  <c r="K17" i="35"/>
  <c r="M17" i="35"/>
  <c r="P17" i="35" s="1"/>
  <c r="N14" i="36"/>
  <c r="L14" i="36"/>
  <c r="L17" i="36" s="1"/>
  <c r="H26" i="2" s="1"/>
  <c r="L27" i="35"/>
  <c r="H25" i="2" s="1"/>
  <c r="M23" i="27"/>
  <c r="P23" i="27" s="1"/>
  <c r="O14" i="36"/>
  <c r="P21" i="30"/>
  <c r="P26" i="35"/>
  <c r="O27" i="35"/>
  <c r="G25" i="2" s="1"/>
  <c r="P14" i="31"/>
  <c r="P13" i="29"/>
  <c r="O37" i="17"/>
  <c r="G18" i="2" s="1"/>
  <c r="P28" i="29"/>
  <c r="P16" i="27"/>
  <c r="P18" i="32"/>
  <c r="O18" i="28"/>
  <c r="G17" i="2" s="1"/>
  <c r="L18" i="28"/>
  <c r="H17" i="2" s="1"/>
  <c r="N18" i="28"/>
  <c r="F17" i="2" s="1"/>
  <c r="L30" i="27"/>
  <c r="H16" i="2" s="1"/>
  <c r="M14" i="27"/>
  <c r="P14" i="27" s="1"/>
  <c r="P13" i="27"/>
  <c r="P29" i="27"/>
  <c r="O30" i="27"/>
  <c r="G16" i="2" s="1"/>
  <c r="P19" i="27"/>
  <c r="P18" i="27"/>
  <c r="P20" i="27"/>
  <c r="N30" i="27"/>
  <c r="F16" i="2" s="1"/>
  <c r="M24" i="27"/>
  <c r="P24" i="27" s="1"/>
  <c r="P17" i="27"/>
  <c r="M20" i="12"/>
  <c r="K20" i="12"/>
  <c r="N13" i="30"/>
  <c r="L13" i="30"/>
  <c r="M13" i="30"/>
  <c r="O14" i="12"/>
  <c r="L14" i="12"/>
  <c r="H27" i="2"/>
  <c r="M18" i="28"/>
  <c r="E17" i="2" s="1"/>
  <c r="K13" i="31"/>
  <c r="M13" i="31"/>
  <c r="P15" i="30"/>
  <c r="K16" i="30"/>
  <c r="M16" i="30"/>
  <c r="P16" i="30" s="1"/>
  <c r="M14" i="35"/>
  <c r="K22" i="29"/>
  <c r="O13" i="30"/>
  <c r="M22" i="30"/>
  <c r="P22" i="30" s="1"/>
  <c r="K22" i="30"/>
  <c r="M14" i="36"/>
  <c r="K14" i="36"/>
  <c r="N15" i="3"/>
  <c r="C6" i="35" l="1"/>
  <c r="C6" i="57"/>
  <c r="C5" i="51"/>
  <c r="C5" i="57"/>
  <c r="C5" i="35"/>
  <c r="C5" i="40"/>
  <c r="C5" i="38"/>
  <c r="C5" i="48"/>
  <c r="C5" i="41"/>
  <c r="C5" i="55"/>
  <c r="C5" i="39"/>
  <c r="C5" i="37"/>
  <c r="C5" i="36"/>
  <c r="M37" i="31"/>
  <c r="E23" i="2" s="1"/>
  <c r="D23" i="2" s="1"/>
  <c r="O17" i="36"/>
  <c r="G26" i="2" s="1"/>
  <c r="P19" i="32"/>
  <c r="M58" i="37"/>
  <c r="E27" i="2" s="1"/>
  <c r="D27" i="2" s="1"/>
  <c r="Q30" i="51"/>
  <c r="Q9" i="51" s="1"/>
  <c r="N30" i="51"/>
  <c r="E33" i="2" s="1"/>
  <c r="D33" i="2" s="1"/>
  <c r="P9" i="48"/>
  <c r="E34" i="2"/>
  <c r="D34" i="2" s="1"/>
  <c r="R9" i="55"/>
  <c r="O49" i="55"/>
  <c r="E35" i="2" s="1"/>
  <c r="O42" i="41"/>
  <c r="E32" i="2" s="1"/>
  <c r="D32" i="2" s="1"/>
  <c r="R9" i="41"/>
  <c r="O53" i="38"/>
  <c r="E28" i="2" s="1"/>
  <c r="D28" i="2" s="1"/>
  <c r="R9" i="38"/>
  <c r="O64" i="39"/>
  <c r="E29" i="2" s="1"/>
  <c r="D29" i="2" s="1"/>
  <c r="R64" i="39"/>
  <c r="R9" i="39" s="1"/>
  <c r="N17" i="36"/>
  <c r="F26" i="2" s="1"/>
  <c r="P16" i="36"/>
  <c r="N24" i="30"/>
  <c r="F22" i="2" s="1"/>
  <c r="P37" i="17"/>
  <c r="P9" i="17" s="1"/>
  <c r="C6" i="40"/>
  <c r="C6" i="37"/>
  <c r="C6" i="41"/>
  <c r="C6" i="48"/>
  <c r="C6" i="36"/>
  <c r="C6" i="38"/>
  <c r="C6" i="55"/>
  <c r="C6" i="39"/>
  <c r="C6" i="51"/>
  <c r="P20" i="30"/>
  <c r="L24" i="30"/>
  <c r="H22" i="2" s="1"/>
  <c r="O20" i="3"/>
  <c r="E25" i="3"/>
  <c r="E21" i="3"/>
  <c r="E22" i="3"/>
  <c r="N20" i="3"/>
  <c r="L20" i="3"/>
  <c r="M20" i="3"/>
  <c r="M35" i="29"/>
  <c r="E19" i="2" s="1"/>
  <c r="O35" i="29"/>
  <c r="G19" i="2" s="1"/>
  <c r="P35" i="29"/>
  <c r="P9" i="29" s="1"/>
  <c r="P17" i="3"/>
  <c r="O18" i="3"/>
  <c r="N18" i="3"/>
  <c r="M18" i="3"/>
  <c r="L18" i="3"/>
  <c r="N19" i="3"/>
  <c r="M19" i="3"/>
  <c r="L19" i="3"/>
  <c r="O19" i="3"/>
  <c r="L21" i="12"/>
  <c r="H20" i="2" s="1"/>
  <c r="O21" i="12"/>
  <c r="G20" i="2" s="1"/>
  <c r="D20" i="2" s="1"/>
  <c r="M21" i="12"/>
  <c r="O24" i="30"/>
  <c r="G22" i="2" s="1"/>
  <c r="F19" i="2"/>
  <c r="H19" i="2"/>
  <c r="R9" i="40"/>
  <c r="P9" i="37"/>
  <c r="E31" i="2"/>
  <c r="D31" i="2" s="1"/>
  <c r="D17" i="2"/>
  <c r="P18" i="28"/>
  <c r="P9" i="28" s="1"/>
  <c r="P30" i="27"/>
  <c r="P9" i="27" s="1"/>
  <c r="M30" i="27"/>
  <c r="E16" i="2" s="1"/>
  <c r="D16" i="2" s="1"/>
  <c r="N16" i="3"/>
  <c r="L16" i="3"/>
  <c r="O16" i="3"/>
  <c r="M16" i="3"/>
  <c r="M24" i="30"/>
  <c r="E22" i="2" s="1"/>
  <c r="M27" i="35"/>
  <c r="E25" i="2" s="1"/>
  <c r="D25" i="2" s="1"/>
  <c r="P14" i="35"/>
  <c r="P15" i="3"/>
  <c r="P20" i="12"/>
  <c r="P14" i="36"/>
  <c r="M17" i="36"/>
  <c r="E26" i="2" s="1"/>
  <c r="P13" i="31"/>
  <c r="P37" i="31" s="1"/>
  <c r="M37" i="17"/>
  <c r="E18" i="2" s="1"/>
  <c r="D18" i="2" s="1"/>
  <c r="P13" i="30"/>
  <c r="P14" i="12"/>
  <c r="D35" i="2" l="1"/>
  <c r="D26" i="2"/>
  <c r="P17" i="36"/>
  <c r="P9" i="36" s="1"/>
  <c r="L19" i="32"/>
  <c r="H24" i="2" s="1"/>
  <c r="M19" i="32"/>
  <c r="E24" i="2" s="1"/>
  <c r="N19" i="32"/>
  <c r="F24" i="2" s="1"/>
  <c r="P9" i="31"/>
  <c r="P18" i="3"/>
  <c r="P20" i="3"/>
  <c r="E23" i="3"/>
  <c r="N22" i="3"/>
  <c r="L22" i="3"/>
  <c r="O22" i="3"/>
  <c r="M22" i="3"/>
  <c r="L25" i="3"/>
  <c r="M25" i="3"/>
  <c r="N25" i="3"/>
  <c r="O25" i="3"/>
  <c r="L21" i="3"/>
  <c r="M21" i="3"/>
  <c r="O21" i="3"/>
  <c r="N21" i="3"/>
  <c r="P19" i="3"/>
  <c r="P21" i="12"/>
  <c r="P9" i="12" s="1"/>
  <c r="D22" i="2"/>
  <c r="D19" i="2"/>
  <c r="O19" i="32"/>
  <c r="G24" i="2" s="1"/>
  <c r="P27" i="35"/>
  <c r="P9" i="35" s="1"/>
  <c r="P24" i="30"/>
  <c r="P9" i="30" s="1"/>
  <c r="P16" i="3"/>
  <c r="P9" i="32" l="1"/>
  <c r="D24" i="2"/>
  <c r="P22" i="3"/>
  <c r="P25" i="3"/>
  <c r="P21" i="3"/>
  <c r="L23" i="3"/>
  <c r="L43" i="3" s="1"/>
  <c r="O23" i="3"/>
  <c r="O43" i="3" s="1"/>
  <c r="G21" i="2" s="1"/>
  <c r="G36" i="2" s="1"/>
  <c r="N23" i="3"/>
  <c r="N43" i="3" s="1"/>
  <c r="F21" i="2" s="1"/>
  <c r="F36" i="2" s="1"/>
  <c r="M23" i="3"/>
  <c r="H21" i="2" l="1"/>
  <c r="H36" i="2" s="1"/>
  <c r="F11" i="2" s="1"/>
  <c r="P23" i="3"/>
  <c r="M43" i="3"/>
  <c r="E21" i="2" s="1"/>
  <c r="P43" i="3" l="1"/>
  <c r="P9" i="3" s="1"/>
  <c r="D21" i="2"/>
  <c r="D36" i="2" s="1"/>
  <c r="D39" i="2" s="1"/>
  <c r="E36" i="2"/>
  <c r="D38" i="2" l="1"/>
  <c r="D37" i="2"/>
  <c r="D40" i="2" s="1"/>
  <c r="F10" i="2" s="1"/>
  <c r="F20" i="44" l="1"/>
  <c r="F21" i="44" s="1"/>
  <c r="F23" i="44" s="1"/>
</calcChain>
</file>

<file path=xl/sharedStrings.xml><?xml version="1.0" encoding="utf-8"?>
<sst xmlns="http://schemas.openxmlformats.org/spreadsheetml/2006/main" count="2622" uniqueCount="738">
  <si>
    <t>(paraksts un tā atšifrējums, datums)</t>
  </si>
  <si>
    <t>kopējās izmaksas</t>
  </si>
  <si>
    <t>Daudzums</t>
  </si>
  <si>
    <t>m</t>
  </si>
  <si>
    <t>kg</t>
  </si>
  <si>
    <t>Būves nosaukums:</t>
  </si>
  <si>
    <t>Nr. p.k.</t>
  </si>
  <si>
    <t>Kopsavilkuma aprēķins pa darbu vai konstruktīvo elementu veidiem</t>
  </si>
  <si>
    <t>(Darba veids vai konstruktīvā elementa nosaukums)</t>
  </si>
  <si>
    <t>Objekta nosaukums:</t>
  </si>
  <si>
    <t>Objekta adrese:</t>
  </si>
  <si>
    <t>Kopējā darbietilpība, c/h</t>
  </si>
  <si>
    <t>kods, tāmes Nr.</t>
  </si>
  <si>
    <t>Darba veida vai konstruktīvā elementa nosaukums</t>
  </si>
  <si>
    <t>Tai skaitā</t>
  </si>
  <si>
    <t>Mērvienība</t>
  </si>
  <si>
    <t>Vienības izmaksas</t>
  </si>
  <si>
    <t>Kopējas izmaksas</t>
  </si>
  <si>
    <t>laika norma (c/h)</t>
  </si>
  <si>
    <t>darbietilpība (c/h)</t>
  </si>
  <si>
    <t>LOKĀLĀ TĀME 1-1</t>
  </si>
  <si>
    <t>Nr.p.k.</t>
  </si>
  <si>
    <t>Kods</t>
  </si>
  <si>
    <t>Būves nnosaukums:</t>
  </si>
  <si>
    <t>Pasūtījuma nr.:</t>
  </si>
  <si>
    <t>darba samaksas likme (euro/h)</t>
  </si>
  <si>
    <t>materiāli (euro)</t>
  </si>
  <si>
    <t>mehānismi (euro)</t>
  </si>
  <si>
    <t>kopā (euro)</t>
  </si>
  <si>
    <t>darba alga (euro)</t>
  </si>
  <si>
    <t>summa (euro)</t>
  </si>
  <si>
    <t>LOKĀLĀ TĀME 1-2</t>
  </si>
  <si>
    <t>PAMATI UN PAMATNES</t>
  </si>
  <si>
    <t>gb.</t>
  </si>
  <si>
    <t>kpl.</t>
  </si>
  <si>
    <t>PĀRSEGUMI</t>
  </si>
  <si>
    <t>LOKĀLĀ TĀME 1-3</t>
  </si>
  <si>
    <t>LOKĀLĀ TĀME 1-4</t>
  </si>
  <si>
    <t>Par kopējo summu, (euro)</t>
  </si>
  <si>
    <t>Pasūtījuma Nr.:</t>
  </si>
  <si>
    <t>GRĪDU PAMATNES, SEGUMI</t>
  </si>
  <si>
    <t>1. Būvlaukuma sagatavošanas darbi</t>
  </si>
  <si>
    <t>ZEMES DARBI</t>
  </si>
  <si>
    <t>1. Grunts izstrāde</t>
  </si>
  <si>
    <t>tn</t>
  </si>
  <si>
    <t>1. Dzelzsbetona pamati</t>
  </si>
  <si>
    <t>2. Izolācijas darbi</t>
  </si>
  <si>
    <t>līmēšanas un armēšanas java</t>
  </si>
  <si>
    <t>šķembas</t>
  </si>
  <si>
    <t>LOKĀLĀ TĀME 1-6</t>
  </si>
  <si>
    <t>JUMTI, SEGUMI</t>
  </si>
  <si>
    <t>Lietusūdens noteksistēmas izveide</t>
  </si>
  <si>
    <t>AILU AIZPILDĪJUMU ELEMENTI</t>
  </si>
  <si>
    <t>APDARES DARBI</t>
  </si>
  <si>
    <t>LOKĀLĀ TĀME 1-8</t>
  </si>
  <si>
    <t>LOKĀLĀ TĀME 1-10</t>
  </si>
  <si>
    <t>Bruģa seguma izveide no betona bruģakmeņa</t>
  </si>
  <si>
    <t>1. Teritorijas apzaļumošanas darbi</t>
  </si>
  <si>
    <t>melnzeme</t>
  </si>
  <si>
    <t>APSTIPRINU</t>
  </si>
  <si>
    <t>(pasūtītāja paraksts un atšifrējums)</t>
  </si>
  <si>
    <t>BŪVNIECĪBAS KOPTĀME</t>
  </si>
  <si>
    <t>Būves adrese:</t>
  </si>
  <si>
    <t>Objekta nosaukums</t>
  </si>
  <si>
    <t>Objekta izmaksas (euro)</t>
  </si>
  <si>
    <t>-</t>
  </si>
  <si>
    <t>kopā pa objektu:</t>
  </si>
  <si>
    <t>PAVISAM BŪVNIECĪBAS IZMAKSAS:</t>
  </si>
  <si>
    <t xml:space="preserve">           (paraksts un tā atšifrējums, datums)</t>
  </si>
  <si>
    <t>Pamatu sienu virsmu vertikālā hidroizolācija ar bitumena mastiku</t>
  </si>
  <si>
    <t>Tehnoloģiskās plēves ieklāšana</t>
  </si>
  <si>
    <t>LOKĀLĀ TĀME 1-5</t>
  </si>
  <si>
    <t>2. Ārējie apdares darbi</t>
  </si>
  <si>
    <t>LOKĀLĀ TĀME 1-9</t>
  </si>
  <si>
    <t>Tāmes izmaksas (euro)</t>
  </si>
  <si>
    <t>mehānismi   (euro)</t>
  </si>
  <si>
    <t>Specializētie ārējie darbi kopā:</t>
  </si>
  <si>
    <t>skārda atloks</t>
  </si>
  <si>
    <t>kompl.</t>
  </si>
  <si>
    <t>IEKŠĒJĀS APKURES SISTĒMAS</t>
  </si>
  <si>
    <t>IEKŠĒJIE ELEKTROTĪKLI, APGAISMOJUMS, SPĒKA PIEVADI</t>
  </si>
  <si>
    <t>palīgmateriāli</t>
  </si>
  <si>
    <t>Ģeotekstila ieklāšana</t>
  </si>
  <si>
    <t>l</t>
  </si>
  <si>
    <t>BŪVDARBI</t>
  </si>
  <si>
    <t>Skārda pieslegumu montāža</t>
  </si>
  <si>
    <t>Vējmala</t>
  </si>
  <si>
    <t>Lāsenis</t>
  </si>
  <si>
    <t>Jumta kore</t>
  </si>
  <si>
    <t>t</t>
  </si>
  <si>
    <t>Stiprinājumi</t>
  </si>
  <si>
    <t>Augsnes sagatavošana zālājiem ar 10cm biezu melnzemes kārtas iestrādi</t>
  </si>
  <si>
    <t>IEKŠĒJIE ŪDENSVADA TĪKLI, APRĪKOJUMS</t>
  </si>
  <si>
    <t>IEKŠĒJIE KANALIZĀCIJAS TĪKLI, APRĪKOJUMS</t>
  </si>
  <si>
    <t>Pretvēja lenta no ārpuses</t>
  </si>
  <si>
    <t>Pretkondensāta lenta no iekšpuses</t>
  </si>
  <si>
    <t>APZAĻUMOŠANAS DARBI</t>
  </si>
  <si>
    <t xml:space="preserve">1. Ieksējie apdares darbi, </t>
  </si>
  <si>
    <r>
      <t>m</t>
    </r>
    <r>
      <rPr>
        <vertAlign val="superscript"/>
        <sz val="10"/>
        <rFont val="Arial Narrow"/>
        <family val="2"/>
      </rPr>
      <t>3</t>
    </r>
  </si>
  <si>
    <t>PAVISAM KOPĀ</t>
  </si>
  <si>
    <r>
      <t>m</t>
    </r>
    <r>
      <rPr>
        <vertAlign val="superscript"/>
        <sz val="10"/>
        <rFont val="Arial Narrow"/>
        <family val="2"/>
      </rPr>
      <t>2</t>
    </r>
  </si>
  <si>
    <t>Būvdarbu vai materiālu nosaukums</t>
  </si>
  <si>
    <t>būvizstrādājumi (euro)</t>
  </si>
  <si>
    <t>Sendvičpaneļu montāža</t>
  </si>
  <si>
    <t>gb</t>
  </si>
  <si>
    <t>Pagaidu žoga vārtu uzstādīšana</t>
  </si>
  <si>
    <t>Materiālu sagatavošanas zonas ierīkošana</t>
  </si>
  <si>
    <t>Celtniecības moduļa novietošana</t>
  </si>
  <si>
    <t>Materiālu un konstrukciju nokraušanas zonas sagatavošana</t>
  </si>
  <si>
    <t>BIO tualetes novietošana</t>
  </si>
  <si>
    <t>Būvtāfeles uzstādīšana</t>
  </si>
  <si>
    <t>Prožektoru uzstādīšana</t>
  </si>
  <si>
    <t>Ugunsdzēsības inventāra un pirmās palīdzības zīmju novietošana, uzstādīšana</t>
  </si>
  <si>
    <t xml:space="preserve">∅8, B500B </t>
  </si>
  <si>
    <t xml:space="preserve">∅10, B500B </t>
  </si>
  <si>
    <t>Polietilēna plēve, t=200mk</t>
  </si>
  <si>
    <t>Noteka d100</t>
  </si>
  <si>
    <t>LOKĀLĀ TĀME 1-7</t>
  </si>
  <si>
    <t>LOKĀLĀ TĀME 1-11</t>
  </si>
  <si>
    <t>LOKĀLĀ TĀME 2-1</t>
  </si>
  <si>
    <t>LOKĀLĀ TĀME 2-2</t>
  </si>
  <si>
    <t>LOKĀLĀ TĀME 2-3</t>
  </si>
  <si>
    <t>LOKĀLĀ TĀME 2-4</t>
  </si>
  <si>
    <t>LOKĀLĀ TĀME 2-5</t>
  </si>
  <si>
    <t>LOKĀLĀ TĀME 2-6</t>
  </si>
  <si>
    <t>LOKĀLĀ TĀME 3-1</t>
  </si>
  <si>
    <t>PVN (-%):</t>
  </si>
  <si>
    <t>2. Demontāžas darbi</t>
  </si>
  <si>
    <t>BŪVLAUKUMA SAGATAVOŠANAS DARBI</t>
  </si>
  <si>
    <t>SIENAS, ĒKU UN BŪVJU KARKASU KONSTRUKCIJAS</t>
  </si>
  <si>
    <t>3. Grīdu segumi</t>
  </si>
  <si>
    <t>CEĻI UN LAUKUMI</t>
  </si>
  <si>
    <t>LOKĀLĀ TĀME 3-2</t>
  </si>
  <si>
    <t>Pagaidu žoga nosegšana ar aizsargplēvi un tās demontāža pēc darbu pabeigšanas</t>
  </si>
  <si>
    <t>Pagaidu žoga uzstādīšana, noma un demontāža</t>
  </si>
  <si>
    <t>Grunts izstrāde ar lāpstu, nepārrokot</t>
  </si>
  <si>
    <t>Horizontālās hidroizolācijas ierīkošana virs šķembu slāņa, zem pamatu pēdām</t>
  </si>
  <si>
    <t>Horizontālā hidroizolācija pa pamatu virsmu divās kārtās</t>
  </si>
  <si>
    <t>Ģeotekstils 100 gr./kv.m</t>
  </si>
  <si>
    <t xml:space="preserve">Siltumizolācijas ierīkošana </t>
  </si>
  <si>
    <t>Stiprinājumi un palīgmateriāli</t>
  </si>
  <si>
    <t>Tekne apaļā d125</t>
  </si>
  <si>
    <r>
      <t>m</t>
    </r>
    <r>
      <rPr>
        <vertAlign val="superscript"/>
        <sz val="10"/>
        <color indexed="8"/>
        <rFont val="Arial Narrow"/>
        <family val="2"/>
      </rPr>
      <t>2</t>
    </r>
    <r>
      <rPr>
        <sz val="11"/>
        <color indexed="8"/>
        <rFont val="Calibri"/>
        <family val="2"/>
        <charset val="186"/>
      </rPr>
      <t/>
    </r>
  </si>
  <si>
    <t>kpl</t>
  </si>
  <si>
    <t>1.1</t>
  </si>
  <si>
    <t>1.2</t>
  </si>
  <si>
    <t>1.3</t>
  </si>
  <si>
    <t>1.4</t>
  </si>
  <si>
    <t>2.1</t>
  </si>
  <si>
    <t>2.2</t>
  </si>
  <si>
    <t>2.3</t>
  </si>
  <si>
    <t>Zālāju sēšana, blietēšana ar veltni, apstādījumu ierīkošana</t>
  </si>
  <si>
    <t>Zālāju sēklas</t>
  </si>
  <si>
    <t>1. Pamatu apmales un gājēju celiņu izveide</t>
  </si>
  <si>
    <t>Pamatnes blietēšana</t>
  </si>
  <si>
    <t>1.5</t>
  </si>
  <si>
    <t>1.6</t>
  </si>
  <si>
    <t>1.7</t>
  </si>
  <si>
    <t>1.8</t>
  </si>
  <si>
    <t>1.9</t>
  </si>
  <si>
    <t>1.10</t>
  </si>
  <si>
    <t>1.11</t>
  </si>
  <si>
    <t>1.12</t>
  </si>
  <si>
    <t>1.13</t>
  </si>
  <si>
    <t>1.14</t>
  </si>
  <si>
    <t>1.15</t>
  </si>
  <si>
    <t>3.1</t>
  </si>
  <si>
    <t>2.4</t>
  </si>
  <si>
    <t>2.5</t>
  </si>
  <si>
    <t>2.6</t>
  </si>
  <si>
    <t>2.7</t>
  </si>
  <si>
    <t>2.8</t>
  </si>
  <si>
    <t>2.9</t>
  </si>
  <si>
    <t>2.10</t>
  </si>
  <si>
    <t>2.11</t>
  </si>
  <si>
    <t>Betona bruģis Prizma 6 60mm vai ekvivalents</t>
  </si>
  <si>
    <t>Dolomīta šķembas</t>
  </si>
  <si>
    <t>Vidēji rupja grants</t>
  </si>
  <si>
    <t>Ietves apmale</t>
  </si>
  <si>
    <t>1.16</t>
  </si>
  <si>
    <t>1.17</t>
  </si>
  <si>
    <t>1.18</t>
  </si>
  <si>
    <t>1.19</t>
  </si>
  <si>
    <t>1.20</t>
  </si>
  <si>
    <t>,</t>
  </si>
  <si>
    <t>m3</t>
  </si>
  <si>
    <t>Izraktās grunts transportēšana uz atbērtni</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</si>
  <si>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</si>
  <si>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</si>
  <si>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</si>
  <si>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</si>
  <si>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</si>
  <si>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</si>
  <si>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</si>
  <si>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</si>
  <si>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</si>
  <si>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2.10</t>
  </si>
  <si>
    <t xml:space="preserve"> 2.11</t>
  </si>
  <si>
    <t xml:space="preserve"> 2.12</t>
  </si>
  <si>
    <t xml:space="preserve"> 2.13</t>
  </si>
  <si>
    <t xml:space="preserve"> 2.14</t>
  </si>
  <si>
    <t>šķembas fr 10-40</t>
  </si>
  <si>
    <t>Šķembu pamatnes izveidošana zem pamatu pēdām</t>
  </si>
  <si>
    <t>Ceļa un brīdinājuma zīmes, plakati</t>
  </si>
  <si>
    <t>Ģeodēzistu pakalpojumi</t>
  </si>
  <si>
    <t>Skārda āra palodžu un cokola palodzes montāža (tonis RR22)</t>
  </si>
  <si>
    <t>KMD projekta izstrāde</t>
  </si>
  <si>
    <t xml:space="preserve">Betons </t>
  </si>
  <si>
    <t>Palīgmateriāli (t.sk. uzlikas, profili, skrūves, pašlīmējošās lentas, blīvējumi u.c.)</t>
  </si>
  <si>
    <t>Pagaidu elektrības un ūdens pieslēgumu izbūve</t>
  </si>
  <si>
    <t>Grunts izrakšana pamatiem</t>
  </si>
  <si>
    <t>Grunts virskārtas noņemšana grīdām</t>
  </si>
  <si>
    <t xml:space="preserve">Atraktās grants piebēršana atpakaļ pēc pamatu ierīkošanas, blietējot ar vibroblieti </t>
  </si>
  <si>
    <t xml:space="preserve">Veidņu uzstādīšana un izjaukšana pamatu pēdām </t>
  </si>
  <si>
    <t>Peikko</t>
  </si>
  <si>
    <t>Cokola silju betonēšana</t>
  </si>
  <si>
    <t>Pamatu pēdu izbūve</t>
  </si>
  <si>
    <t>Metāla karkasa elementu izgatavošana un montāža</t>
  </si>
  <si>
    <r>
      <t>m</t>
    </r>
    <r>
      <rPr>
        <vertAlign val="superscript"/>
        <sz val="10"/>
        <rFont val="Arial Narrow"/>
        <family val="2"/>
      </rPr>
      <t>2</t>
    </r>
    <r>
      <rPr>
        <sz val="10"/>
        <color theme="1"/>
        <rFont val="Arial Narrow"/>
        <family val="2"/>
        <charset val="186"/>
      </rPr>
      <t/>
    </r>
  </si>
  <si>
    <t>Skārda lāsenis cokolam</t>
  </si>
  <si>
    <t>1. Sendvičpaneļu sienas metāla karkasā</t>
  </si>
  <si>
    <t>Siltināto metāla siju apdare</t>
  </si>
  <si>
    <t>Grunts blietēšana</t>
  </si>
  <si>
    <t>Šķembu pamatnes izveidošana, b-150mm</t>
  </si>
  <si>
    <t>Smilts pabērums, blietēts, b-50mm</t>
  </si>
  <si>
    <t>smiltis</t>
  </si>
  <si>
    <t>Extrudētais putu polistirols b=100mm</t>
  </si>
  <si>
    <t xml:space="preserve">Armēts betona virsslānis </t>
  </si>
  <si>
    <t>betons</t>
  </si>
  <si>
    <t>Betona virsmas slīpēšana</t>
  </si>
  <si>
    <t>1. Dzelzsbetona grīda A1, A2</t>
  </si>
  <si>
    <t>Grīdas A-1 higiēnisks polimēru grīdas segums 3-5mm</t>
  </si>
  <si>
    <t>noteksistēmas palīgelementi</t>
  </si>
  <si>
    <t>Skārda āra palodze</t>
  </si>
  <si>
    <t>D2</t>
  </si>
  <si>
    <t>D1</t>
  </si>
  <si>
    <t>D3</t>
  </si>
  <si>
    <t>D4</t>
  </si>
  <si>
    <t>D5</t>
  </si>
  <si>
    <t>D6</t>
  </si>
  <si>
    <t>D7</t>
  </si>
  <si>
    <t>D8</t>
  </si>
  <si>
    <t>Durvju aiļu apdare ar skārdu no iekšpuses</t>
  </si>
  <si>
    <t>Logu aiļu apdare ar skārdu no iekšpuses</t>
  </si>
  <si>
    <t>Logu aiļu apdare ar skārdu no ārpuses</t>
  </si>
  <si>
    <t>Durvju aiļu apdare ar skārdu no ārpuses</t>
  </si>
  <si>
    <t>1. Logi un restes</t>
  </si>
  <si>
    <t>2. Durvis un vārti</t>
  </si>
  <si>
    <t>"Benūžu Skauģi", Babītes pagasts, Mārupes novads</t>
  </si>
  <si>
    <t>ĒKAS PĀRBŪVE</t>
  </si>
  <si>
    <t>Tāme sastādīta 2021.gada tirgus cenās, pamatojoties uz ēkas projektu</t>
  </si>
  <si>
    <t>Tiešās izmaksas kopā, t.sk. darba devēja sociālais nodoklis (23,59%)</t>
  </si>
  <si>
    <t>Metinājuma šuvju pārbaude objektā</t>
  </si>
  <si>
    <t>reizes</t>
  </si>
  <si>
    <t>Būvdarbu laikā radušos būvgružu utilizācija</t>
  </si>
  <si>
    <t>Pacelšanas mehānismi</t>
  </si>
  <si>
    <t xml:space="preserve">Sastatņu/ saliekamā torņa montāža, demontāža un noma </t>
  </si>
  <si>
    <t>1. Pieslēgumu un pārējo elementu montāža jumta segumam</t>
  </si>
  <si>
    <t>Pretmoskītu siets pa nojumes jumta perimetru</t>
  </si>
  <si>
    <t>Objekta iekštelpu uzkopšana pirms nodošanas</t>
  </si>
  <si>
    <t>Logu un durvju tīrīšana no ārpuses pirms nodošanas</t>
  </si>
  <si>
    <t>Salizturīgas blietētas kārtas izveide 200mm</t>
  </si>
  <si>
    <t>Pamata nesošās kārtas 150mm</t>
  </si>
  <si>
    <t>Blietētas smilts kārtas izveide 50mm</t>
  </si>
  <si>
    <t>MM, MQ, MIQ, MI</t>
  </si>
  <si>
    <t>Izmēri</t>
  </si>
  <si>
    <t>gab.</t>
  </si>
  <si>
    <t>Ø125</t>
  </si>
  <si>
    <t>Ø200</t>
  </si>
  <si>
    <t>1000x500</t>
  </si>
  <si>
    <t>m2</t>
  </si>
  <si>
    <t>Ø160</t>
  </si>
  <si>
    <t>Izmērs</t>
  </si>
  <si>
    <t>RLV</t>
  </si>
  <si>
    <t>DN15</t>
  </si>
  <si>
    <t>DN20</t>
  </si>
  <si>
    <t>DN32</t>
  </si>
  <si>
    <t>DN25</t>
  </si>
  <si>
    <t>Ūdensapgādes iekšējo tīklu izbūve</t>
  </si>
  <si>
    <t>Ø16</t>
  </si>
  <si>
    <t>Ø20</t>
  </si>
  <si>
    <t>Ø25</t>
  </si>
  <si>
    <t>Ø32</t>
  </si>
  <si>
    <t>Ø40</t>
  </si>
  <si>
    <t>cauruļvadu izolācija Armaflex XG 13 mm ar veidgabaliem</t>
  </si>
  <si>
    <t>cauruļvadu izolācija Armaflex SH 13 mm ar veidgabaliem</t>
  </si>
  <si>
    <t>cauruļvadu izolācija Armaflex SH 30 mm ar veidgabaliem</t>
  </si>
  <si>
    <t>cauruļvadu izolācija Armaflex XG 30 mm ar veidgabaliem</t>
  </si>
  <si>
    <t>ūdensvada sistēmu marķēšana</t>
  </si>
  <si>
    <t>caurumu urbšana sienās un pārsegumos</t>
  </si>
  <si>
    <t>atvērumu sienās un pārsegumos noblīvēšana</t>
  </si>
  <si>
    <t>atvērumu noblīvēšana</t>
  </si>
  <si>
    <t>montāžas veidgabali</t>
  </si>
  <si>
    <t>montāžas stiprinājumi</t>
  </si>
  <si>
    <t>Kanalizācijas iekšējo tīklu izbūve</t>
  </si>
  <si>
    <t>Ø50</t>
  </si>
  <si>
    <t>Ø110</t>
  </si>
  <si>
    <t xml:space="preserve">Aizsargčaula </t>
  </si>
  <si>
    <t>Montāžas veidgabali</t>
  </si>
  <si>
    <t>Montāžas stiprinājumi</t>
  </si>
  <si>
    <t>Pašteces kanalizācijas caurules PP SN4 OD160 ar uzmavu un blīvgredzenu montāža ar 15 cm smilts pamatnes ierīkošanu un izbūvētā cauruļvada smilts apbēruma ierīkošanu 30 cm virs caurules virsas</t>
  </si>
  <si>
    <t>Skataka D600, slodzes klase D400, 
• ķeta vāku D400, 
• pamatni,
• gofrētu cauruli,
• lūkas teleskopiskais adapters,
• dzelszbetona atbalsta gredzens DN1000/680</t>
  </si>
  <si>
    <t>OD160</t>
  </si>
  <si>
    <t>OD110</t>
  </si>
  <si>
    <t>1. Kanalizācija K1</t>
  </si>
  <si>
    <t>2. Kanalizācija K2</t>
  </si>
  <si>
    <t>3. Kanalizācija K3</t>
  </si>
  <si>
    <t>Kabelis AXMK-4x95</t>
  </si>
  <si>
    <t>Kabeļu aizsargcaurule ∅110mm, 450N, EVOCAB FLEX</t>
  </si>
  <si>
    <t>Signāllenta kabeļlīnijai</t>
  </si>
  <si>
    <t>Celtniecības smilts</t>
  </si>
  <si>
    <t>Montāžas izstrādājumi un palīgmateriāli</t>
  </si>
  <si>
    <t>1. Būvizstrādājumi</t>
  </si>
  <si>
    <t>Tranšejas rakšana un aizbēršana viena līdz divu kabeļu (caurules) gūldīšanai</t>
  </si>
  <si>
    <t>Tranšejas rakšana un aizbēršana trīs līdz četru kabeļu (caurules) gūldīšanai</t>
  </si>
  <si>
    <t>Kabeļu aizsargcaurules ieguldīšana gatavā tranšejā</t>
  </si>
  <si>
    <t>Kabeļa ieguldīšana gatavā tranšejā</t>
  </si>
  <si>
    <t>Kabeļa ievēršana caurulē</t>
  </si>
  <si>
    <t>Kabeļa savienošanas uzmavas montāža</t>
  </si>
  <si>
    <t>Zaļās zonas atjaunošana (ieskaitot materiālus)</t>
  </si>
  <si>
    <t>Trases digitālā uzmērīšana</t>
  </si>
  <si>
    <t>objekts</t>
  </si>
  <si>
    <t>Izpilddokumentācijas sagatavošana</t>
  </si>
  <si>
    <t>2. Būvdarbi</t>
  </si>
  <si>
    <t>Marka</t>
  </si>
  <si>
    <t>Dūmu detektors</t>
  </si>
  <si>
    <t>Siltuma detektors</t>
  </si>
  <si>
    <t>Ugunstrauksmes ziņojumu poga</t>
  </si>
  <si>
    <t>Sirēna</t>
  </si>
  <si>
    <t>Sirēna ar strobspuldzi</t>
  </si>
  <si>
    <t>Detektoru marķējums</t>
  </si>
  <si>
    <t>Signalizācijas kabelis</t>
  </si>
  <si>
    <t>Signalizācijas kabelis E30</t>
  </si>
  <si>
    <t>Relejs 24V</t>
  </si>
  <si>
    <t>Ugunsdrošās putas</t>
  </si>
  <si>
    <t>Montāžas materiāli</t>
  </si>
  <si>
    <t>NB338-2</t>
  </si>
  <si>
    <t>NB323-2</t>
  </si>
  <si>
    <t>CQR FP/3RD</t>
  </si>
  <si>
    <t>AH-03127BS</t>
  </si>
  <si>
    <t>BITNER HTKSHekw 1x2x0.8 LSZH</t>
  </si>
  <si>
    <t>OBO BETTERMANN 1015</t>
  </si>
  <si>
    <t>HILTI CFS-F FX</t>
  </si>
  <si>
    <t>UGNSGRĒKA ATKLĀŠANAS UN TRAUKSMES SIGNALIZĀCIJA</t>
  </si>
  <si>
    <t>PVC kabeļu kanāls 100x230mm, ar vāku</t>
  </si>
  <si>
    <t>Slēdzis 230V, 10A, v/a, IP44</t>
  </si>
  <si>
    <t>Slēdzis 2-taustiņu 230V, 10A, v/a, IP44</t>
  </si>
  <si>
    <t>Pārslēdzis 230V, 10A, v/a, IP44</t>
  </si>
  <si>
    <t>Apaļstieple Fe/Zn ∅10mm</t>
  </si>
  <si>
    <t>Savienijuma klemme 30x3.5mm /∅10mm</t>
  </si>
  <si>
    <t>Pretkorozijas lenta</t>
  </si>
  <si>
    <t>Potenciālu izlīdzināšanas kopne</t>
  </si>
  <si>
    <t>Nozarkārba ar vāku, v/a, IP54</t>
  </si>
  <si>
    <t>Pamatu ārējo pamatu virsmu siltināšana ar putupolistirola plāksnēm</t>
  </si>
  <si>
    <t xml:space="preserve">Putu polistirols Tenapor Extra EPS150  </t>
  </si>
  <si>
    <t>2. Metāla elementu siltināšana un apdare</t>
  </si>
  <si>
    <t>Metāla kolonnu siltinājums ar 100mm vati</t>
  </si>
  <si>
    <t>Metāla  kolonnu siltiinājums ar 50mm vati</t>
  </si>
  <si>
    <t>Izslēgts.</t>
  </si>
  <si>
    <t>Sastādīja:  ___________________________________________________________________</t>
  </si>
  <si>
    <t>Sastādīja:</t>
  </si>
  <si>
    <t xml:space="preserve">Pārbaudīja: </t>
  </si>
  <si>
    <t>L1 - 2800 x 1200 - 3 gab.</t>
  </si>
  <si>
    <t>L2 - 1900 x 1200 - 1 gab.</t>
  </si>
  <si>
    <t>L3 - 1800 x 600 - 2 gab.</t>
  </si>
  <si>
    <t>L4 - 900 x 600 - 2 gab.</t>
  </si>
  <si>
    <t>Ventilācijas reste 1000*1000 - 2 gab.</t>
  </si>
  <si>
    <t>Moskītu siets - L1 -3; L2 -1; L3 - 2; L4 - 2</t>
  </si>
  <si>
    <t>D9</t>
  </si>
  <si>
    <t>D10</t>
  </si>
  <si>
    <t>D11</t>
  </si>
  <si>
    <t>Sadalne GS2 (skatīt lapu EL-2)</t>
  </si>
  <si>
    <t>Kabeļu trepes 300mm, komplektā ar stiprinājumiem un savienojumiem (piem., KS20-300)</t>
  </si>
  <si>
    <t>Gaismekļu rene 70mm, komplektā ar stiprinājumiem un savienojumiem (piem., MEK 70)</t>
  </si>
  <si>
    <t>Kontaktligzda 400V (3P+N+PE), 32A, v/a, IP67</t>
  </si>
  <si>
    <t>Kontaktligzda 400V (3P+N+PE), 16A, v/a, IP44</t>
  </si>
  <si>
    <t>Kontaktligzda 230V (1P+N+PE), 16A, v/a, IP44</t>
  </si>
  <si>
    <t>Kontaktligzda 230V (1P+N+PE), 16A, v/a, IP20</t>
  </si>
  <si>
    <t>Slēdzis 230V, 10A, v/a, IP20</t>
  </si>
  <si>
    <t>Slēdzis 230V, 10A, v/a, IP66</t>
  </si>
  <si>
    <r>
      <t>Klātbūtnes sensors 180</t>
    </r>
    <r>
      <rPr>
        <sz val="11"/>
        <color indexed="8"/>
        <rFont val="Symbol"/>
        <family val="1"/>
        <charset val="2"/>
      </rPr>
      <t>°</t>
    </r>
    <r>
      <rPr>
        <sz val="11"/>
        <color indexed="8"/>
        <rFont val="Arial Narrow"/>
        <family val="2"/>
        <charset val="186"/>
      </rPr>
      <t xml:space="preserve">, v/a, IP44 </t>
    </r>
  </si>
  <si>
    <r>
      <t>Kustības sensors 360</t>
    </r>
    <r>
      <rPr>
        <sz val="11"/>
        <color indexed="8"/>
        <rFont val="Symbol"/>
        <family val="1"/>
        <charset val="2"/>
      </rPr>
      <t>°</t>
    </r>
    <r>
      <rPr>
        <sz val="11"/>
        <color indexed="8"/>
        <rFont val="Arial Narrow"/>
        <family val="2"/>
        <charset val="186"/>
      </rPr>
      <t xml:space="preserve">, v/a, IP44 </t>
    </r>
  </si>
  <si>
    <t>Gaismeklis LED 45W, 6000Lm, 4000K, IP65 (piem. WT120C G2 LED60S/840 PSU L1500)</t>
  </si>
  <si>
    <t>Gaismeklis LED 50W, 6000Lm, 4000K, ar avār. bloku 3h, IP65 (piem., WT120C G2 LED60S/840 ELB3 L1500)</t>
  </si>
  <si>
    <t>Gaismeklis LED 24W, 3400Lm, 4000K, IP65 (piem., WT120C G2 LED34S/840 PSU L1500)</t>
  </si>
  <si>
    <t>Gaismeklis LED 21W, 2700Lm, 4000K, IP65 (piem., WT120C G2 LED27S/840 PSU L1200)</t>
  </si>
  <si>
    <t>Gaismeklis LED 15W, 1900Lm, 4000K, IP65 (piem., WT120C G2 LED19S/840 PSU L600)</t>
  </si>
  <si>
    <t>Gaismeklis LED 35W, 5650Lm, 4000K, IP66 (piem., TYTAN 2 LED L1450)</t>
  </si>
  <si>
    <t>Prožektors LED 10W, 1200Lm, 4000K, IP65, ar sensoru (BVP164 LED12/840 PSU SWB MDU)</t>
  </si>
  <si>
    <t>Evakuācijas izejas rādītājs LED ~1W, 1h, IP44</t>
  </si>
  <si>
    <t>Evakuācijas virziena rādītājs LED ~1W, 1h, IP44</t>
  </si>
  <si>
    <t>Gaismekļa iekares troses komplekts</t>
  </si>
  <si>
    <t>Instalācijas kabelis Cu-5x6</t>
  </si>
  <si>
    <t>Instalācijas kabelis Cu-5x6, UV izturīgs</t>
  </si>
  <si>
    <t>Instalācijas kabelis Cu-5x2.5</t>
  </si>
  <si>
    <t>Instalācijas kabelis Cu-5x2.5, UV izturīgs</t>
  </si>
  <si>
    <t>Instalācijas kabelis Cu-3x2.5</t>
  </si>
  <si>
    <t>Instalācijas kabelis Cu-3x2.5, UV izturīgs</t>
  </si>
  <si>
    <t>Instalācijas kabelis Cu-3x1.5</t>
  </si>
  <si>
    <t>Vads Cu-1x16, dzeltenzaļš</t>
  </si>
  <si>
    <t>Vads Cu-1x6, dzeltenzaļš</t>
  </si>
  <si>
    <t>Nozarkārba ar vāku, v/a, IP66</t>
  </si>
  <si>
    <t>Plastmasas instalācijas caurule ∅20-32mm</t>
  </si>
  <si>
    <t>Ugunsdrošas aizdares</t>
  </si>
  <si>
    <t>Esošās sadalnes GS shēmojuma maiņa jauno patērētāju pieslēgšanai (skatīt lapu EL-3)</t>
  </si>
  <si>
    <t>Esošā elektroinstalācijas demontāža (apjomu precizēt uz vietas un saskaņot ar pasūtīāju)</t>
  </si>
  <si>
    <t>Alpha2 L 25-60</t>
  </si>
  <si>
    <t>Grundfos</t>
  </si>
  <si>
    <t>C22-600-800</t>
  </si>
  <si>
    <t>Purmo Compact</t>
  </si>
  <si>
    <t>Atpakalgaitas regulējošā ieskrūve</t>
  </si>
  <si>
    <t>Danfoss</t>
  </si>
  <si>
    <t>Radiatora vārsts</t>
  </si>
  <si>
    <t>RA-N</t>
  </si>
  <si>
    <t>Sensora termogalva, gāzes tipa</t>
  </si>
  <si>
    <t>RA 2000</t>
  </si>
  <si>
    <t>IMI / Danfoss</t>
  </si>
  <si>
    <t>TA-Slider 160</t>
  </si>
  <si>
    <t>Lodveida ventilis</t>
  </si>
  <si>
    <t>Vienvirziena vārsts</t>
  </si>
  <si>
    <t>Flamco</t>
  </si>
  <si>
    <t>Izlaides krāns</t>
  </si>
  <si>
    <t>Manometrs</t>
  </si>
  <si>
    <t>Termometrs</t>
  </si>
  <si>
    <t>Temperatūras devējs</t>
  </si>
  <si>
    <t>DN15, Ø18x1,2</t>
  </si>
  <si>
    <t>Viega</t>
  </si>
  <si>
    <t>DN32, Ø35x1,5</t>
  </si>
  <si>
    <t>Cauruļvadu veidgabali un fasondaļas</t>
  </si>
  <si>
    <t>Ø18</t>
  </si>
  <si>
    <t>Isover</t>
  </si>
  <si>
    <t>Ø35</t>
  </si>
  <si>
    <t>Cauruļvadu siltumizolācijas līkumi</t>
  </si>
  <si>
    <t>CFS-S ACR 310ml</t>
  </si>
  <si>
    <t>Hilti</t>
  </si>
  <si>
    <t>Ugunsdrošu atvērumu noblīvēšana</t>
  </si>
  <si>
    <t>E130</t>
  </si>
  <si>
    <t>Cauruļvadu hidrauliskā pārbaude</t>
  </si>
  <si>
    <t>Cauruļvadu skalošana</t>
  </si>
  <si>
    <t>Sistēmas uzpildīšana</t>
  </si>
  <si>
    <t>ūdens</t>
  </si>
  <si>
    <t>Sistēmas marķēšanas materiāli</t>
  </si>
  <si>
    <t>Montāžas komplekts</t>
  </si>
  <si>
    <t>ELEKTRISKĀ APKURE</t>
  </si>
  <si>
    <t>Elektra C</t>
  </si>
  <si>
    <t>Frico</t>
  </si>
  <si>
    <t>VP12 H10</t>
  </si>
  <si>
    <t>Adax</t>
  </si>
  <si>
    <t>Malkas novietnes otrās daļas pārbūve par ražošanas cehu</t>
  </si>
  <si>
    <r>
      <t>CS-PN1 cirkulācijas sūknisventilācijas iekārtu sajaukšanas mezglam. G=0.44l/s, H=30kPa, 70/50</t>
    </r>
    <r>
      <rPr>
        <vertAlign val="superscript"/>
        <sz val="10"/>
        <color theme="1"/>
        <rFont val="Arial"/>
        <family val="2"/>
      </rPr>
      <t>o</t>
    </r>
    <r>
      <rPr>
        <sz val="10"/>
        <color theme="1"/>
        <rFont val="Arial"/>
        <family val="2"/>
      </rPr>
      <t>C</t>
    </r>
  </si>
  <si>
    <t>Radiators komplektā ar stiprināšanas 
kronšteiniem, atgaisotāju, korķi (krāsojums 
atbilstoši interjēram)</t>
  </si>
  <si>
    <t>Spiediena neatkarīgs balansējošs vārsts  ar 
plūsmas mērīšanas iespēju. TA-Modulator</t>
  </si>
  <si>
    <t>Aktuators spiediena neatkarīgajam vārstam 
24VAC/DC, 0-10V</t>
  </si>
  <si>
    <t>Balansējošais vārsts ar plūsmas mērīšanas 
iespēju. STAD</t>
  </si>
  <si>
    <t>Automātiskais atgaisotājs ar noslēgvārstu. Flexvent super</t>
  </si>
  <si>
    <t>ventilācijas iekārtu apkures apsaistes vadības 
kabeļi, elektroinstlacijas, pieslēgšana 
ventilācijas iekārtas automātikas blokam</t>
  </si>
  <si>
    <t>presējamā cinkotā tērauda caurule. Prestabo</t>
  </si>
  <si>
    <t>siltumizolācija ar alumīnija foliju. Cauruļvadu 
izolācijas čaula. TI=20</t>
  </si>
  <si>
    <t xml:space="preserve"> siltumizolācija ar alumīnija foliju. Cauruļvadu 
izolācijas čaula. TI=30</t>
  </si>
  <si>
    <t>Akrils M-7/M-8. *Apjomu precizēt pēc 
faktiskās situācijas objektā un izvēlētā 
risinājuma</t>
  </si>
  <si>
    <t>ugunsdrošu atvērumu noblīvēšana atbilstoši 
ETA standartam, Fe caurule + nedegoša 
izolācija (Risinājumus saskaņot pie Hilti pirms 
būvdarbu uzsākšanas)</t>
  </si>
  <si>
    <t>cauruļvadu stiprinājumi un balsti. HILTI 
moduļveidu balstu sistēmas. (Balstu un 
stiprinājumu risinājumi ar slodžu aprēķiniem 
saskaņot pie Hilti pirms būvdarbu uzsākšanas)</t>
  </si>
  <si>
    <t>Ventilācijas iekārtu apkures apsaistes 
stiprinājumi un balsti (HILTI moduļveidu 
profilu sistēma )</t>
  </si>
  <si>
    <t>cauruļvadu nekustīgo balstu, kompensācijas 
līkumu izbūve</t>
  </si>
  <si>
    <t>atvērumu izveide un aizdare sienās un 
pārsegumos</t>
  </si>
  <si>
    <t>sistēmas pievienošana esošam 
siltummezglam</t>
  </si>
  <si>
    <t>Palīgmateriāli (pēc pieredzes) - tāmē paredzēt palīgmateriālus balstoties uz pieredzi līdzīgu objektu realizācijā</t>
  </si>
  <si>
    <t>elektriskais konvektors. Komplektā ar stiprinajumiem, iebūvetu termostatu. Qapk.= 1kW</t>
  </si>
  <si>
    <t>elektriskais ventilaora sildītājs paredzēts agresīvām vidēm (mazgātuvei) Qapk.=1.6kW. Komplektā ar stirpinājuma kronšteiniem, termostatu. T.Telpa=+18C</t>
  </si>
  <si>
    <t>A2 SISTĒMA.(Ūdens 70/50°C)</t>
  </si>
  <si>
    <t>№</t>
  </si>
  <si>
    <t>Nosaukums, aprīkojums</t>
  </si>
  <si>
    <t>Piezīmes</t>
  </si>
  <si>
    <t>Envistar Flex 190</t>
  </si>
  <si>
    <t>IV Produkt</t>
  </si>
  <si>
    <t>Pretvibrācijas materiāls zem ventilācijas iekārtas</t>
  </si>
  <si>
    <t>PN1 iekārta</t>
  </si>
  <si>
    <t>Isolgamma</t>
  </si>
  <si>
    <t>PN1 elektroinstalācijas materiāli</t>
  </si>
  <si>
    <t>PN1 ieregulēšana un palaišana</t>
  </si>
  <si>
    <t>TD-1000/200 SILENT ECOWATT</t>
  </si>
  <si>
    <t>S&amp;P</t>
  </si>
  <si>
    <t>N-1 elektroinstalācijas materiāli</t>
  </si>
  <si>
    <t>Silent-200</t>
  </si>
  <si>
    <t>N-2 elektroinstalācijas materiāli</t>
  </si>
  <si>
    <t>Gaisa vads no cinkotā skārda</t>
  </si>
  <si>
    <t>Lindab</t>
  </si>
  <si>
    <t>Ø250</t>
  </si>
  <si>
    <t>Ø315</t>
  </si>
  <si>
    <t>Ø400</t>
  </si>
  <si>
    <t>Ø630</t>
  </si>
  <si>
    <t>Gaisa vadu veidgabali un fasondaļas (apaļie)</t>
  </si>
  <si>
    <t>1000x200</t>
  </si>
  <si>
    <t>1000x600</t>
  </si>
  <si>
    <t>1000x800</t>
  </si>
  <si>
    <t>300x300</t>
  </si>
  <si>
    <t>400x300</t>
  </si>
  <si>
    <t>Porgumijas izolācija ar PVC pārklāju</t>
  </si>
  <si>
    <t>$Ti=32$</t>
  </si>
  <si>
    <t>Armacell</t>
  </si>
  <si>
    <t>Siltumizolācija ar folijas pārklājumu</t>
  </si>
  <si>
    <t>$Ti=100$</t>
  </si>
  <si>
    <t>NOVA-A-400x300-R1</t>
  </si>
  <si>
    <t>Systemair/Trox</t>
  </si>
  <si>
    <t>NOVA-A-400x300</t>
  </si>
  <si>
    <t>NOVA-C-1-600x200-R</t>
  </si>
  <si>
    <t>Trox</t>
  </si>
  <si>
    <t>Siets nosūces gaisa vadā</t>
  </si>
  <si>
    <t>200x200-125</t>
  </si>
  <si>
    <t>Flakt</t>
  </si>
  <si>
    <t>Diafragmas tipa regulējošs vārsts IRIS</t>
  </si>
  <si>
    <t>Regulējošs vārsts ar noslēgšanas funkciju AK</t>
  </si>
  <si>
    <t>Konstantas plūsmas vārsts RN</t>
  </si>
  <si>
    <t>Ø100</t>
  </si>
  <si>
    <t>TVE/200/D2/Easy</t>
  </si>
  <si>
    <t>Trokšņu slāpētājs</t>
  </si>
  <si>
    <t>LRCA 200 500</t>
  </si>
  <si>
    <t>SLUSS2 630 1200 100</t>
  </si>
  <si>
    <t>Tīrīšanas lūka</t>
  </si>
  <si>
    <t>Ventilācijas iekārtas un gaisa vada elastīgie savienojumi  (pieplūdei, nosūcei, gaisa 
ieņemšanai, izmešanai)</t>
  </si>
  <si>
    <t>N-1  EC kanāla nosūces ventilators L=800 
m3/h, H=100 Pa ar vadības slēdzi (0-10 V), 
elastīgajiem savienojumiem.</t>
  </si>
  <si>
    <t>N-2 sadzīves nosūces ventilators ar klātbūtnes devēju, uzstādīšana griestos L=100 m3/h, H=20 Pa</t>
  </si>
  <si>
    <t>Gaisa vadu veidgabali un fasondaļas no cinkotā skārda</t>
  </si>
  <si>
    <t>Pieplūdes restes ar spiediena kameru, regulējošo vārstu, regulējamām lāpstiņām. Nova-A / X-grille</t>
  </si>
  <si>
    <t>Pieplūdes restes ar spiediena kameru, 
regulējamām lāpstiņām. Nova-A / X-grille</t>
  </si>
  <si>
    <t>Pieplūdes reste uzstādāma apaļā gaisa vadā, 
kompektā ar regulējošo vārstu</t>
  </si>
  <si>
    <t>Pieplūdes difuzors / vārsts  Z-LVS</t>
  </si>
  <si>
    <t>Nosūces difuzors / vārsts. LVS</t>
  </si>
  <si>
    <t>Nosūces reste ar regulējošo vārstu. Nova -E</t>
  </si>
  <si>
    <t>Gaisa ieņemšanas reste.  Krāsu saskaņot ar AR 
daļas autoru. WG</t>
  </si>
  <si>
    <t>Gaisa izmešanas reste.  Krāsu saskaņot ar AR 
daļas autoru. WG</t>
  </si>
  <si>
    <t>Gaisa izmešanas reste.  Krāsu saskaņot ar AR 
daļas autoru. RISV</t>
  </si>
  <si>
    <t>Mainīgas plūsmas regulējošs vārsts TVE ar kontrolieri Easy.  Lmax=800 m3/h, Lmin.=200 m3/h</t>
  </si>
  <si>
    <t>VAV vārsta telpas kontrolieris  ar telpas temp. devēju, mitruma devēju</t>
  </si>
  <si>
    <t>Gaisa vadu stiprinājumi un balsti.  HILTI 
moduļveidu balstu sistēmas. (Balstu un 
stiprinājumu risinājumi ar slodžu aprēķiniem 
saskaņot pie Hilti pirms būvdarbu uzsākšanas)</t>
  </si>
  <si>
    <t>Palīgmateriāli - tāmē paredzēt palīgmateriālus balstoties uz pieredzi līdzīgu objektu realizācijā</t>
  </si>
  <si>
    <t>PN1 (Ražošanas telpa) ventilācijas iekārta (Envistar Flex) ar horizontāliem izvadiem. Komplektā ar pieplūde gaisa filtru ePM1 60 %; filtru nosūcei- ePM10 60%,  rūpnīcas automātika ar iespēju regulēt gaisa plūsmu pēc CO2 koncentrācijas, noteikta gaisa daudzuma, spiediena, regulējoši vārsti, iznesta vadības pults, UATS signala izeja, recirkulācijas sekcija, kreisā puse, gaisa izmešna vērsta uz augšu,  apkures kaloriferu 70/50°C , dzesēšanas/sildīšanas DX R410A (pirms iekārtas pasūtīšanas saskaņot freona tipu ar izvēlētās VRV iekārtu). Pieplūdes 
temp. ziema +30°C (āra temp./RH apkures periodā. -22°C/80%), pieplūdes temp. vasara +16°C (āra temp./RH dzesēšanas periodā 27°C/60% ).  (Pirms pasūtīšanas saskaņot  
"easy acces" nepieciešamību), rotora siltummainis, gaisa izmešana vērtsa uz augšu. Lp=5450 m3/h; H=140 Pa, Ln=5350 m3/h; H=180 Pa.</t>
  </si>
  <si>
    <t>MVA-TSH, MQA, MQ, MQZ-L, MV PI, iesitamais enkurs, 
vītņstienis, gaisa vadu 
stiprinājums MVA-ZC, paplāksne, uzgrieznis, pašurbjošā skrūve</t>
  </si>
  <si>
    <t>KONDICIONĒŠANA</t>
  </si>
  <si>
    <t xml:space="preserve">VĒDINĀŠANA </t>
  </si>
  <si>
    <t>LOKĀLĀ TĀME 2-7</t>
  </si>
  <si>
    <t>AVK-K Specifikācija: Klimata kontroles sistēma (DX, VRV)</t>
  </si>
  <si>
    <t>Izmēri / Modelis</t>
  </si>
  <si>
    <t>Mērv.</t>
  </si>
  <si>
    <t xml:space="preserve">MOD30U-36HFN8-RRDOW(GA) </t>
  </si>
  <si>
    <t xml:space="preserve">Midea </t>
  </si>
  <si>
    <t xml:space="preserve">Balsta rāmis ar slodzi izlīdzinošām pēdām </t>
  </si>
  <si>
    <t xml:space="preserve">Hilti </t>
  </si>
  <si>
    <t xml:space="preserve">MOX330U-18HFN8-QRDOW(GA) </t>
  </si>
  <si>
    <t xml:space="preserve">MCD1-36HRFN8-QRDOW(GA) </t>
  </si>
  <si>
    <t xml:space="preserve">MCA4U-18HRFNX-QRD1W(GA) </t>
  </si>
  <si>
    <t xml:space="preserve">MV8S-280WV2RN1 </t>
  </si>
  <si>
    <t xml:space="preserve">AHU KIT </t>
  </si>
  <si>
    <t xml:space="preserve">AHUKZ-02F </t>
  </si>
  <si>
    <t xml:space="preserve">Vara cauruļvadi ar rūpniecisku izolāciju </t>
  </si>
  <si>
    <t xml:space="preserve">Vara cauruļvadu fasondaļas </t>
  </si>
  <si>
    <t xml:space="preserve">Cauruļvadu izolācija ar skārdu (āra) </t>
  </si>
  <si>
    <t>t.m.</t>
  </si>
  <si>
    <t xml:space="preserve">Cauruļvadu hidrauliskā pārbaude </t>
  </si>
  <si>
    <t xml:space="preserve">Sistēmas uzpildīšana ar freonu </t>
  </si>
  <si>
    <t xml:space="preserve">R32 </t>
  </si>
  <si>
    <t xml:space="preserve">R410A </t>
  </si>
  <si>
    <t xml:space="preserve">Sistēmas marķēšanas materiāli </t>
  </si>
  <si>
    <t xml:space="preserve">Montāžas komplekts </t>
  </si>
  <si>
    <t xml:space="preserve">Gaiss-gaiss siltumsūknis (āra bloks)  Qdz=10 kW, Qapk.=10 kW, R-32 </t>
  </si>
  <si>
    <t>Iekārta: 
966x354x990 
(h), m=88 kg</t>
  </si>
  <si>
    <t>Gaiss-gaiss siltumsūknis (āra bloks)  Qdz=5 kW, 
Qapk.=5.2 kW, R-3</t>
  </si>
  <si>
    <t>Iekārta: 
842x324x755 
(h), m=30 kg</t>
  </si>
  <si>
    <t>Griestu kasete (iekšējais bloks) Qdz.=10 kW, 
Ttelpa=24C, Qapk.=8.50 kW, Ttelpa=18C. 
Komplektā ar kondensāta sūkni, stiprinājuma 
kronšteiniem, sienas termostatu/pulti.</t>
  </si>
  <si>
    <t>Griestu kasete (iekšējais bloks) Qdz.=5 kW, 
Ttelpa=24C, Qapk.=1.60 kW, Ttelpa=18C. 
Komplektā ar kondensāta sūkni, stiprinājuma 
kronšteiniem, sienas termostatu/pulti.</t>
  </si>
  <si>
    <t>VRV AHU siltumsūknis. Qdz.=28 kw, Qapk.=28kW. Pirms iekārtas pasūtīšanas 
saskaņot freonu ar ventilācijas iekārtu</t>
  </si>
  <si>
    <t xml:space="preserve">Iekārta: 
580x1130x17
60  (h), m=177 
kg </t>
  </si>
  <si>
    <t xml:space="preserve"> Ø1/4" (6.35)</t>
  </si>
  <si>
    <t xml:space="preserve"> Ø3/8" (9.52)</t>
  </si>
  <si>
    <t>Ø1/2" (12.52)</t>
  </si>
  <si>
    <t>Ø5/8" (15.52)</t>
  </si>
  <si>
    <t>Ø7/8" (22.2)</t>
  </si>
  <si>
    <t xml:space="preserve">Vadības kabelis starp āra bloku un iekšejo un uz sienas pulti </t>
  </si>
  <si>
    <t>Palīgmateriālitāmē - paredzēt palīgmateriālus balstoties uz 
pieredzi līdzīgu objektu realizācijā</t>
  </si>
  <si>
    <t>KLIMATA KONTROLES SISTĒMA. DX , VRV SISTĒMA.(Freons)</t>
  </si>
  <si>
    <t>Iekārta: 966x354x990 (h), m=88 kg</t>
  </si>
  <si>
    <t>Iekārta: 842x324x755 
(h), m=30 kg</t>
  </si>
  <si>
    <t xml:space="preserve">Iekārta: 580x1130x17
60 (h), m=177 kg </t>
  </si>
  <si>
    <t xml:space="preserve">Wavin vai ekvivalents </t>
  </si>
  <si>
    <t>3,5</t>
  </si>
  <si>
    <t xml:space="preserve">Wavin "Tegra 600" vai analogs </t>
  </si>
  <si>
    <t xml:space="preserve">Skatakas montāža </t>
  </si>
  <si>
    <t xml:space="preserve">Montāžas veidgabali </t>
  </si>
  <si>
    <t xml:space="preserve">Montāžas stiprinājumi </t>
  </si>
  <si>
    <t>12,2</t>
  </si>
  <si>
    <t xml:space="preserve">Tranšejas aizbēršana ar pievestu smilti </t>
  </si>
  <si>
    <t>15,8</t>
  </si>
  <si>
    <t xml:space="preserve">Cauruļvadu hermētiskuma pārbaude ar ūdeni </t>
  </si>
  <si>
    <t>12,5</t>
  </si>
  <si>
    <t xml:space="preserve">Cauruļvadu skalošana un tīrīšana </t>
  </si>
  <si>
    <t xml:space="preserve">ACO ārējās lietus notekas uztvērējs/revīzija (aco 5217.90) </t>
  </si>
  <si>
    <t xml:space="preserve">Aco </t>
  </si>
  <si>
    <t>42,7</t>
  </si>
  <si>
    <t>18,5</t>
  </si>
  <si>
    <t>24,2</t>
  </si>
  <si>
    <t>1,6</t>
  </si>
  <si>
    <t xml:space="preserve">ACO vai analogs </t>
  </si>
  <si>
    <t xml:space="preserve">Tauku atdalītāja montāža </t>
  </si>
  <si>
    <t>3,6</t>
  </si>
  <si>
    <t>Pašteces kanalizācijas caurules PP SN4 
OD160 ar uzmavu un blīvgredzenu montāža 
ar 15 cm smilts pamatnes ierīkošanu un 
izbūvētā cauruļvada smilts apbēruma 
ierīkošanu 30 cm virs caurules virsas</t>
  </si>
  <si>
    <t>Pašteces kanalizācijas caurules PP SN4 
OD110 ar uzmavu un blīvgredzenu montāža 
ar 15 cm smilts pamatnes ierīkošanu un 
izbūvētā cauruļvada smilts apbēruma 
ierīkošanu 30 cm virs caurules virsas</t>
  </si>
  <si>
    <t xml:space="preserve">Tranšejas rakšana ar rokām un ekskavatoru 
pie caurules iebūves dziļuma līdz 1,5 m un 
minimālā tranšejas platuma 1.5 m  </t>
  </si>
  <si>
    <t>Smilts cauruļvada pamatnei un apbērumam (blietēta) k&gt;1,0~m/dnn</t>
  </si>
  <si>
    <t xml:space="preserve"> Wavin vai 
ekvivalents</t>
  </si>
  <si>
    <t xml:space="preserve"> Wavin "Tegra 
600" vai analogs</t>
  </si>
  <si>
    <t>Smilts cauruļvada pamatnei un apbērumam 
(blietēta) k&gt;1,0 m/dnn</t>
  </si>
  <si>
    <t>Cauruļvadu hermētiskuma pārbaude 
izmantojot ūdeni</t>
  </si>
  <si>
    <t xml:space="preserve">Pašteces kanalizācijas caurules PP SN4 
OD160 ar uzmavu un blīvgredzenu montāža 
ar 15 cm smilts pamatnes ierīkošanu un 
izbūvētā cauruļvada smilts apbēruma </t>
  </si>
  <si>
    <t>Tauku atdalītājs 1m3/dmm - Aco LipuMax P-D</t>
  </si>
  <si>
    <t>ĀRĒJIE KANALIZĀCIJAS TĪKLI</t>
  </si>
  <si>
    <t>Wavin Optima PVC kanalizācijas caurule</t>
  </si>
  <si>
    <t>Ø50 x 3,0mm</t>
  </si>
  <si>
    <t>Wavin</t>
  </si>
  <si>
    <t>Ø110 x 3,2mm</t>
  </si>
  <si>
    <t>Wavin Optima PVC kanalizācijas caurule (SN4)</t>
  </si>
  <si>
    <t>Ø32 x 1,8mm</t>
  </si>
  <si>
    <t>Revīzijas lūka stāvvadā</t>
  </si>
  <si>
    <t>IDO, Ideal, Gustavsberg u.c.</t>
  </si>
  <si>
    <t>Nerūsējošais tērauds</t>
  </si>
  <si>
    <t>Hidroslēgs izlietnei (hromēts)</t>
  </si>
  <si>
    <t>Hidroslēgs izlietnei</t>
  </si>
  <si>
    <t>Hidroslēgs ar lodveida mehānismu</t>
  </si>
  <si>
    <t>HL 138 (Ø32)</t>
  </si>
  <si>
    <t>HL</t>
  </si>
  <si>
    <t>Armaflex XG 6mm</t>
  </si>
  <si>
    <t>ACO 225 (DN100)</t>
  </si>
  <si>
    <t>ACO</t>
  </si>
  <si>
    <t>Ugunsdrošā manžete caurulei</t>
  </si>
  <si>
    <t>HILTI</t>
  </si>
  <si>
    <t>Wavin Optima PVC Kanalizācijas caurules veidgabali</t>
  </si>
  <si>
    <t>Wavin Optima PVC Kanalizācijas caurules veidgabali (SN4)</t>
  </si>
  <si>
    <t>Pods ar skalošanas tvertni,  saskaņot ar 
pasūtītāju/arhitektu</t>
  </si>
  <si>
    <t>Izlietne, saskaņot ar pasūtītāju/arhitektu</t>
  </si>
  <si>
    <t>Izlietne ražošanas telpā, saskaņot ar pasūtītāju/arhitektu</t>
  </si>
  <si>
    <t>Izlietne ražošanas telpā  iebūvējama nerūsējošā tērauda virsmā, saskaņot ar pasūtītāju/arhitektu</t>
  </si>
  <si>
    <t xml:space="preserve"> - </t>
  </si>
  <si>
    <t>Izlietne 600x600, saskaņot ar 
pasūtītāju/arhitektu</t>
  </si>
  <si>
    <t>Wavin Optima PVC kanalizācijas caurule ar 
veidgabaliem un stiprinājumiem</t>
  </si>
  <si>
    <t>Kondensāta cauruļvadu izolācija ar veidgabalie</t>
  </si>
  <si>
    <t>Nerūsējošā tērauda pasivēts traps ACO 225 ar vertikālu izvadu DN100 , ar gružu sietu 3 l, pilnībā izņemamu un iztīrāmu sifonu, caurplūdi 4,5 l/s,atbilstoši LVS EN1253, slodzes klase L15, atbilstoši LVS EN1433</t>
  </si>
  <si>
    <t>ACO Easyflow traps 150x150,  ar horizontālu pieslēgumu DN32, regulējams plastmasas korpuss un nerūsējošā tērauda reste, slodzes klase K3. Uzstādīšana betona grīdā. Atbilstoši LVS EN 1253-1</t>
  </si>
  <si>
    <t>Caurumu urbšana sienās un pārsegumos</t>
  </si>
  <si>
    <t>Atvērumu sienās un pārsegumos noblīvēšana</t>
  </si>
  <si>
    <t>Palīgmateriāli</t>
  </si>
  <si>
    <t>Noslēgvārsts TA 60-15</t>
  </si>
  <si>
    <t>IMI Hydronic</t>
  </si>
  <si>
    <t>Noslēgvārsts TA 60-20</t>
  </si>
  <si>
    <t>Grohe</t>
  </si>
  <si>
    <t>Oras</t>
  </si>
  <si>
    <t>Stūra ventilis 1/2 x 1/2 podam</t>
  </si>
  <si>
    <t>SCHELL</t>
  </si>
  <si>
    <t>Stūra ventilis 1/2 x 10mm</t>
  </si>
  <si>
    <t>Ventilis trauku mašīnai</t>
  </si>
  <si>
    <t>Ūdensvada sistēmu marķēšana</t>
  </si>
  <si>
    <t>Atvērumu noblīvēšana</t>
  </si>
  <si>
    <t>Kondensāta caurule D20</t>
  </si>
  <si>
    <t>Izlietnes maisītājs Eurosmart M, hroms, saskaņot ar 
pasūtītāju/arhitektu</t>
  </si>
  <si>
    <t>Jaucējkrāns  izlietnei ražošanas telpā, Oras, 3 V, 
Bluetooth, saskaņot ar pasūtītāju/arhitektu</t>
  </si>
  <si>
    <t>Jaucējkrāns nerūsējošā tērauda izlietnei i, Oras Safira 1074, saskaņot ar pasūtītāju/arhitektu</t>
  </si>
  <si>
    <t>Hromēts daudzslāņu vai vara cauruļvada pievads podam PN10, L=500mm</t>
  </si>
  <si>
    <t>Veidgabali cauruļvadu savienošanai Wavin Tigris</t>
  </si>
  <si>
    <t>Wavin Tigris PEX-c/AL/PE  (L=5m) daudzslāņu dzeramā 
ūdens caurule ar presējamiem veidgabaliem un 
stiprinājumiem</t>
  </si>
  <si>
    <t>Cauruļvadu izolācija Armaflex XG 13 mm ar veidgabaliem</t>
  </si>
  <si>
    <t>Cauruļvadu izolācija Armaflex XG 30 mm ar veidgabaliem</t>
  </si>
  <si>
    <t>Cauruļvadu izolācija Armaflex  SH 13 mm ar veidgabaliem</t>
  </si>
  <si>
    <t>Cauruļvadu izolācija Armaflex  SH 30 mm ar veidgabaliem</t>
  </si>
  <si>
    <t>Wavin Optima PVC, D32 x 1,8 mm kanalizācijas caurule</t>
  </si>
  <si>
    <t>Ietves apmaļu uzstādīšana (daudzumu precizēt darbu gaitā)</t>
  </si>
  <si>
    <t>Cementa - grants maisījums 1 pret 3 (daudzumu precizēt darbu gaitā)</t>
  </si>
  <si>
    <t>Kabeļu komutācijas sadalne K4-24, Jauda</t>
  </si>
  <si>
    <t>Pamatne sadalnei P4, Jauda</t>
  </si>
  <si>
    <t>Keramzīts 4/10</t>
  </si>
  <si>
    <t>Drošinātājs NH-2, 160A</t>
  </si>
  <si>
    <t>Drošinātāja nazis NH-2, 400A</t>
  </si>
  <si>
    <t>Kabelis AXMK-4x150</t>
  </si>
  <si>
    <t>Kabeļu gala apdare 4x25-150mm2, EPKT-0047</t>
  </si>
  <si>
    <t>Kabeļu savienošanas uzmava 4x35-95mm2, LJSM-4X035-095</t>
  </si>
  <si>
    <t>Tranšejas rakšana un aizbēršana kabeļa demontāžai</t>
  </si>
  <si>
    <t>Kabeļa gala apdares montāža</t>
  </si>
  <si>
    <t>Kabeļu komutācijas sadalnes uzstādīšana</t>
  </si>
  <si>
    <t>Sadalnes demontāža</t>
  </si>
  <si>
    <t>Kabeļa demontāža</t>
  </si>
  <si>
    <t>ĀRĒJIE ELEKTROTĪKLI</t>
  </si>
  <si>
    <t>Zonu paplašināšanas modulis</t>
  </si>
  <si>
    <t>BENTEL 8z</t>
  </si>
  <si>
    <t>Akumulatoru baterija 17A/h 12V</t>
  </si>
  <si>
    <t>Siltuma detektors IP67</t>
  </si>
  <si>
    <t>Panasonic 6295</t>
  </si>
  <si>
    <t>AH-031275</t>
  </si>
  <si>
    <t>ERSEKABLO JE-H(St) H FE180/E30 1x2x1+0.8</t>
  </si>
  <si>
    <t>Poliplasta caurule Ø25</t>
  </si>
  <si>
    <t>Evopipe EVOEL FM-OH-SMART</t>
  </si>
  <si>
    <t>Poliplasta caurule Ø50</t>
  </si>
  <si>
    <t>OBO BETTERMANN</t>
  </si>
  <si>
    <t>Stiprinājuma apskava 1 kabelim (komplektā 100 gab.)</t>
  </si>
  <si>
    <t>Stiprinājuma skrūves (komplektā 100 gab.)</t>
  </si>
  <si>
    <t>Profilu montāža</t>
  </si>
  <si>
    <t>gab</t>
  </si>
  <si>
    <t>1.3.1.</t>
  </si>
  <si>
    <t>1.3.2.</t>
  </si>
  <si>
    <t>1.3.3.</t>
  </si>
  <si>
    <t>1.3.4.</t>
  </si>
  <si>
    <t>1.3.5.</t>
  </si>
  <si>
    <t xml:space="preserve"> - LP-Z150-2.0/350 - S350+Z275</t>
  </si>
  <si>
    <t xml:space="preserve"> - LP-C150-1.5/350 -  S350+Z275</t>
  </si>
  <si>
    <t xml:space="preserve"> - Klājs 33x75/ 30x3 -  St3S+Z275</t>
  </si>
  <si>
    <t xml:space="preserve"> - T45-30L-905-0.7/280 - S350+Z275</t>
  </si>
  <si>
    <t xml:space="preserve"> - Pakāpieni 240x800 -  St3S+Z275</t>
  </si>
  <si>
    <t>Sendvičtipa panelis b=100, EI 60</t>
  </si>
  <si>
    <t>Sendvičtipa panelis b=80</t>
  </si>
  <si>
    <t>Sendvičtipa panelis b=50</t>
  </si>
  <si>
    <t>Sendvičtipa panelis b=150</t>
  </si>
  <si>
    <t xml:space="preserve"> </t>
  </si>
  <si>
    <t>2. Dzelzsbetona grīda A2</t>
  </si>
  <si>
    <t>Beramā vate b=250mm</t>
  </si>
  <si>
    <t>OSB-3 10mm 1250X2500</t>
  </si>
  <si>
    <t xml:space="preserve">Betona virsslānis </t>
  </si>
  <si>
    <t>betons PP, b-100 mm</t>
  </si>
  <si>
    <t>KOKA GULŠŅI 75x75 cm, s=625 mm</t>
  </si>
  <si>
    <t>OSB PLĀKSNES, b=18 mm</t>
  </si>
  <si>
    <t>3. Grīda A3</t>
  </si>
  <si>
    <t>OSB LAIPAS, b=18 mm (pārvietošanās zonās 60 m2 kopplatībā)</t>
  </si>
  <si>
    <t>BERAMĀ VATE b= 250 mm</t>
  </si>
  <si>
    <t>LP - Z 100 - 1.0 , s= 1250</t>
  </si>
  <si>
    <t>Strukturālās trapecveida loksnes BTR 50 b=0.88</t>
  </si>
  <si>
    <t>Tvaika izolācijas plēve</t>
  </si>
  <si>
    <t>1. Griesti G1</t>
  </si>
  <si>
    <t>2. Griesti G2</t>
  </si>
  <si>
    <t>Sendvičpaneļi b-150 mm</t>
  </si>
  <si>
    <t>2026.gada</t>
  </si>
  <si>
    <t>Virsizdevumi (___%)</t>
  </si>
  <si>
    <t>t.sk. darba aizsardzībai (___%)</t>
  </si>
  <si>
    <t xml:space="preserve">Plānotā peļņa (____%)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</si>
</sst>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_-* #,##0.00\ _L_s_-;\-* #,##0.00\ _L_s_-;_-* &quot;-&quot;??\ _L_s_-;_-@_-"/>
    <numFmt numFmtId="166" formatCode="0.00;;"/>
  </numFmts>
  <fonts count="40" x14ac:knownFonts="1">
    <font>
      <sz val="10"/>
      <name val="Arial"/>
    </font>
    <font>
      <sz val="10"/>
      <color theme="1"/>
      <name val="Arial Narrow"/>
      <family val="2"/>
      <charset val="186"/>
    </font>
    <font>
      <sz val="10"/>
      <color theme="1"/>
      <name val="Arial Narrow"/>
      <family val="2"/>
      <charset val="186"/>
    </font>
    <font>
      <sz val="10"/>
      <name val="Arial"/>
      <family val="2"/>
      <charset val="186"/>
    </font>
    <font>
      <sz val="8"/>
      <name val="Verdana"/>
      <family val="2"/>
      <charset val="186"/>
    </font>
    <font>
      <sz val="8"/>
      <name val="Arial"/>
      <family val="2"/>
    </font>
    <font>
      <sz val="10"/>
      <name val="Arial"/>
      <family val="2"/>
      <charset val="186"/>
    </font>
    <font>
      <sz val="10"/>
      <name val="Arial Narrow"/>
      <family val="2"/>
      <charset val="186"/>
    </font>
    <font>
      <i/>
      <sz val="10"/>
      <name val="Arial Narrow"/>
      <family val="2"/>
      <charset val="186"/>
    </font>
    <font>
      <b/>
      <sz val="10"/>
      <name val="Arial Narrow"/>
      <family val="2"/>
      <charset val="186"/>
    </font>
    <font>
      <b/>
      <i/>
      <sz val="10"/>
      <name val="Arial Narrow"/>
      <family val="2"/>
      <charset val="186"/>
    </font>
    <font>
      <sz val="10"/>
      <name val="Arial Narrow"/>
      <family val="2"/>
    </font>
    <font>
      <i/>
      <sz val="10"/>
      <name val="Arial Narrow"/>
      <family val="2"/>
    </font>
    <font>
      <vertAlign val="superscript"/>
      <sz val="10"/>
      <name val="Arial Narrow"/>
      <family val="2"/>
    </font>
    <font>
      <b/>
      <sz val="10"/>
      <name val="Arial Narrow"/>
      <family val="2"/>
    </font>
    <font>
      <sz val="10"/>
      <name val="Arial"/>
      <family val="2"/>
    </font>
    <font>
      <sz val="10"/>
      <name val="Helv"/>
    </font>
    <font>
      <b/>
      <i/>
      <sz val="10"/>
      <name val="Arial Narrow"/>
      <family val="2"/>
    </font>
    <font>
      <vertAlign val="superscript"/>
      <sz val="10"/>
      <color indexed="8"/>
      <name val="Arial Narrow"/>
      <family val="2"/>
    </font>
    <font>
      <sz val="11"/>
      <color indexed="8"/>
      <name val="Calibri"/>
      <family val="2"/>
      <charset val="186"/>
    </font>
    <font>
      <sz val="10"/>
      <color theme="1"/>
      <name val="Arial Narrow"/>
      <family val="2"/>
    </font>
    <font>
      <sz val="11"/>
      <color theme="1"/>
      <name val="Arial Narrow"/>
      <family val="2"/>
      <charset val="186"/>
    </font>
    <font>
      <sz val="11"/>
      <color indexed="8"/>
      <name val="Arial Narrow"/>
      <family val="2"/>
      <charset val="186"/>
    </font>
    <font>
      <i/>
      <sz val="10"/>
      <color rgb="FF00B050"/>
      <name val="Arial Narrow"/>
      <family val="2"/>
      <charset val="186"/>
    </font>
    <font>
      <sz val="9"/>
      <name val="Arial Narrow"/>
      <family val="2"/>
      <charset val="186"/>
    </font>
    <font>
      <i/>
      <sz val="9"/>
      <name val="Arial Narrow"/>
      <family val="2"/>
      <charset val="186"/>
    </font>
    <font>
      <sz val="9"/>
      <color indexed="8"/>
      <name val="Arial Narrow"/>
      <family val="2"/>
      <charset val="186"/>
    </font>
    <font>
      <sz val="8"/>
      <name val="Arial"/>
      <family val="2"/>
      <charset val="186"/>
    </font>
    <font>
      <sz val="11"/>
      <color theme="1"/>
      <name val="Calibri"/>
      <family val="2"/>
      <charset val="186"/>
      <scheme val="minor"/>
    </font>
    <font>
      <b/>
      <sz val="11"/>
      <name val="Arial Narrow"/>
      <family val="2"/>
      <charset val="186"/>
    </font>
    <font>
      <sz val="11"/>
      <color indexed="8"/>
      <name val="Symbol"/>
      <family val="1"/>
      <charset val="2"/>
    </font>
    <font>
      <sz val="11"/>
      <name val="Arial Narrow"/>
      <family val="2"/>
      <charset val="186"/>
    </font>
    <font>
      <sz val="10"/>
      <color theme="1"/>
      <name val="Arial"/>
      <family val="2"/>
    </font>
    <font>
      <vertAlign val="superscript"/>
      <sz val="10"/>
      <color theme="1"/>
      <name val="Arial"/>
      <family val="2"/>
    </font>
    <font>
      <b/>
      <sz val="10"/>
      <color theme="1"/>
      <name val="Arial"/>
      <family val="2"/>
    </font>
    <font>
      <b/>
      <sz val="18"/>
      <name val="Arial"/>
      <family val="2"/>
    </font>
    <font>
      <b/>
      <sz val="10"/>
      <name val="Arial"/>
      <family val="2"/>
    </font>
    <font>
      <sz val="11"/>
      <color rgb="FF1F1F1F"/>
      <name val="Arial Narrow"/>
      <family val="2"/>
    </font>
    <font>
      <b/>
      <sz val="13.5"/>
      <name val="Arial"/>
      <family val="2"/>
    </font>
    <font>
      <sz val="10"/>
      <name val="Aptos Narrow"/>
      <family val="2"/>
    </font>
  </fonts>
  <fills count="3">
    <fill>
      <patternFill patternType="none"/>
    </fill>
    <fill>
      <patternFill patternType="gray125"/>
    </fill>
    <fill>
      <patternFill patternType="solid">
        <fgColor theme="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bottom style="medium">
        <color rgb="FFCCCCCC"/>
      </bottom>
      <diagonal/>
    </border>
    <border>
      <left/>
      <right/>
      <top/>
      <bottom style="medium">
        <color rgb="FFCCCCCC"/>
      </bottom>
      <diagonal/>
    </border>
    <border>
      <left style="thin">
        <color indexed="64"/>
      </left>
      <right/>
      <top/>
      <bottom style="medium">
        <color rgb="FFCCCCCC"/>
      </bottom>
      <diagonal/>
    </border>
    <border>
      <left style="medium">
        <color rgb="FFCCCCCC"/>
      </left>
      <right style="medium">
        <color rgb="FFCCCCCC"/>
      </right>
      <top/>
      <bottom style="medium">
        <color rgb="FFCCCCCC"/>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rgb="FFCCCCCC"/>
      </right>
      <top/>
      <bottom/>
      <diagonal/>
    </border>
  </borders>
  <cellStyleXfs count="13">
    <xf numFmtId="0" fontId="0" fillId="0" borderId="0"/>
    <xf numFmtId="0" fontId="3" fillId="0" borderId="0" applyNumberFormat="0" applyFill="0" applyBorder="0" applyAlignment="0" applyProtection="0"/>
    <xf numFmtId="165" fontId="6" fillId="0" borderId="0" applyFont="0" applyFill="0" applyBorder="0" applyAlignment="0" applyProtection="0"/>
    <xf numFmtId="165" fontId="3" fillId="0" borderId="0" applyFont="0" applyFill="0" applyBorder="0" applyAlignment="0" applyProtection="0"/>
    <xf numFmtId="0" fontId="3" fillId="0" borderId="0"/>
    <xf numFmtId="0" fontId="15" fillId="0" borderId="0"/>
    <xf numFmtId="0" fontId="6" fillId="0" borderId="0"/>
    <xf numFmtId="0" fontId="3" fillId="0" borderId="0"/>
    <xf numFmtId="9" fontId="6" fillId="0" borderId="0" applyFont="0" applyFill="0" applyBorder="0" applyAlignment="0" applyProtection="0"/>
    <xf numFmtId="9" fontId="3" fillId="0" borderId="0" applyFont="0" applyFill="0" applyBorder="0" applyAlignment="0" applyProtection="0"/>
    <xf numFmtId="0" fontId="16" fillId="0" borderId="0"/>
    <xf numFmtId="0" fontId="3" fillId="0" borderId="0"/>
    <xf numFmtId="0" fontId="28" fillId="0" borderId="0"/>
  </cellStyleXfs>
  <cellXfs count="307">
    <xf numFmtId="0" fontId="3" fillId="0" borderId="0" xfId="0" applyFont="1"/>
    <xf numFmtId="0" fontId="7" fillId="0" borderId="0" xfId="0" applyFont="1"/>
    <xf numFmtId="0" fontId="7" fillId="0" borderId="0" xfId="0" applyFont="1" applyAlignment="1">
      <alignment horizontal="right"/>
    </xf>
    <xf numFmtId="0" fontId="7" fillId="0" borderId="0" xfId="0" applyFont="1" applyAlignment="1">
      <alignment vertical="center"/>
    </xf>
    <xf numFmtId="0" fontId="7" fillId="0" borderId="0" xfId="1" applyNumberFormat="1" applyFont="1" applyFill="1" applyBorder="1" applyAlignment="1" applyProtection="1"/>
    <xf numFmtId="0" fontId="8" fillId="0" borderId="0" xfId="0" applyFont="1" applyAlignment="1">
      <alignment vertical="center"/>
    </xf>
    <xf numFmtId="0" fontId="7" fillId="0" borderId="0" xfId="0" applyFont="1" applyAlignment="1">
      <alignment horizontal="center"/>
    </xf>
    <xf numFmtId="0" fontId="10" fillId="0" borderId="0" xfId="0" applyFont="1" applyAlignment="1">
      <alignment horizontal="right"/>
    </xf>
    <xf numFmtId="0" fontId="8" fillId="0" borderId="0" xfId="0" applyFont="1" applyAlignment="1">
      <alignment horizontal="center"/>
    </xf>
    <xf numFmtId="0" fontId="8" fillId="0" borderId="0" xfId="0" applyFont="1"/>
    <xf numFmtId="2" fontId="8" fillId="0" borderId="0" xfId="0" applyNumberFormat="1" applyFont="1"/>
    <xf numFmtId="1" fontId="8" fillId="0" borderId="0" xfId="0" applyNumberFormat="1" applyFont="1"/>
    <xf numFmtId="2" fontId="10" fillId="0" borderId="0" xfId="0" applyNumberFormat="1" applyFont="1"/>
    <xf numFmtId="0" fontId="7" fillId="0" borderId="0" xfId="0" applyFont="1" applyAlignment="1">
      <alignment horizontal="center" vertical="center"/>
    </xf>
    <xf numFmtId="0" fontId="8" fillId="0" borderId="0" xfId="0" applyFont="1" applyAlignment="1">
      <alignment horizontal="center" vertical="center"/>
    </xf>
    <xf numFmtId="2" fontId="8" fillId="0" borderId="0" xfId="0" applyNumberFormat="1" applyFont="1" applyAlignment="1">
      <alignment vertical="center"/>
    </xf>
    <xf numFmtId="1" fontId="8" fillId="0" borderId="0" xfId="0" applyNumberFormat="1" applyFont="1" applyAlignment="1">
      <alignment vertical="center"/>
    </xf>
    <xf numFmtId="0" fontId="7" fillId="0" borderId="0" xfId="0" applyFont="1" applyAlignment="1">
      <alignment horizontal="left"/>
    </xf>
    <xf numFmtId="2" fontId="7" fillId="0" borderId="0" xfId="0" applyNumberFormat="1" applyFont="1"/>
    <xf numFmtId="1" fontId="7" fillId="0" borderId="0" xfId="0" applyNumberFormat="1" applyFont="1"/>
    <xf numFmtId="0" fontId="9" fillId="0" borderId="0" xfId="0" applyFont="1" applyAlignment="1">
      <alignment horizontal="right"/>
    </xf>
    <xf numFmtId="1" fontId="9" fillId="0" borderId="0" xfId="0" applyNumberFormat="1" applyFont="1"/>
    <xf numFmtId="0" fontId="10" fillId="0" borderId="0" xfId="0" applyFont="1" applyAlignment="1">
      <alignment horizontal="right" vertical="center"/>
    </xf>
    <xf numFmtId="2" fontId="10" fillId="0" borderId="0" xfId="0" applyNumberFormat="1" applyFont="1" applyAlignment="1">
      <alignment vertical="center"/>
    </xf>
    <xf numFmtId="0" fontId="11" fillId="0" borderId="2" xfId="0" applyFont="1" applyBorder="1" applyAlignment="1">
      <alignment horizontal="center" vertical="center"/>
    </xf>
    <xf numFmtId="0" fontId="11" fillId="0" borderId="2" xfId="0" applyFont="1" applyBorder="1" applyAlignment="1">
      <alignment horizontal="center"/>
    </xf>
    <xf numFmtId="0" fontId="11" fillId="0" borderId="2" xfId="0" applyFont="1" applyBorder="1"/>
    <xf numFmtId="2" fontId="11" fillId="0" borderId="2" xfId="0" applyNumberFormat="1" applyFont="1" applyBorder="1"/>
    <xf numFmtId="0" fontId="11" fillId="0" borderId="2" xfId="0" quotePrefix="1" applyFont="1" applyBorder="1" applyAlignment="1">
      <alignment horizontal="center" vertical="center"/>
    </xf>
    <xf numFmtId="2" fontId="11" fillId="0" borderId="2" xfId="0" applyNumberFormat="1" applyFont="1" applyBorder="1" applyAlignment="1">
      <alignment horizontal="center" vertical="center"/>
    </xf>
    <xf numFmtId="2" fontId="11" fillId="0" borderId="2" xfId="0" applyNumberFormat="1" applyFont="1" applyBorder="1" applyAlignment="1">
      <alignment horizontal="center"/>
    </xf>
    <xf numFmtId="43" fontId="11" fillId="0" borderId="2" xfId="0" applyNumberFormat="1" applyFont="1" applyBorder="1" applyAlignment="1">
      <alignment horizontal="center" vertical="center"/>
    </xf>
    <xf numFmtId="2" fontId="14" fillId="0" borderId="2" xfId="0" applyNumberFormat="1" applyFont="1" applyBorder="1" applyAlignment="1">
      <alignment horizontal="center" vertical="center"/>
    </xf>
    <xf numFmtId="0" fontId="7" fillId="0" borderId="2" xfId="0" applyFont="1" applyBorder="1" applyAlignment="1">
      <alignment horizontal="center" vertical="center"/>
    </xf>
    <xf numFmtId="0" fontId="14" fillId="0" borderId="2" xfId="0" applyFont="1" applyBorder="1" applyAlignment="1">
      <alignment horizontal="center" vertical="center"/>
    </xf>
    <xf numFmtId="43" fontId="20" fillId="0" borderId="2" xfId="0" applyNumberFormat="1" applyFont="1" applyBorder="1" applyAlignment="1">
      <alignment horizontal="center" vertical="center"/>
    </xf>
    <xf numFmtId="0" fontId="14" fillId="0" borderId="2" xfId="0" applyFont="1" applyBorder="1" applyAlignment="1">
      <alignment horizontal="center"/>
    </xf>
    <xf numFmtId="1" fontId="7" fillId="0" borderId="0" xfId="0" applyNumberFormat="1" applyFont="1" applyAlignment="1">
      <alignment horizontal="right"/>
    </xf>
    <xf numFmtId="0" fontId="7" fillId="0" borderId="0" xfId="1" applyNumberFormat="1" applyFont="1" applyFill="1" applyBorder="1" applyAlignment="1" applyProtection="1">
      <alignment horizontal="right" vertical="center" wrapText="1"/>
    </xf>
    <xf numFmtId="2" fontId="7" fillId="0" borderId="0" xfId="0" applyNumberFormat="1" applyFont="1" applyAlignment="1">
      <alignment horizontal="left"/>
    </xf>
    <xf numFmtId="2" fontId="11" fillId="0" borderId="4" xfId="0" applyNumberFormat="1" applyFont="1" applyBorder="1" applyAlignment="1">
      <alignment horizontal="right" vertical="center"/>
    </xf>
    <xf numFmtId="0" fontId="11" fillId="0" borderId="5" xfId="0" applyFont="1" applyBorder="1" applyAlignment="1">
      <alignment horizontal="center" vertical="center"/>
    </xf>
    <xf numFmtId="0" fontId="11" fillId="0" borderId="0" xfId="0" applyFont="1"/>
    <xf numFmtId="0" fontId="11" fillId="0" borderId="0" xfId="0" applyFont="1" applyAlignment="1">
      <alignment horizontal="left"/>
    </xf>
    <xf numFmtId="1" fontId="11" fillId="0" borderId="0" xfId="0" applyNumberFormat="1" applyFont="1"/>
    <xf numFmtId="0" fontId="11" fillId="0" borderId="0" xfId="0" applyFont="1" applyAlignment="1">
      <alignment horizontal="center"/>
    </xf>
    <xf numFmtId="1" fontId="11" fillId="0" borderId="0" xfId="0" applyNumberFormat="1" applyFont="1" applyAlignment="1">
      <alignment horizontal="right"/>
    </xf>
    <xf numFmtId="0" fontId="11" fillId="0" borderId="0" xfId="1" applyNumberFormat="1" applyFont="1" applyFill="1" applyBorder="1" applyAlignment="1" applyProtection="1">
      <alignment horizontal="right" vertical="center" wrapText="1"/>
    </xf>
    <xf numFmtId="2" fontId="11" fillId="0" borderId="0" xfId="0" applyNumberFormat="1" applyFont="1"/>
    <xf numFmtId="2" fontId="11" fillId="0" borderId="0" xfId="0" applyNumberFormat="1" applyFont="1" applyAlignment="1">
      <alignment horizontal="left"/>
    </xf>
    <xf numFmtId="0" fontId="11" fillId="0" borderId="0" xfId="1" applyNumberFormat="1" applyFont="1" applyFill="1" applyBorder="1" applyAlignment="1" applyProtection="1"/>
    <xf numFmtId="0" fontId="11" fillId="0" borderId="0" xfId="0" applyFont="1" applyAlignment="1">
      <alignment vertical="center"/>
    </xf>
    <xf numFmtId="0" fontId="11" fillId="0" borderId="0" xfId="0" applyFont="1" applyAlignment="1">
      <alignment horizontal="center" vertical="center"/>
    </xf>
    <xf numFmtId="0" fontId="17"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vertical="center"/>
    </xf>
    <xf numFmtId="2" fontId="12" fillId="0" borderId="0" xfId="0" applyNumberFormat="1" applyFont="1" applyAlignment="1">
      <alignment vertical="center"/>
    </xf>
    <xf numFmtId="1" fontId="12" fillId="0" borderId="0" xfId="0" applyNumberFormat="1" applyFont="1" applyAlignment="1">
      <alignment vertical="center"/>
    </xf>
    <xf numFmtId="2" fontId="17" fillId="0" borderId="0" xfId="0" applyNumberFormat="1" applyFont="1" applyAlignment="1">
      <alignment vertical="center"/>
    </xf>
    <xf numFmtId="0" fontId="11" fillId="0" borderId="1" xfId="0" applyFont="1" applyBorder="1" applyAlignment="1">
      <alignment horizontal="left" vertical="center"/>
    </xf>
    <xf numFmtId="2" fontId="11" fillId="0" borderId="0" xfId="0" applyNumberFormat="1" applyFont="1" applyAlignment="1">
      <alignment vertical="center"/>
    </xf>
    <xf numFmtId="1" fontId="11" fillId="0" borderId="0" xfId="0" applyNumberFormat="1" applyFont="1" applyAlignment="1">
      <alignment vertical="center"/>
    </xf>
    <xf numFmtId="0" fontId="11" fillId="0" borderId="0" xfId="0" applyFont="1" applyAlignment="1">
      <alignment horizontal="left" vertical="center"/>
    </xf>
    <xf numFmtId="0" fontId="14" fillId="0" borderId="0" xfId="0" applyFont="1" applyAlignment="1">
      <alignment horizontal="right"/>
    </xf>
    <xf numFmtId="1" fontId="14" fillId="0" borderId="0" xfId="0" applyNumberFormat="1" applyFont="1"/>
    <xf numFmtId="0" fontId="12" fillId="0" borderId="0" xfId="0" applyFont="1"/>
    <xf numFmtId="0" fontId="17" fillId="0" borderId="0" xfId="0" applyFont="1" applyAlignment="1">
      <alignment horizontal="right"/>
    </xf>
    <xf numFmtId="0" fontId="12" fillId="0" borderId="0" xfId="0" applyFont="1" applyAlignment="1">
      <alignment horizontal="center"/>
    </xf>
    <xf numFmtId="2" fontId="12" fillId="0" borderId="0" xfId="0" applyNumberFormat="1" applyFont="1"/>
    <xf numFmtId="1" fontId="12" fillId="0" borderId="0" xfId="0" applyNumberFormat="1" applyFont="1"/>
    <xf numFmtId="2" fontId="17" fillId="0" borderId="0" xfId="0" applyNumberFormat="1" applyFont="1"/>
    <xf numFmtId="0" fontId="11" fillId="0" borderId="0" xfId="0" applyFont="1" applyAlignment="1">
      <alignment horizontal="right"/>
    </xf>
    <xf numFmtId="0" fontId="7" fillId="0" borderId="2" xfId="0" applyFont="1" applyBorder="1" applyAlignment="1">
      <alignment horizontal="center"/>
    </xf>
    <xf numFmtId="0" fontId="9" fillId="0" borderId="2" xfId="0" applyFont="1" applyBorder="1" applyAlignment="1">
      <alignment horizontal="center" vertical="center"/>
    </xf>
    <xf numFmtId="43" fontId="7" fillId="0" borderId="2" xfId="0" applyNumberFormat="1"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right" vertical="center" wrapText="1"/>
    </xf>
    <xf numFmtId="2" fontId="7" fillId="0" borderId="4" xfId="0" applyNumberFormat="1" applyFont="1" applyBorder="1" applyAlignment="1">
      <alignment horizontal="right" vertical="center"/>
    </xf>
    <xf numFmtId="2" fontId="9" fillId="0" borderId="2" xfId="0" applyNumberFormat="1" applyFont="1" applyBorder="1" applyAlignment="1">
      <alignment horizontal="center" vertical="center"/>
    </xf>
    <xf numFmtId="0" fontId="11" fillId="0" borderId="2" xfId="0" applyFont="1" applyBorder="1" applyAlignment="1">
      <alignment horizontal="left" vertical="center" wrapText="1"/>
    </xf>
    <xf numFmtId="164" fontId="11" fillId="0" borderId="2" xfId="0" applyNumberFormat="1" applyFont="1" applyBorder="1" applyAlignment="1">
      <alignment horizontal="center" vertical="center"/>
    </xf>
    <xf numFmtId="164" fontId="11" fillId="0" borderId="2" xfId="4" applyNumberFormat="1" applyFont="1" applyBorder="1" applyAlignment="1">
      <alignment horizontal="center" vertical="center"/>
    </xf>
    <xf numFmtId="164" fontId="20" fillId="0" borderId="2" xfId="4" applyNumberFormat="1" applyFont="1" applyBorder="1" applyAlignment="1">
      <alignment horizontal="center" vertical="center"/>
    </xf>
    <xf numFmtId="43" fontId="11" fillId="0" borderId="5" xfId="0" applyNumberFormat="1" applyFont="1" applyBorder="1" applyAlignment="1">
      <alignment horizontal="center" vertical="center"/>
    </xf>
    <xf numFmtId="0" fontId="11" fillId="0" borderId="2" xfId="0" quotePrefix="1" applyFont="1" applyBorder="1" applyAlignment="1">
      <alignment horizontal="center"/>
    </xf>
    <xf numFmtId="0" fontId="11" fillId="0" borderId="4" xfId="0" quotePrefix="1" applyFont="1" applyBorder="1" applyAlignment="1">
      <alignment horizontal="center" vertical="center"/>
    </xf>
    <xf numFmtId="0" fontId="7" fillId="0" borderId="2" xfId="0" quotePrefix="1" applyFont="1" applyBorder="1" applyAlignment="1">
      <alignment horizontal="center" vertical="center"/>
    </xf>
    <xf numFmtId="0" fontId="9" fillId="0" borderId="2" xfId="0" applyFont="1" applyBorder="1" applyAlignment="1">
      <alignment horizontal="center"/>
    </xf>
    <xf numFmtId="43" fontId="11" fillId="0" borderId="2" xfId="0" applyNumberFormat="1" applyFont="1" applyBorder="1" applyAlignment="1">
      <alignment horizontal="center"/>
    </xf>
    <xf numFmtId="2" fontId="11" fillId="0" borderId="2" xfId="0" applyNumberFormat="1" applyFont="1" applyBorder="1" applyAlignment="1">
      <alignment horizontal="right" vertical="center"/>
    </xf>
    <xf numFmtId="2" fontId="7" fillId="0" borderId="2" xfId="0" applyNumberFormat="1" applyFont="1" applyBorder="1" applyAlignment="1">
      <alignment horizontal="right" vertical="center"/>
    </xf>
    <xf numFmtId="43" fontId="11" fillId="0" borderId="0" xfId="0" applyNumberFormat="1" applyFont="1"/>
    <xf numFmtId="0" fontId="11" fillId="0" borderId="2" xfId="1" applyNumberFormat="1" applyFont="1" applyFill="1" applyBorder="1" applyAlignment="1" applyProtection="1">
      <alignment horizontal="center" vertical="center" textRotation="90" wrapText="1"/>
    </xf>
    <xf numFmtId="0" fontId="7" fillId="0" borderId="2" xfId="1" applyNumberFormat="1" applyFont="1" applyFill="1" applyBorder="1" applyAlignment="1" applyProtection="1">
      <alignment horizontal="center" vertical="center" textRotation="90" wrapText="1"/>
    </xf>
    <xf numFmtId="0" fontId="11" fillId="0" borderId="5" xfId="0" applyFont="1" applyBorder="1" applyAlignment="1">
      <alignment horizontal="right" vertical="center" wrapText="1"/>
    </xf>
    <xf numFmtId="0" fontId="11" fillId="0" borderId="5" xfId="0" applyFont="1" applyBorder="1" applyAlignment="1">
      <alignment horizontal="center"/>
    </xf>
    <xf numFmtId="2" fontId="11" fillId="0" borderId="5" xfId="0" applyNumberFormat="1" applyFont="1" applyBorder="1" applyAlignment="1">
      <alignment horizontal="center"/>
    </xf>
    <xf numFmtId="43" fontId="20" fillId="0" borderId="5" xfId="0" applyNumberFormat="1" applyFont="1" applyBorder="1" applyAlignment="1">
      <alignment horizontal="center" vertical="center"/>
    </xf>
    <xf numFmtId="43" fontId="20" fillId="0" borderId="6" xfId="0" applyNumberFormat="1" applyFont="1" applyBorder="1" applyAlignment="1">
      <alignment horizontal="center" vertical="center"/>
    </xf>
    <xf numFmtId="43" fontId="11" fillId="0" borderId="4" xfId="0" applyNumberFormat="1" applyFont="1" applyBorder="1" applyAlignment="1">
      <alignment horizontal="center" vertical="center"/>
    </xf>
    <xf numFmtId="0" fontId="7" fillId="0" borderId="2" xfId="0" applyFont="1" applyBorder="1"/>
    <xf numFmtId="2" fontId="7" fillId="0" borderId="2" xfId="0" applyNumberFormat="1" applyFont="1" applyBorder="1"/>
    <xf numFmtId="1" fontId="7" fillId="0" borderId="2" xfId="0" applyNumberFormat="1" applyFont="1" applyBorder="1"/>
    <xf numFmtId="2" fontId="7" fillId="0" borderId="2" xfId="0" applyNumberFormat="1" applyFont="1" applyBorder="1" applyAlignment="1">
      <alignment horizontal="center" vertical="center"/>
    </xf>
    <xf numFmtId="164" fontId="7" fillId="0" borderId="2" xfId="4" applyNumberFormat="1" applyFont="1" applyBorder="1" applyAlignment="1">
      <alignment horizontal="center" vertical="center"/>
    </xf>
    <xf numFmtId="164" fontId="2" fillId="0" borderId="2" xfId="4" applyNumberFormat="1" applyFont="1" applyBorder="1" applyAlignment="1">
      <alignment horizontal="center" vertical="center"/>
    </xf>
    <xf numFmtId="164" fontId="7" fillId="0" borderId="2" xfId="0" applyNumberFormat="1" applyFont="1" applyBorder="1" applyAlignment="1">
      <alignment horizontal="center" vertical="center"/>
    </xf>
    <xf numFmtId="0" fontId="11" fillId="0" borderId="2" xfId="5" applyFont="1" applyBorder="1"/>
    <xf numFmtId="0" fontId="11" fillId="0" borderId="2" xfId="5" applyFont="1" applyBorder="1" applyAlignment="1">
      <alignment horizontal="center" vertical="center"/>
    </xf>
    <xf numFmtId="0" fontId="14" fillId="0" borderId="0" xfId="0" applyFont="1" applyAlignment="1">
      <alignment horizontal="center"/>
    </xf>
    <xf numFmtId="0" fontId="11" fillId="0" borderId="2" xfId="0" applyFont="1" applyBorder="1" applyAlignment="1">
      <alignment horizontal="center" vertical="center" wrapText="1"/>
    </xf>
    <xf numFmtId="43" fontId="11" fillId="0" borderId="2" xfId="0" applyNumberFormat="1" applyFont="1" applyBorder="1" applyAlignment="1">
      <alignment horizontal="center" vertical="center" wrapText="1"/>
    </xf>
    <xf numFmtId="43" fontId="11" fillId="0" borderId="0" xfId="0" applyNumberFormat="1" applyFont="1" applyAlignment="1">
      <alignment horizontal="center" vertical="center"/>
    </xf>
    <xf numFmtId="43" fontId="14" fillId="0" borderId="2" xfId="0" applyNumberFormat="1" applyFont="1" applyBorder="1" applyAlignment="1">
      <alignment horizontal="center" vertical="center" wrapText="1"/>
    </xf>
    <xf numFmtId="0" fontId="7" fillId="0" borderId="1" xfId="0" applyFont="1" applyBorder="1"/>
    <xf numFmtId="0" fontId="7" fillId="0" borderId="1" xfId="0" applyFont="1" applyBorder="1" applyAlignment="1">
      <alignment horizontal="right"/>
    </xf>
    <xf numFmtId="0" fontId="9" fillId="0" borderId="0" xfId="0" applyFont="1" applyAlignment="1">
      <alignment horizontal="center"/>
    </xf>
    <xf numFmtId="0" fontId="7" fillId="0" borderId="2" xfId="0" applyFont="1" applyBorder="1" applyAlignment="1">
      <alignment horizontal="center" vertical="center" wrapText="1"/>
    </xf>
    <xf numFmtId="0" fontId="7" fillId="0" borderId="2" xfId="0" applyFont="1" applyBorder="1" applyAlignment="1">
      <alignment horizontal="center" wrapText="1"/>
    </xf>
    <xf numFmtId="43" fontId="7" fillId="0" borderId="2" xfId="0" applyNumberFormat="1" applyFont="1" applyBorder="1" applyAlignment="1">
      <alignment horizontal="right"/>
    </xf>
    <xf numFmtId="43" fontId="9" fillId="0" borderId="2" xfId="0" applyNumberFormat="1" applyFont="1" applyBorder="1"/>
    <xf numFmtId="43" fontId="7" fillId="0" borderId="2" xfId="0" applyNumberFormat="1" applyFont="1" applyBorder="1"/>
    <xf numFmtId="43" fontId="7" fillId="0" borderId="0" xfId="0" applyNumberFormat="1" applyFont="1"/>
    <xf numFmtId="0" fontId="23" fillId="0" borderId="0" xfId="0" applyFont="1" applyAlignment="1">
      <alignment horizontal="right"/>
    </xf>
    <xf numFmtId="43" fontId="23" fillId="0" borderId="0" xfId="0" applyNumberFormat="1" applyFont="1"/>
    <xf numFmtId="0" fontId="7" fillId="0" borderId="4" xfId="0" quotePrefix="1" applyFont="1" applyBorder="1" applyAlignment="1">
      <alignment horizontal="center" vertical="center"/>
    </xf>
    <xf numFmtId="0" fontId="7" fillId="0" borderId="5" xfId="0" applyFont="1" applyBorder="1" applyAlignment="1">
      <alignment horizontal="center" vertical="center"/>
    </xf>
    <xf numFmtId="164" fontId="7" fillId="0" borderId="6" xfId="4" applyNumberFormat="1" applyFont="1" applyBorder="1" applyAlignment="1">
      <alignment horizontal="center" vertical="center"/>
    </xf>
    <xf numFmtId="0" fontId="11" fillId="0" borderId="2" xfId="0" applyFont="1" applyBorder="1" applyAlignment="1">
      <alignment horizontal="right" vertical="center" wrapText="1"/>
    </xf>
    <xf numFmtId="0" fontId="11" fillId="0" borderId="2" xfId="1" applyNumberFormat="1" applyFont="1" applyFill="1" applyBorder="1" applyAlignment="1" applyProtection="1">
      <alignment horizontal="center" vertical="center"/>
    </xf>
    <xf numFmtId="2" fontId="11" fillId="0" borderId="2" xfId="5" applyNumberFormat="1" applyFont="1" applyBorder="1" applyAlignment="1">
      <alignment horizontal="center" vertical="center"/>
    </xf>
    <xf numFmtId="0" fontId="11" fillId="0" borderId="2" xfId="0" applyFont="1" applyBorder="1" applyAlignment="1">
      <alignment vertical="center"/>
    </xf>
    <xf numFmtId="0" fontId="11" fillId="0" borderId="2" xfId="1" applyNumberFormat="1" applyFont="1" applyFill="1" applyBorder="1" applyAlignment="1" applyProtection="1">
      <alignment horizontal="left" vertical="center" wrapText="1"/>
    </xf>
    <xf numFmtId="0" fontId="11" fillId="0" borderId="2" xfId="0" applyFont="1" applyBorder="1" applyAlignment="1">
      <alignment vertical="center" wrapText="1"/>
    </xf>
    <xf numFmtId="0" fontId="11" fillId="0" borderId="2" xfId="0" applyFont="1" applyBorder="1" applyAlignment="1">
      <alignment horizontal="right" vertical="center"/>
    </xf>
    <xf numFmtId="0" fontId="11" fillId="0" borderId="2" xfId="1" applyNumberFormat="1" applyFont="1" applyFill="1" applyBorder="1" applyAlignment="1" applyProtection="1">
      <alignment horizontal="right" vertical="center" wrapText="1"/>
    </xf>
    <xf numFmtId="0" fontId="11" fillId="0" borderId="2" xfId="1" applyNumberFormat="1" applyFont="1" applyFill="1" applyBorder="1" applyAlignment="1" applyProtection="1">
      <alignment horizontal="right" vertical="center"/>
    </xf>
    <xf numFmtId="0" fontId="11" fillId="0" borderId="2" xfId="0" applyFont="1" applyBorder="1" applyAlignment="1">
      <alignment horizontal="left"/>
    </xf>
    <xf numFmtId="0" fontId="11" fillId="0" borderId="2" xfId="0" applyFont="1" applyBorder="1" applyAlignment="1">
      <alignment horizontal="right"/>
    </xf>
    <xf numFmtId="2" fontId="11" fillId="0" borderId="2" xfId="0" applyNumberFormat="1" applyFont="1" applyBorder="1" applyAlignment="1">
      <alignment vertical="center"/>
    </xf>
    <xf numFmtId="2" fontId="11" fillId="0" borderId="2" xfId="0" applyNumberFormat="1" applyFont="1" applyBorder="1" applyAlignment="1">
      <alignment horizontal="right"/>
    </xf>
    <xf numFmtId="0" fontId="11" fillId="0" borderId="2" xfId="0" applyFont="1" applyBorder="1" applyAlignment="1">
      <alignment horizontal="left" vertical="center"/>
    </xf>
    <xf numFmtId="2" fontId="20" fillId="0" borderId="2" xfId="0" applyNumberFormat="1" applyFont="1" applyBorder="1" applyAlignment="1">
      <alignment horizontal="center" vertical="center"/>
    </xf>
    <xf numFmtId="0" fontId="7" fillId="0" borderId="2" xfId="0" applyFont="1" applyBorder="1" applyAlignment="1">
      <alignment vertical="center" wrapText="1"/>
    </xf>
    <xf numFmtId="0" fontId="2" fillId="0" borderId="2" xfId="0" applyFont="1" applyBorder="1" applyAlignment="1">
      <alignment horizontal="center" vertical="center" wrapText="1"/>
    </xf>
    <xf numFmtId="166" fontId="5" fillId="0" borderId="10" xfId="4" applyNumberFormat="1" applyFont="1" applyBorder="1" applyAlignment="1">
      <alignment horizontal="center" vertical="center"/>
    </xf>
    <xf numFmtId="166" fontId="5" fillId="0" borderId="8" xfId="4" applyNumberFormat="1" applyFont="1" applyBorder="1" applyAlignment="1">
      <alignment horizontal="center" vertical="center"/>
    </xf>
    <xf numFmtId="0" fontId="8" fillId="0" borderId="2" xfId="0" applyFont="1" applyBorder="1" applyAlignment="1">
      <alignment horizontal="center" vertical="center"/>
    </xf>
    <xf numFmtId="0" fontId="29" fillId="0" borderId="2" xfId="0" applyFont="1" applyBorder="1" applyAlignment="1">
      <alignment horizontal="center" vertical="center"/>
    </xf>
    <xf numFmtId="0" fontId="24" fillId="0" borderId="2" xfId="0" applyFont="1" applyBorder="1" applyAlignment="1">
      <alignment horizontal="left" vertical="center"/>
    </xf>
    <xf numFmtId="0" fontId="25" fillId="0" borderId="2" xfId="0" applyFont="1" applyBorder="1" applyAlignment="1">
      <alignment horizontal="center" vertical="center"/>
    </xf>
    <xf numFmtId="0" fontId="7" fillId="0" borderId="2" xfId="0" applyFont="1" applyBorder="1" applyAlignment="1">
      <alignment horizontal="center" vertical="top"/>
    </xf>
    <xf numFmtId="0" fontId="21" fillId="0" borderId="2" xfId="0" applyFont="1" applyBorder="1" applyAlignment="1">
      <alignment horizontal="center" vertical="center"/>
    </xf>
    <xf numFmtId="0" fontId="7" fillId="0" borderId="2" xfId="0" applyFont="1" applyBorder="1" applyAlignment="1">
      <alignment horizontal="right" vertical="top"/>
    </xf>
    <xf numFmtId="0" fontId="7" fillId="0" borderId="2" xfId="0" applyFont="1" applyBorder="1" applyAlignment="1">
      <alignment horizontal="left" vertical="top"/>
    </xf>
    <xf numFmtId="0" fontId="7" fillId="0" borderId="2" xfId="0" applyFont="1" applyBorder="1" applyAlignment="1" applyProtection="1">
      <alignment horizontal="right" vertical="center" wrapText="1"/>
      <protection locked="0"/>
    </xf>
    <xf numFmtId="0" fontId="26" fillId="0" borderId="2" xfId="0" applyFont="1" applyBorder="1" applyAlignment="1">
      <alignment horizontal="center"/>
    </xf>
    <xf numFmtId="0" fontId="22" fillId="0" borderId="2" xfId="0" applyFont="1" applyBorder="1" applyAlignment="1">
      <alignment horizontal="center" vertical="center"/>
    </xf>
    <xf numFmtId="0" fontId="22" fillId="0" borderId="2" xfId="0" applyFont="1" applyBorder="1" applyAlignment="1">
      <alignment horizontal="center"/>
    </xf>
    <xf numFmtId="166" fontId="5" fillId="0" borderId="2" xfId="4" applyNumberFormat="1" applyFont="1" applyBorder="1" applyAlignment="1">
      <alignment horizontal="center" vertical="center"/>
    </xf>
    <xf numFmtId="166" fontId="7" fillId="0" borderId="2" xfId="4" applyNumberFormat="1" applyFont="1" applyBorder="1" applyAlignment="1">
      <alignment horizontal="center" vertical="center"/>
    </xf>
    <xf numFmtId="0" fontId="15" fillId="0" borderId="2" xfId="0" applyFont="1" applyBorder="1" applyAlignment="1">
      <alignment horizontal="center" vertical="center"/>
    </xf>
    <xf numFmtId="166" fontId="3" fillId="0" borderId="10" xfId="4" applyNumberFormat="1" applyBorder="1" applyAlignment="1">
      <alignment horizontal="center" vertical="center"/>
    </xf>
    <xf numFmtId="166" fontId="3" fillId="0" borderId="8" xfId="4" applyNumberFormat="1" applyBorder="1" applyAlignment="1">
      <alignment horizontal="center" vertical="center"/>
    </xf>
    <xf numFmtId="0" fontId="7" fillId="0" borderId="2" xfId="1" applyNumberFormat="1" applyFont="1" applyFill="1" applyBorder="1" applyAlignment="1" applyProtection="1">
      <alignment horizontal="center" vertical="center" textRotation="90"/>
    </xf>
    <xf numFmtId="0" fontId="22" fillId="0" borderId="2" xfId="0" applyFont="1" applyBorder="1" applyAlignment="1" applyProtection="1">
      <alignment horizontal="left" vertical="center" wrapText="1"/>
      <protection locked="0"/>
    </xf>
    <xf numFmtId="0" fontId="22" fillId="0" borderId="2" xfId="0" applyFont="1" applyBorder="1" applyAlignment="1" applyProtection="1">
      <alignment horizontal="center" vertical="center" wrapText="1"/>
      <protection locked="0"/>
    </xf>
    <xf numFmtId="0" fontId="31" fillId="0" borderId="2" xfId="0" applyFont="1" applyBorder="1" applyAlignment="1" applyProtection="1">
      <alignment horizontal="left" vertical="center" wrapText="1"/>
      <protection locked="0"/>
    </xf>
    <xf numFmtId="0" fontId="31" fillId="0" borderId="2" xfId="0" applyFont="1" applyBorder="1" applyAlignment="1" applyProtection="1">
      <alignment horizontal="center" vertical="center" wrapText="1"/>
      <protection locked="0"/>
    </xf>
    <xf numFmtId="0" fontId="7" fillId="0" borderId="2" xfId="0" applyFont="1" applyBorder="1" applyAlignment="1">
      <alignment horizontal="center" vertical="center" textRotation="90" wrapText="1"/>
    </xf>
    <xf numFmtId="0" fontId="7" fillId="0" borderId="2" xfId="1" applyNumberFormat="1" applyFont="1" applyFill="1" applyBorder="1" applyAlignment="1" applyProtection="1">
      <alignment horizontal="center" vertical="center" shrinkToFit="1"/>
    </xf>
    <xf numFmtId="0" fontId="11" fillId="0" borderId="9" xfId="1" applyNumberFormat="1" applyFont="1" applyFill="1" applyBorder="1" applyAlignment="1" applyProtection="1">
      <alignment horizontal="center" vertical="center" shrinkToFit="1"/>
    </xf>
    <xf numFmtId="0" fontId="11" fillId="0" borderId="8" xfId="1" applyNumberFormat="1" applyFont="1" applyFill="1" applyBorder="1" applyAlignment="1" applyProtection="1">
      <alignment horizontal="center" vertical="center" shrinkToFit="1"/>
    </xf>
    <xf numFmtId="0" fontId="32" fillId="0" borderId="12" xfId="0" applyFont="1" applyBorder="1" applyAlignment="1">
      <alignment horizontal="center" vertical="center" wrapText="1"/>
    </xf>
    <xf numFmtId="0" fontId="32" fillId="0" borderId="12" xfId="0" applyFont="1" applyBorder="1" applyAlignment="1">
      <alignment vertical="center"/>
    </xf>
    <xf numFmtId="0" fontId="32" fillId="0" borderId="12" xfId="0" applyFont="1" applyBorder="1" applyAlignment="1">
      <alignment vertical="center" wrapText="1"/>
    </xf>
    <xf numFmtId="0" fontId="32" fillId="0" borderId="16" xfId="0" applyFont="1" applyBorder="1" applyAlignment="1">
      <alignment horizontal="center" vertical="center" wrapText="1"/>
    </xf>
    <xf numFmtId="164" fontId="7" fillId="0" borderId="8" xfId="4" applyNumberFormat="1" applyFont="1" applyBorder="1" applyAlignment="1">
      <alignment horizontal="center" vertical="center"/>
    </xf>
    <xf numFmtId="164" fontId="2" fillId="0" borderId="8" xfId="4" applyNumberFormat="1" applyFont="1" applyBorder="1" applyAlignment="1">
      <alignment horizontal="center" vertical="center"/>
    </xf>
    <xf numFmtId="164" fontId="7" fillId="0" borderId="8" xfId="0" applyNumberFormat="1" applyFont="1" applyBorder="1" applyAlignment="1">
      <alignment horizontal="center" vertical="center"/>
    </xf>
    <xf numFmtId="0" fontId="34" fillId="0" borderId="12" xfId="0" applyFont="1" applyBorder="1" applyAlignment="1">
      <alignment vertical="center"/>
    </xf>
    <xf numFmtId="0" fontId="3" fillId="0" borderId="0" xfId="0" applyFont="1" applyAlignment="1">
      <alignment vertical="center"/>
    </xf>
    <xf numFmtId="0" fontId="36" fillId="0" borderId="19" xfId="0" applyFont="1" applyBorder="1" applyAlignment="1">
      <alignment vertical="center" wrapText="1"/>
    </xf>
    <xf numFmtId="0" fontId="15" fillId="0" borderId="19" xfId="0" applyFont="1" applyBorder="1" applyAlignment="1">
      <alignment vertical="center" wrapText="1"/>
    </xf>
    <xf numFmtId="0" fontId="35" fillId="0" borderId="0" xfId="0" applyFont="1" applyAlignment="1">
      <alignment horizontal="center" vertical="center"/>
    </xf>
    <xf numFmtId="0" fontId="36" fillId="0" borderId="19" xfId="0" applyFont="1" applyBorder="1" applyAlignment="1">
      <alignment horizontal="center" vertical="center" wrapText="1"/>
    </xf>
    <xf numFmtId="0" fontId="3" fillId="0" borderId="0" xfId="0" applyFont="1" applyAlignment="1">
      <alignment horizontal="center" vertical="center"/>
    </xf>
    <xf numFmtId="0" fontId="15" fillId="0" borderId="19" xfId="0" applyFont="1" applyBorder="1" applyAlignment="1">
      <alignment horizontal="center" vertical="center" wrapText="1"/>
    </xf>
    <xf numFmtId="0" fontId="7" fillId="0" borderId="4" xfId="0" applyFont="1" applyBorder="1" applyAlignment="1">
      <alignment horizontal="center" vertical="center"/>
    </xf>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36" fillId="0" borderId="2" xfId="0" applyFont="1" applyBorder="1" applyAlignment="1">
      <alignment horizontal="center" vertical="center" wrapText="1"/>
    </xf>
    <xf numFmtId="0" fontId="7" fillId="0" borderId="0" xfId="1" applyNumberFormat="1" applyFont="1" applyFill="1" applyBorder="1" applyAlignment="1" applyProtection="1">
      <alignment horizontal="center" vertical="center" wrapText="1"/>
    </xf>
    <xf numFmtId="0" fontId="10" fillId="0" borderId="0" xfId="0" applyFont="1" applyAlignment="1">
      <alignment horizontal="center" vertical="center"/>
    </xf>
    <xf numFmtId="2" fontId="7" fillId="0" borderId="0" xfId="0" applyNumberFormat="1"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left" vertical="center"/>
    </xf>
    <xf numFmtId="1" fontId="7" fillId="0" borderId="0" xfId="0" applyNumberFormat="1" applyFont="1" applyAlignment="1">
      <alignment vertical="center"/>
    </xf>
    <xf numFmtId="1" fontId="7" fillId="0" borderId="0" xfId="0" applyNumberFormat="1" applyFont="1" applyAlignment="1">
      <alignment horizontal="right" vertical="center"/>
    </xf>
    <xf numFmtId="2" fontId="7" fillId="0" borderId="0" xfId="0" applyNumberFormat="1" applyFont="1" applyAlignment="1">
      <alignment horizontal="left" vertical="center"/>
    </xf>
    <xf numFmtId="2" fontId="7" fillId="0" borderId="0" xfId="0" applyNumberFormat="1" applyFont="1" applyAlignment="1">
      <alignment vertical="center"/>
    </xf>
    <xf numFmtId="0" fontId="7" fillId="0" borderId="0" xfId="1" applyNumberFormat="1" applyFont="1" applyFill="1" applyBorder="1" applyAlignment="1" applyProtection="1">
      <alignment vertical="center"/>
    </xf>
    <xf numFmtId="1" fontId="9" fillId="0" borderId="0" xfId="0" applyNumberFormat="1" applyFont="1" applyAlignment="1">
      <alignment vertical="center"/>
    </xf>
    <xf numFmtId="0" fontId="7" fillId="0" borderId="4" xfId="0" applyFont="1" applyBorder="1" applyAlignment="1">
      <alignment horizontal="center" vertical="center" textRotation="90" wrapText="1"/>
    </xf>
    <xf numFmtId="0" fontId="7" fillId="0" borderId="6" xfId="1" applyNumberFormat="1" applyFont="1" applyFill="1" applyBorder="1" applyAlignment="1" applyProtection="1">
      <alignment horizontal="center" vertical="center" textRotation="90" wrapText="1"/>
    </xf>
    <xf numFmtId="0" fontId="37" fillId="0" borderId="17" xfId="0" applyFont="1" applyBorder="1" applyAlignment="1">
      <alignment horizontal="left" vertical="center" wrapText="1" indent="1"/>
    </xf>
    <xf numFmtId="0" fontId="37" fillId="0" borderId="17" xfId="0" applyFont="1" applyBorder="1" applyAlignment="1">
      <alignment vertical="center" wrapText="1"/>
    </xf>
    <xf numFmtId="0" fontId="37" fillId="0" borderId="17" xfId="0" applyFont="1" applyBorder="1" applyAlignment="1">
      <alignment horizontal="center" vertical="center" wrapText="1"/>
    </xf>
    <xf numFmtId="1" fontId="11" fillId="0" borderId="0" xfId="0" applyNumberFormat="1" applyFont="1" applyAlignment="1">
      <alignment horizontal="right" vertical="center"/>
    </xf>
    <xf numFmtId="2" fontId="11" fillId="0" borderId="0" xfId="0" applyNumberFormat="1" applyFont="1" applyAlignment="1">
      <alignment horizontal="left" vertical="center"/>
    </xf>
    <xf numFmtId="0" fontId="11" fillId="0" borderId="0" xfId="1" applyNumberFormat="1" applyFont="1" applyFill="1" applyBorder="1" applyAlignment="1" applyProtection="1">
      <alignment vertical="center"/>
    </xf>
    <xf numFmtId="0" fontId="3" fillId="0" borderId="2" xfId="0" applyFont="1" applyBorder="1" applyAlignment="1">
      <alignment vertical="center"/>
    </xf>
    <xf numFmtId="0" fontId="14" fillId="0" borderId="0" xfId="0" applyFont="1" applyAlignment="1">
      <alignment horizontal="right" vertical="center"/>
    </xf>
    <xf numFmtId="1" fontId="14" fillId="0" borderId="0" xfId="0" applyNumberFormat="1" applyFont="1" applyAlignment="1">
      <alignment vertical="center"/>
    </xf>
    <xf numFmtId="0" fontId="38" fillId="0" borderId="2" xfId="0" applyFont="1" applyBorder="1" applyAlignment="1">
      <alignment horizontal="center" vertical="center"/>
    </xf>
    <xf numFmtId="0" fontId="3" fillId="0" borderId="2" xfId="0" applyFont="1" applyBorder="1" applyAlignment="1">
      <alignment horizontal="center" vertical="center"/>
    </xf>
    <xf numFmtId="2" fontId="15" fillId="0" borderId="2" xfId="0" applyNumberFormat="1" applyFont="1" applyBorder="1" applyAlignment="1">
      <alignment horizontal="center" vertical="center" wrapText="1"/>
    </xf>
    <xf numFmtId="0" fontId="15" fillId="0" borderId="12" xfId="0" applyFont="1" applyBorder="1" applyAlignment="1">
      <alignment wrapText="1"/>
    </xf>
    <xf numFmtId="0" fontId="15" fillId="0" borderId="12" xfId="0" applyFont="1" applyBorder="1" applyAlignment="1">
      <alignment vertical="center"/>
    </xf>
    <xf numFmtId="0" fontId="15" fillId="0" borderId="12" xfId="0" applyFont="1" applyBorder="1" applyAlignment="1">
      <alignment vertical="center" wrapText="1"/>
    </xf>
    <xf numFmtId="0" fontId="15" fillId="0" borderId="12" xfId="0" applyFont="1" applyBorder="1" applyAlignment="1">
      <alignment horizontal="center" vertical="center" wrapText="1"/>
    </xf>
    <xf numFmtId="0" fontId="15" fillId="0" borderId="23" xfId="0" applyFont="1" applyBorder="1" applyAlignment="1">
      <alignment wrapText="1"/>
    </xf>
    <xf numFmtId="0" fontId="10" fillId="0" borderId="0" xfId="0" applyFont="1" applyAlignment="1">
      <alignment horizontal="center"/>
    </xf>
    <xf numFmtId="0" fontId="15" fillId="0" borderId="12" xfId="0" applyFont="1" applyBorder="1" applyAlignment="1">
      <alignment horizontal="center" vertical="center"/>
    </xf>
    <xf numFmtId="0" fontId="11" fillId="0" borderId="0" xfId="0" applyFont="1" applyAlignment="1">
      <alignment horizontal="right" vertical="center"/>
    </xf>
    <xf numFmtId="14" fontId="11" fillId="0" borderId="2" xfId="0" quotePrefix="1" applyNumberFormat="1" applyFont="1" applyBorder="1" applyAlignment="1">
      <alignment horizontal="center" vertical="center"/>
    </xf>
    <xf numFmtId="0" fontId="39" fillId="0" borderId="0" xfId="0" applyFont="1" applyAlignment="1">
      <alignment horizontal="right" vertical="center"/>
    </xf>
    <xf numFmtId="0" fontId="39" fillId="0" borderId="2" xfId="0" applyFont="1" applyBorder="1" applyAlignment="1">
      <alignment horizontal="right" vertical="center" wrapText="1"/>
    </xf>
    <xf numFmtId="0" fontId="11" fillId="2" borderId="2" xfId="0" applyFont="1" applyFill="1" applyBorder="1" applyAlignment="1">
      <alignment horizontal="center"/>
    </xf>
    <xf numFmtId="2" fontId="11" fillId="2" borderId="2" xfId="0" applyNumberFormat="1" applyFont="1" applyFill="1" applyBorder="1" applyAlignment="1">
      <alignment horizontal="center"/>
    </xf>
    <xf numFmtId="0" fontId="11" fillId="2" borderId="2" xfId="0" applyFont="1" applyFill="1" applyBorder="1" applyAlignment="1">
      <alignment horizontal="center" vertical="center"/>
    </xf>
    <xf numFmtId="2" fontId="11" fillId="2" borderId="2" xfId="0" applyNumberFormat="1" applyFont="1" applyFill="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5" fillId="0" borderId="2" xfId="0" applyFont="1" applyBorder="1" applyAlignment="1">
      <alignment vertical="center"/>
    </xf>
    <xf numFmtId="0" fontId="0" fillId="0" borderId="2" xfId="0" applyBorder="1"/>
    <xf numFmtId="0" fontId="14" fillId="0" borderId="9"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2" xfId="0" applyFont="1" applyFill="1" applyBorder="1" applyAlignment="1">
      <alignment horizontal="left" vertical="center" wrapText="1"/>
    </xf>
    <xf numFmtId="43" fontId="11" fillId="2" borderId="2" xfId="0" applyNumberFormat="1" applyFont="1" applyFill="1" applyBorder="1" applyAlignment="1">
      <alignment horizontal="center" vertical="center" wrapText="1"/>
    </xf>
    <xf numFmtId="43" fontId="11" fillId="2" borderId="2" xfId="0" applyNumberFormat="1" applyFont="1" applyFill="1" applyBorder="1" applyAlignment="1">
      <alignment horizontal="center"/>
    </xf>
    <xf numFmtId="43" fontId="11" fillId="2" borderId="2" xfId="0" applyNumberFormat="1" applyFont="1" applyFill="1" applyBorder="1" applyAlignment="1">
      <alignment horizontal="center" vertical="center"/>
    </xf>
    <xf numFmtId="43" fontId="11" fillId="2" borderId="6" xfId="0" applyNumberFormat="1" applyFont="1" applyFill="1" applyBorder="1" applyAlignment="1">
      <alignment horizontal="center" vertical="center"/>
    </xf>
    <xf numFmtId="43" fontId="17" fillId="2" borderId="2" xfId="0" applyNumberFormat="1" applyFont="1" applyFill="1" applyBorder="1" applyAlignment="1">
      <alignment horizontal="center" vertical="center"/>
    </xf>
    <xf numFmtId="0" fontId="7" fillId="0" borderId="0" xfId="0" applyFont="1" applyAlignment="1">
      <alignment horizontal="center"/>
    </xf>
    <xf numFmtId="0" fontId="7" fillId="0" borderId="0" xfId="0" applyFont="1" applyAlignment="1">
      <alignment horizontal="right"/>
    </xf>
    <xf numFmtId="0" fontId="7" fillId="0" borderId="0" xfId="0" applyFont="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left"/>
    </xf>
    <xf numFmtId="0" fontId="7" fillId="0" borderId="2" xfId="0" applyFont="1" applyBorder="1" applyAlignment="1">
      <alignment horizontal="right"/>
    </xf>
    <xf numFmtId="0" fontId="11" fillId="0" borderId="0" xfId="0" applyFont="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right"/>
    </xf>
    <xf numFmtId="0" fontId="11" fillId="0" borderId="0" xfId="0" applyFont="1" applyAlignment="1">
      <alignment horizontal="left"/>
    </xf>
    <xf numFmtId="43" fontId="11" fillId="0" borderId="0" xfId="0" applyNumberFormat="1" applyFont="1" applyAlignment="1">
      <alignment horizontal="center"/>
    </xf>
    <xf numFmtId="0" fontId="11" fillId="0" borderId="2" xfId="0" applyFont="1" applyBorder="1" applyAlignment="1">
      <alignment horizontal="center" vertical="center" wrapText="1"/>
    </xf>
    <xf numFmtId="0" fontId="11" fillId="0" borderId="2" xfId="0" applyFont="1" applyBorder="1" applyAlignment="1">
      <alignment horizontal="right" vertical="center" wrapText="1"/>
    </xf>
    <xf numFmtId="0" fontId="12" fillId="0" borderId="2" xfId="0" applyFont="1" applyBorder="1" applyAlignment="1">
      <alignment horizontal="right" vertical="center" wrapText="1"/>
    </xf>
    <xf numFmtId="0" fontId="14" fillId="0" borderId="2" xfId="0" applyFont="1" applyBorder="1" applyAlignment="1">
      <alignment horizontal="right" vertical="center" wrapText="1"/>
    </xf>
    <xf numFmtId="0" fontId="12" fillId="2" borderId="2" xfId="0" applyFont="1" applyFill="1" applyBorder="1" applyAlignment="1">
      <alignment horizontal="right"/>
    </xf>
    <xf numFmtId="0" fontId="11" fillId="0" borderId="0" xfId="0" applyFont="1" applyAlignment="1">
      <alignment horizontal="right" vertical="center"/>
    </xf>
    <xf numFmtId="2" fontId="14" fillId="0" borderId="4" xfId="0" applyNumberFormat="1" applyFont="1" applyBorder="1" applyAlignment="1">
      <alignment horizontal="right" vertical="center"/>
    </xf>
    <xf numFmtId="2" fontId="14" fillId="0" borderId="5" xfId="0" applyNumberFormat="1" applyFont="1" applyBorder="1" applyAlignment="1">
      <alignment horizontal="right" vertical="center"/>
    </xf>
    <xf numFmtId="2" fontId="14" fillId="0" borderId="6" xfId="0" applyNumberFormat="1" applyFont="1" applyBorder="1" applyAlignment="1">
      <alignment horizontal="right" vertical="center"/>
    </xf>
    <xf numFmtId="0" fontId="11" fillId="0" borderId="2" xfId="1" applyNumberFormat="1" applyFont="1" applyFill="1" applyBorder="1" applyAlignment="1" applyProtection="1">
      <alignment horizontal="center" vertical="center"/>
    </xf>
    <xf numFmtId="0" fontId="11" fillId="0" borderId="0" xfId="0" applyFont="1" applyAlignment="1">
      <alignment horizontal="center"/>
    </xf>
    <xf numFmtId="0" fontId="11" fillId="0" borderId="2" xfId="1" applyNumberFormat="1" applyFont="1" applyFill="1" applyBorder="1" applyAlignment="1" applyProtection="1">
      <alignment horizontal="center" vertical="center" textRotation="90" wrapText="1"/>
    </xf>
    <xf numFmtId="0" fontId="11" fillId="0" borderId="2" xfId="0" applyFont="1" applyBorder="1" applyAlignment="1">
      <alignment horizontal="center" vertical="center" textRotation="90" wrapText="1"/>
    </xf>
    <xf numFmtId="0" fontId="11" fillId="0" borderId="2" xfId="1" applyNumberFormat="1" applyFont="1" applyFill="1" applyBorder="1" applyAlignment="1" applyProtection="1">
      <alignment horizontal="center" vertical="center" shrinkToFit="1"/>
    </xf>
    <xf numFmtId="0" fontId="11" fillId="0" borderId="2" xfId="1" applyNumberFormat="1" applyFont="1" applyFill="1" applyBorder="1" applyAlignment="1" applyProtection="1">
      <alignment horizontal="center" vertical="center" textRotation="90"/>
    </xf>
    <xf numFmtId="0" fontId="11" fillId="0" borderId="2" xfId="1" applyNumberFormat="1" applyFont="1" applyFill="1" applyBorder="1" applyAlignment="1" applyProtection="1">
      <alignment horizontal="center" vertical="center" wrapText="1"/>
    </xf>
    <xf numFmtId="0" fontId="7" fillId="0" borderId="0" xfId="0" applyFont="1" applyAlignment="1">
      <alignment horizontal="right" vertical="center"/>
    </xf>
    <xf numFmtId="0" fontId="7" fillId="0" borderId="2" xfId="1" applyNumberFormat="1" applyFont="1" applyFill="1" applyBorder="1" applyAlignment="1" applyProtection="1">
      <alignment horizontal="center" vertical="center"/>
    </xf>
    <xf numFmtId="0" fontId="7" fillId="0" borderId="2" xfId="1" applyNumberFormat="1" applyFont="1" applyFill="1" applyBorder="1" applyAlignment="1" applyProtection="1">
      <alignment horizontal="center" vertical="center" textRotation="90" wrapText="1"/>
    </xf>
    <xf numFmtId="0" fontId="7" fillId="0" borderId="2" xfId="0" applyFont="1" applyBorder="1" applyAlignment="1">
      <alignment horizontal="center" vertical="center" textRotation="90" wrapText="1"/>
    </xf>
    <xf numFmtId="0" fontId="7" fillId="0" borderId="2" xfId="1" applyNumberFormat="1" applyFont="1" applyFill="1" applyBorder="1" applyAlignment="1" applyProtection="1">
      <alignment horizontal="center" vertical="center" shrinkToFit="1"/>
    </xf>
    <xf numFmtId="0" fontId="7" fillId="0" borderId="2" xfId="1" applyNumberFormat="1" applyFont="1" applyFill="1" applyBorder="1" applyAlignment="1" applyProtection="1">
      <alignment horizontal="center" vertical="center" textRotation="90"/>
    </xf>
    <xf numFmtId="0" fontId="7" fillId="0" borderId="2" xfId="1" applyNumberFormat="1" applyFont="1" applyFill="1" applyBorder="1" applyAlignment="1" applyProtection="1">
      <alignment horizontal="center" vertical="center" wrapText="1"/>
    </xf>
    <xf numFmtId="2" fontId="9" fillId="0" borderId="4" xfId="0" applyNumberFormat="1" applyFont="1" applyBorder="1" applyAlignment="1">
      <alignment horizontal="right" vertical="center"/>
    </xf>
    <xf numFmtId="2" fontId="9" fillId="0" borderId="5" xfId="0" applyNumberFormat="1" applyFont="1" applyBorder="1" applyAlignment="1">
      <alignment horizontal="right" vertical="center"/>
    </xf>
    <xf numFmtId="2" fontId="9" fillId="0" borderId="6" xfId="0" applyNumberFormat="1" applyFont="1" applyBorder="1" applyAlignment="1">
      <alignment horizontal="right" vertical="center"/>
    </xf>
    <xf numFmtId="2" fontId="9" fillId="0" borderId="2" xfId="0" applyNumberFormat="1" applyFont="1" applyBorder="1" applyAlignment="1">
      <alignment horizontal="right" vertical="center"/>
    </xf>
    <xf numFmtId="0" fontId="14" fillId="0" borderId="15" xfId="1" applyNumberFormat="1" applyFont="1" applyFill="1" applyBorder="1" applyAlignment="1" applyProtection="1">
      <alignment horizontal="left" vertical="center"/>
    </xf>
    <xf numFmtId="0" fontId="3" fillId="0" borderId="14" xfId="0" applyFont="1" applyBorder="1" applyAlignment="1">
      <alignment vertical="center"/>
    </xf>
    <xf numFmtId="0" fontId="7" fillId="0" borderId="9" xfId="1" applyNumberFormat="1" applyFont="1" applyFill="1" applyBorder="1" applyAlignment="1" applyProtection="1">
      <alignment horizontal="center" vertical="center" shrinkToFit="1"/>
    </xf>
    <xf numFmtId="0" fontId="7" fillId="0" borderId="8" xfId="1" applyNumberFormat="1" applyFont="1" applyFill="1" applyBorder="1" applyAlignment="1" applyProtection="1">
      <alignment horizontal="center" vertical="center" shrinkToFit="1"/>
    </xf>
    <xf numFmtId="0" fontId="7" fillId="0" borderId="9" xfId="1" applyNumberFormat="1" applyFont="1" applyFill="1" applyBorder="1" applyAlignment="1" applyProtection="1">
      <alignment horizontal="center" vertical="center" textRotation="90"/>
    </xf>
    <xf numFmtId="0" fontId="7" fillId="0" borderId="8" xfId="1" applyNumberFormat="1" applyFont="1" applyFill="1" applyBorder="1" applyAlignment="1" applyProtection="1">
      <alignment horizontal="center" vertical="center" textRotation="90"/>
    </xf>
    <xf numFmtId="0" fontId="3" fillId="0" borderId="13" xfId="0" applyFont="1" applyBorder="1" applyAlignment="1">
      <alignment horizontal="center" vertical="center" textRotation="90"/>
    </xf>
    <xf numFmtId="2" fontId="14" fillId="0" borderId="2" xfId="0" applyNumberFormat="1" applyFont="1" applyBorder="1" applyAlignment="1">
      <alignment horizontal="right" vertical="center"/>
    </xf>
    <xf numFmtId="0" fontId="11" fillId="0" borderId="9" xfId="1" applyNumberFormat="1" applyFont="1" applyFill="1" applyBorder="1" applyAlignment="1" applyProtection="1">
      <alignment horizontal="center" vertical="center" shrinkToFit="1"/>
    </xf>
    <xf numFmtId="0" fontId="11" fillId="0" borderId="18" xfId="1" applyNumberFormat="1" applyFont="1" applyFill="1" applyBorder="1" applyAlignment="1" applyProtection="1">
      <alignment horizontal="center" vertical="center" shrinkToFit="1"/>
    </xf>
    <xf numFmtId="0" fontId="11" fillId="0" borderId="9" xfId="1" applyNumberFormat="1" applyFont="1" applyFill="1" applyBorder="1" applyAlignment="1" applyProtection="1">
      <alignment horizontal="center" vertical="center" textRotation="90"/>
    </xf>
    <xf numFmtId="0" fontId="11" fillId="0" borderId="18" xfId="1" applyNumberFormat="1" applyFont="1" applyFill="1" applyBorder="1" applyAlignment="1" applyProtection="1">
      <alignment horizontal="center" vertical="center" textRotation="90"/>
    </xf>
    <xf numFmtId="0" fontId="11" fillId="0" borderId="9" xfId="1" applyNumberFormat="1" applyFont="1" applyFill="1" applyBorder="1" applyAlignment="1" applyProtection="1">
      <alignment horizontal="center" vertical="center"/>
    </xf>
    <xf numFmtId="0" fontId="11" fillId="0" borderId="18" xfId="1" applyNumberFormat="1" applyFont="1" applyFill="1" applyBorder="1" applyAlignment="1" applyProtection="1">
      <alignment horizontal="center" vertical="center"/>
    </xf>
    <xf numFmtId="2" fontId="9" fillId="0" borderId="8" xfId="0" applyNumberFormat="1" applyFont="1" applyBorder="1" applyAlignment="1">
      <alignment horizontal="right" vertical="center"/>
    </xf>
    <xf numFmtId="0" fontId="14" fillId="0" borderId="21" xfId="1" applyNumberFormat="1" applyFont="1" applyFill="1" applyBorder="1" applyAlignment="1" applyProtection="1">
      <alignment horizontal="left" vertical="center"/>
    </xf>
    <xf numFmtId="0" fontId="3" fillId="0" borderId="1" xfId="0" applyFont="1" applyBorder="1" applyAlignment="1">
      <alignment horizontal="left" vertical="center"/>
    </xf>
    <xf numFmtId="0" fontId="3" fillId="0" borderId="22" xfId="0" applyFont="1" applyBorder="1" applyAlignment="1">
      <alignment horizontal="left" vertical="center"/>
    </xf>
    <xf numFmtId="0" fontId="7" fillId="0" borderId="20" xfId="1" applyNumberFormat="1" applyFont="1" applyFill="1" applyBorder="1" applyAlignment="1" applyProtection="1">
      <alignment horizontal="center" vertical="center" shrinkToFit="1"/>
    </xf>
    <xf numFmtId="0" fontId="7" fillId="0" borderId="9" xfId="1" applyNumberFormat="1" applyFont="1" applyFill="1" applyBorder="1" applyAlignment="1" applyProtection="1">
      <alignment horizontal="center" vertical="center"/>
    </xf>
    <xf numFmtId="0" fontId="7" fillId="0" borderId="20" xfId="1" applyNumberFormat="1" applyFont="1" applyFill="1" applyBorder="1" applyAlignment="1" applyProtection="1">
      <alignment horizontal="center" vertical="center"/>
    </xf>
    <xf numFmtId="0" fontId="7" fillId="0" borderId="20" xfId="1" applyNumberFormat="1" applyFont="1" applyFill="1" applyBorder="1" applyAlignment="1" applyProtection="1">
      <alignment horizontal="center" vertical="center" textRotation="90"/>
    </xf>
    <xf numFmtId="0" fontId="7" fillId="0" borderId="11" xfId="0" applyFont="1" applyBorder="1" applyAlignment="1">
      <alignment horizontal="center" vertical="center"/>
    </xf>
    <xf numFmtId="0" fontId="11" fillId="0" borderId="8" xfId="1" applyNumberFormat="1" applyFont="1" applyFill="1" applyBorder="1" applyAlignment="1" applyProtection="1">
      <alignment horizontal="center" vertical="center" shrinkToFit="1"/>
    </xf>
  </cellXfs>
  <cellStyles count="13">
    <cellStyle name="Excel Built-in Normal" xfId="1" xr:uid="{00000000-0005-0000-0000-000000000000}"/>
    <cellStyle name="Komats 2" xfId="2" xr:uid="{00000000-0005-0000-0000-000001000000}"/>
    <cellStyle name="Komats 2 2" xfId="3" xr:uid="{00000000-0005-0000-0000-000002000000}"/>
    <cellStyle name="Normal 2" xfId="4" xr:uid="{00000000-0005-0000-0000-000003000000}"/>
    <cellStyle name="Normal 3" xfId="5" xr:uid="{00000000-0005-0000-0000-000004000000}"/>
    <cellStyle name="Normal_Bill x.1" xfId="11" xr:uid="{5EAC518D-9CD4-4288-B172-A1A7A893EF48}"/>
    <cellStyle name="Parasts" xfId="0" builtinId="0"/>
    <cellStyle name="Parasts 2" xfId="6" xr:uid="{00000000-0005-0000-0000-000006000000}"/>
    <cellStyle name="Parasts 2 2" xfId="7" xr:uid="{00000000-0005-0000-0000-000007000000}"/>
    <cellStyle name="Parasts 3" xfId="12" xr:uid="{88F258C9-A0A7-4B97-BAA9-83970CF7DC71}"/>
    <cellStyle name="Procenti 2" xfId="8" xr:uid="{00000000-0005-0000-0000-000008000000}"/>
    <cellStyle name="Procenti 2 2" xfId="9" xr:uid="{00000000-0005-0000-0000-000009000000}"/>
    <cellStyle name="Style 1" xfId="10" xr:uid="{00000000-0005-0000-0000-00000A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249977111117893"/>
    <pageSetUpPr fitToPage="1"/>
  </sheetPr>
  <dimension ref="A2:F32"/>
  <sheetViews>
    <sheetView topLeftCell="A10" zoomScale="120" zoomScaleNormal="120" zoomScaleSheetLayoutView="90" workbookViewId="0">
      <selection activeCell="D37" sqref="D37"/>
    </sheetView>
  </sheetViews>
  <sheetFormatPr defaultColWidth="12.7109375" defaultRowHeight="12.75" x14ac:dyDescent="0.2"/>
  <cols>
    <col min="1" max="1" width="5.28515625" style="1" customWidth="1"/>
    <col min="2" max="2" width="11.42578125" style="1" customWidth="1"/>
    <col min="3" max="4" width="12.7109375" style="1"/>
    <col min="5" max="5" width="21.5703125" style="1" customWidth="1"/>
    <col min="6" max="6" width="13.7109375" style="1" customWidth="1"/>
    <col min="7" max="16384" width="12.7109375" style="1"/>
  </cols>
  <sheetData>
    <row r="2" spans="1:6" x14ac:dyDescent="0.2">
      <c r="F2" s="2" t="s">
        <v>59</v>
      </c>
    </row>
    <row r="3" spans="1:6" x14ac:dyDescent="0.2">
      <c r="E3" s="114"/>
      <c r="F3" s="114"/>
    </row>
    <row r="4" spans="1:6" x14ac:dyDescent="0.2">
      <c r="F4" s="2" t="s">
        <v>60</v>
      </c>
    </row>
    <row r="6" spans="1:6" x14ac:dyDescent="0.2">
      <c r="E6" s="115" t="s">
        <v>734</v>
      </c>
      <c r="F6" s="114"/>
    </row>
    <row r="8" spans="1:6" x14ac:dyDescent="0.2">
      <c r="A8" s="244" t="s">
        <v>61</v>
      </c>
      <c r="B8" s="244"/>
      <c r="C8" s="244"/>
      <c r="D8" s="244"/>
      <c r="E8" s="244"/>
      <c r="F8" s="244"/>
    </row>
    <row r="9" spans="1:6" x14ac:dyDescent="0.2">
      <c r="A9" s="116"/>
      <c r="B9" s="116"/>
      <c r="C9" s="116"/>
      <c r="D9" s="116"/>
      <c r="E9" s="116"/>
      <c r="F9" s="116"/>
    </row>
    <row r="11" spans="1:6" ht="15.75" customHeight="1" x14ac:dyDescent="0.2">
      <c r="A11" s="245" t="s">
        <v>5</v>
      </c>
      <c r="B11" s="245"/>
      <c r="C11" s="17" t="s">
        <v>448</v>
      </c>
      <c r="D11" s="17"/>
      <c r="E11" s="17"/>
      <c r="F11" s="17"/>
    </row>
    <row r="12" spans="1:6" x14ac:dyDescent="0.2">
      <c r="A12" s="245" t="s">
        <v>62</v>
      </c>
      <c r="B12" s="245"/>
      <c r="C12" s="1" t="s">
        <v>248</v>
      </c>
    </row>
    <row r="13" spans="1:6" x14ac:dyDescent="0.2">
      <c r="A13" s="245" t="s">
        <v>39</v>
      </c>
      <c r="B13" s="245"/>
      <c r="C13" s="1" t="s">
        <v>65</v>
      </c>
    </row>
    <row r="14" spans="1:6" x14ac:dyDescent="0.2">
      <c r="A14" s="2"/>
      <c r="B14" s="2"/>
    </row>
    <row r="15" spans="1:6" x14ac:dyDescent="0.2">
      <c r="A15" s="2"/>
      <c r="B15" s="2"/>
    </row>
    <row r="16" spans="1:6" x14ac:dyDescent="0.2">
      <c r="A16" s="2"/>
      <c r="B16" s="2"/>
      <c r="E16" s="2"/>
      <c r="F16" s="2"/>
    </row>
    <row r="17" spans="1:6" x14ac:dyDescent="0.2">
      <c r="A17" s="245" t="s">
        <v>5</v>
      </c>
      <c r="B17" s="245"/>
      <c r="C17" s="1" t="str">
        <f>C11</f>
        <v>Malkas novietnes otrās daļas pārbūve par ražošanas cehu</v>
      </c>
    </row>
    <row r="18" spans="1:6" ht="25.5" x14ac:dyDescent="0.2">
      <c r="A18" s="117" t="s">
        <v>6</v>
      </c>
      <c r="B18" s="247" t="s">
        <v>63</v>
      </c>
      <c r="C18" s="247"/>
      <c r="D18" s="247"/>
      <c r="E18" s="247"/>
      <c r="F18" s="118" t="s">
        <v>64</v>
      </c>
    </row>
    <row r="19" spans="1:6" ht="18" customHeight="1" x14ac:dyDescent="0.2">
      <c r="A19" s="247" t="s">
        <v>84</v>
      </c>
      <c r="B19" s="247"/>
      <c r="C19" s="247"/>
      <c r="D19" s="247"/>
      <c r="E19" s="247"/>
      <c r="F19" s="247"/>
    </row>
    <row r="20" spans="1:6" x14ac:dyDescent="0.2">
      <c r="A20" s="33">
        <v>1</v>
      </c>
      <c r="B20" s="248" t="s">
        <v>84</v>
      </c>
      <c r="C20" s="248"/>
      <c r="D20" s="248"/>
      <c r="E20" s="248"/>
      <c r="F20" s="119">
        <f>KONSTRUKTĪVI!D40</f>
        <v>0</v>
      </c>
    </row>
    <row r="21" spans="1:6" x14ac:dyDescent="0.2">
      <c r="A21" s="249" t="s">
        <v>66</v>
      </c>
      <c r="B21" s="249"/>
      <c r="C21" s="249"/>
      <c r="D21" s="249"/>
      <c r="E21" s="249"/>
      <c r="F21" s="120">
        <f>SUM(F20:F20)</f>
        <v>0</v>
      </c>
    </row>
    <row r="22" spans="1:6" x14ac:dyDescent="0.2">
      <c r="A22" s="249" t="s">
        <v>126</v>
      </c>
      <c r="B22" s="249"/>
      <c r="C22" s="249"/>
      <c r="D22" s="249"/>
      <c r="E22" s="249"/>
      <c r="F22" s="121" t="s">
        <v>65</v>
      </c>
    </row>
    <row r="23" spans="1:6" x14ac:dyDescent="0.2">
      <c r="A23" s="249" t="s">
        <v>67</v>
      </c>
      <c r="B23" s="249"/>
      <c r="C23" s="249"/>
      <c r="D23" s="249"/>
      <c r="E23" s="249"/>
      <c r="F23" s="120">
        <f>SUM(F21:F22)</f>
        <v>0</v>
      </c>
    </row>
    <row r="24" spans="1:6" x14ac:dyDescent="0.2">
      <c r="F24" s="122"/>
    </row>
    <row r="25" spans="1:6" x14ac:dyDescent="0.2">
      <c r="E25" s="123"/>
      <c r="F25" s="124"/>
    </row>
    <row r="26" spans="1:6" x14ac:dyDescent="0.2">
      <c r="A26" s="1" t="s">
        <v>359</v>
      </c>
    </row>
    <row r="27" spans="1:6" x14ac:dyDescent="0.2">
      <c r="B27" s="246" t="s">
        <v>68</v>
      </c>
      <c r="C27" s="246"/>
      <c r="D27" s="246"/>
      <c r="E27" s="246"/>
      <c r="F27" s="246"/>
    </row>
    <row r="30" spans="1:6" x14ac:dyDescent="0.2">
      <c r="B30" s="246"/>
      <c r="C30" s="246"/>
      <c r="D30" s="246"/>
      <c r="E30" s="246"/>
      <c r="F30" s="246"/>
    </row>
    <row r="32" spans="1:6" x14ac:dyDescent="0.2">
      <c r="B32" s="2"/>
    </row>
  </sheetData>
  <mergeCells count="13">
    <mergeCell ref="B30:F30"/>
    <mergeCell ref="A19:F19"/>
    <mergeCell ref="B27:F27"/>
    <mergeCell ref="B18:E18"/>
    <mergeCell ref="B20:E20"/>
    <mergeCell ref="A21:E21"/>
    <mergeCell ref="A22:E22"/>
    <mergeCell ref="A23:E23"/>
    <mergeCell ref="A8:F8"/>
    <mergeCell ref="A11:B11"/>
    <mergeCell ref="A12:B12"/>
    <mergeCell ref="A13:B13"/>
    <mergeCell ref="A17:B17"/>
  </mergeCells>
  <phoneticPr fontId="5" type="noConversion"/>
  <pageMargins left="0.7" right="0.7" top="0.75" bottom="0.75" header="0.3" footer="0.3"/>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V43"/>
  <sheetViews>
    <sheetView topLeftCell="A28" zoomScale="130" zoomScaleNormal="130" workbookViewId="0">
      <selection activeCell="C44" sqref="C44"/>
    </sheetView>
  </sheetViews>
  <sheetFormatPr defaultColWidth="10.42578125" defaultRowHeight="12.75" x14ac:dyDescent="0.2"/>
  <cols>
    <col min="1" max="1" width="4.7109375" style="45" customWidth="1"/>
    <col min="2" max="2" width="9.28515625" style="42" customWidth="1"/>
    <col min="3" max="3" width="42.140625" style="42" customWidth="1"/>
    <col min="4" max="4" width="5.7109375" style="42" customWidth="1"/>
    <col min="5" max="5" width="8.42578125" style="42" customWidth="1"/>
    <col min="6" max="6" width="8.28515625" style="42" customWidth="1"/>
    <col min="7" max="7" width="6.42578125" style="42" customWidth="1"/>
    <col min="8" max="9" width="8.42578125" style="42" customWidth="1"/>
    <col min="10" max="10" width="6.28515625" style="42" customWidth="1"/>
    <col min="11" max="11" width="8.42578125" style="42" customWidth="1"/>
    <col min="12" max="12" width="8.28515625" style="42" customWidth="1"/>
    <col min="13" max="13" width="8.7109375" style="42" customWidth="1"/>
    <col min="14" max="14" width="9" style="42" customWidth="1"/>
    <col min="15" max="15" width="8.7109375" style="42" customWidth="1"/>
    <col min="16" max="16" width="8.5703125" style="42" customWidth="1"/>
    <col min="17" max="16384" width="10.42578125" style="42"/>
  </cols>
  <sheetData>
    <row r="1" spans="1:16" x14ac:dyDescent="0.2">
      <c r="E1" s="45" t="s">
        <v>54</v>
      </c>
      <c r="F1" s="45"/>
      <c r="G1" s="45"/>
    </row>
    <row r="2" spans="1:16" x14ac:dyDescent="0.2">
      <c r="E2" s="45" t="s">
        <v>52</v>
      </c>
      <c r="F2" s="45"/>
      <c r="G2" s="45"/>
    </row>
    <row r="3" spans="1:16" x14ac:dyDescent="0.2">
      <c r="H3" s="43"/>
      <c r="I3" s="43"/>
      <c r="J3" s="43"/>
      <c r="K3" s="43"/>
      <c r="L3" s="43"/>
      <c r="N3" s="43"/>
    </row>
    <row r="4" spans="1:16" x14ac:dyDescent="0.2">
      <c r="A4" s="261" t="s">
        <v>23</v>
      </c>
      <c r="B4" s="261"/>
      <c r="C4" s="42" t="str">
        <f>KOPTĀME!C11</f>
        <v>Malkas novietnes otrās daļas pārbūve par ražošanas cehu</v>
      </c>
      <c r="H4" s="43"/>
      <c r="I4" s="43"/>
      <c r="J4" s="43"/>
      <c r="K4" s="43"/>
      <c r="L4" s="43"/>
      <c r="N4" s="43"/>
    </row>
    <row r="5" spans="1:16" x14ac:dyDescent="0.2">
      <c r="A5" s="261" t="s">
        <v>9</v>
      </c>
      <c r="B5" s="261"/>
      <c r="C5" s="42" t="str">
        <f>KOPTĀME!C11</f>
        <v>Malkas novietnes otrās daļas pārbūve par ražošanas cehu</v>
      </c>
      <c r="P5" s="44"/>
    </row>
    <row r="6" spans="1:16" x14ac:dyDescent="0.2">
      <c r="A6" s="253" t="s">
        <v>10</v>
      </c>
      <c r="B6" s="253"/>
      <c r="C6" s="42" t="str">
        <f>KONSTRUKTĪVI!C8</f>
        <v>"Benūžu Skauģi", Babītes pagasts, Mārupes novads</v>
      </c>
      <c r="P6" s="44"/>
    </row>
    <row r="7" spans="1:16" x14ac:dyDescent="0.2">
      <c r="A7" s="261" t="s">
        <v>24</v>
      </c>
      <c r="B7" s="261"/>
      <c r="C7" s="42" t="str">
        <f>KOPTĀME!C13</f>
        <v>-</v>
      </c>
      <c r="P7" s="44"/>
    </row>
    <row r="8" spans="1:16" x14ac:dyDescent="0.2">
      <c r="A8" s="43"/>
      <c r="B8" s="43"/>
      <c r="M8" s="45"/>
      <c r="P8" s="46" t="s">
        <v>1</v>
      </c>
    </row>
    <row r="9" spans="1:16" x14ac:dyDescent="0.2">
      <c r="C9" s="47"/>
      <c r="D9" s="48"/>
      <c r="M9" s="49"/>
      <c r="P9" s="48">
        <f>P37</f>
        <v>0</v>
      </c>
    </row>
    <row r="10" spans="1:16" s="50" customFormat="1" ht="14.1" customHeight="1" x14ac:dyDescent="0.2">
      <c r="A10" s="267" t="s">
        <v>21</v>
      </c>
      <c r="B10" s="268" t="s">
        <v>22</v>
      </c>
      <c r="C10" s="269" t="s">
        <v>101</v>
      </c>
      <c r="D10" s="270" t="s">
        <v>15</v>
      </c>
      <c r="E10" s="270" t="s">
        <v>2</v>
      </c>
      <c r="F10" s="271" t="s">
        <v>16</v>
      </c>
      <c r="G10" s="271"/>
      <c r="H10" s="271"/>
      <c r="I10" s="271"/>
      <c r="J10" s="271"/>
      <c r="K10" s="271"/>
      <c r="L10" s="265" t="s">
        <v>17</v>
      </c>
      <c r="M10" s="265"/>
      <c r="N10" s="265"/>
      <c r="O10" s="265"/>
      <c r="P10" s="265"/>
    </row>
    <row r="11" spans="1:16" s="50" customFormat="1" ht="106.15" customHeight="1" x14ac:dyDescent="0.2">
      <c r="A11" s="267"/>
      <c r="B11" s="268"/>
      <c r="C11" s="269"/>
      <c r="D11" s="270"/>
      <c r="E11" s="270"/>
      <c r="F11" s="92" t="s">
        <v>18</v>
      </c>
      <c r="G11" s="92" t="s">
        <v>25</v>
      </c>
      <c r="H11" s="92" t="s">
        <v>29</v>
      </c>
      <c r="I11" s="92" t="s">
        <v>102</v>
      </c>
      <c r="J11" s="92" t="s">
        <v>27</v>
      </c>
      <c r="K11" s="92" t="s">
        <v>28</v>
      </c>
      <c r="L11" s="92" t="s">
        <v>19</v>
      </c>
      <c r="M11" s="92" t="s">
        <v>29</v>
      </c>
      <c r="N11" s="92" t="s">
        <v>102</v>
      </c>
      <c r="O11" s="92" t="s">
        <v>27</v>
      </c>
      <c r="P11" s="92" t="s">
        <v>30</v>
      </c>
    </row>
    <row r="12" spans="1:16" ht="15.75" customHeight="1" x14ac:dyDescent="0.2">
      <c r="A12" s="25"/>
      <c r="B12" s="25"/>
      <c r="C12" s="34" t="s">
        <v>246</v>
      </c>
      <c r="D12" s="25"/>
      <c r="E12" s="25"/>
      <c r="F12" s="25"/>
      <c r="G12" s="25"/>
      <c r="H12" s="25"/>
      <c r="I12" s="25"/>
      <c r="J12" s="25"/>
      <c r="K12" s="25"/>
      <c r="L12" s="25"/>
      <c r="M12" s="25"/>
      <c r="N12" s="25"/>
      <c r="O12" s="25"/>
      <c r="P12" s="25"/>
    </row>
    <row r="13" spans="1:16" ht="15" x14ac:dyDescent="0.2">
      <c r="A13" s="28" t="s">
        <v>144</v>
      </c>
      <c r="B13" s="24" t="s">
        <v>65</v>
      </c>
      <c r="C13" s="79" t="s">
        <v>362</v>
      </c>
      <c r="D13" s="24" t="s">
        <v>100</v>
      </c>
      <c r="E13" s="29">
        <v>10.08</v>
      </c>
      <c r="F13" s="31"/>
      <c r="G13" s="31"/>
      <c r="H13" s="31"/>
      <c r="I13" s="31"/>
      <c r="J13" s="31"/>
      <c r="K13" s="31">
        <f>SUM(H13:J13)</f>
        <v>0</v>
      </c>
      <c r="L13" s="31">
        <f>ROUND(E13*F13,2)</f>
        <v>0</v>
      </c>
      <c r="M13" s="31">
        <f>ROUND(E13*H13,2)</f>
        <v>0</v>
      </c>
      <c r="N13" s="31">
        <f>ROUND(E13*I13,2)</f>
        <v>0</v>
      </c>
      <c r="O13" s="31">
        <f>ROUND(E13*J13,2)</f>
        <v>0</v>
      </c>
      <c r="P13" s="31">
        <f>M13+N13+O13</f>
        <v>0</v>
      </c>
    </row>
    <row r="14" spans="1:16" ht="15" x14ac:dyDescent="0.2">
      <c r="A14" s="28" t="s">
        <v>145</v>
      </c>
      <c r="B14" s="24" t="s">
        <v>65</v>
      </c>
      <c r="C14" s="79" t="s">
        <v>363</v>
      </c>
      <c r="D14" s="24" t="s">
        <v>100</v>
      </c>
      <c r="E14" s="29">
        <v>2.2799999999999998</v>
      </c>
      <c r="F14" s="31"/>
      <c r="G14" s="31"/>
      <c r="H14" s="31"/>
      <c r="I14" s="31"/>
      <c r="J14" s="31"/>
      <c r="K14" s="31">
        <f>SUM(H14:J14)</f>
        <v>0</v>
      </c>
      <c r="L14" s="31">
        <f>ROUND(E14*F14,2)</f>
        <v>0</v>
      </c>
      <c r="M14" s="31">
        <f>ROUND(E14*H14,2)</f>
        <v>0</v>
      </c>
      <c r="N14" s="31">
        <f>ROUND(E14*I14,2)</f>
        <v>0</v>
      </c>
      <c r="O14" s="31">
        <f>ROUND(E14*J14,2)</f>
        <v>0</v>
      </c>
      <c r="P14" s="31">
        <f>M14+N14+O14</f>
        <v>0</v>
      </c>
    </row>
    <row r="15" spans="1:16" ht="15" x14ac:dyDescent="0.2">
      <c r="A15" s="28" t="s">
        <v>146</v>
      </c>
      <c r="B15" s="24" t="s">
        <v>65</v>
      </c>
      <c r="C15" s="79" t="s">
        <v>364</v>
      </c>
      <c r="D15" s="24" t="s">
        <v>218</v>
      </c>
      <c r="E15" s="29">
        <v>2.34</v>
      </c>
      <c r="F15" s="31"/>
      <c r="G15" s="31"/>
      <c r="H15" s="31"/>
      <c r="I15" s="31"/>
      <c r="J15" s="31"/>
      <c r="K15" s="31">
        <f t="shared" ref="K15:K29" si="0">SUM(H15:J15)</f>
        <v>0</v>
      </c>
      <c r="L15" s="31">
        <f t="shared" ref="L15:L29" si="1">ROUND(E15*F15,2)</f>
        <v>0</v>
      </c>
      <c r="M15" s="31">
        <f t="shared" ref="M15:M29" si="2">ROUND(E15*H15,2)</f>
        <v>0</v>
      </c>
      <c r="N15" s="31">
        <f t="shared" ref="N15:N29" si="3">ROUND(E15*I15,2)</f>
        <v>0</v>
      </c>
      <c r="O15" s="31">
        <f t="shared" ref="O15:O29" si="4">ROUND(E15*J15,2)</f>
        <v>0</v>
      </c>
      <c r="P15" s="31">
        <f t="shared" ref="P15:P29" si="5">M15+N15+O15</f>
        <v>0</v>
      </c>
    </row>
    <row r="16" spans="1:16" ht="15" x14ac:dyDescent="0.2">
      <c r="A16" s="28" t="s">
        <v>147</v>
      </c>
      <c r="B16" s="24" t="s">
        <v>65</v>
      </c>
      <c r="C16" s="79" t="s">
        <v>365</v>
      </c>
      <c r="D16" s="24" t="s">
        <v>218</v>
      </c>
      <c r="E16" s="29">
        <f>0.9*0.6*2</f>
        <v>1.08</v>
      </c>
      <c r="F16" s="31"/>
      <c r="G16" s="31"/>
      <c r="H16" s="31"/>
      <c r="I16" s="31"/>
      <c r="J16" s="31"/>
      <c r="K16" s="31">
        <f t="shared" ref="K16" si="6">SUM(H16:J16)</f>
        <v>0</v>
      </c>
      <c r="L16" s="31">
        <f t="shared" ref="L16" si="7">ROUND(E16*F16,2)</f>
        <v>0</v>
      </c>
      <c r="M16" s="31">
        <f t="shared" ref="M16" si="8">ROUND(E16*H16,2)</f>
        <v>0</v>
      </c>
      <c r="N16" s="31">
        <f t="shared" ref="N16" si="9">ROUND(E16*I16,2)</f>
        <v>0</v>
      </c>
      <c r="O16" s="31">
        <f t="shared" ref="O16" si="10">ROUND(E16*J16,2)</f>
        <v>0</v>
      </c>
      <c r="P16" s="31">
        <f t="shared" ref="P16" si="11">M16+N16+O16</f>
        <v>0</v>
      </c>
    </row>
    <row r="17" spans="1:22" s="51" customFormat="1" x14ac:dyDescent="0.2">
      <c r="A17" s="28" t="s">
        <v>155</v>
      </c>
      <c r="B17" s="24" t="s">
        <v>65</v>
      </c>
      <c r="C17" s="128" t="s">
        <v>94</v>
      </c>
      <c r="D17" s="129" t="s">
        <v>3</v>
      </c>
      <c r="E17" s="29">
        <v>60</v>
      </c>
      <c r="F17" s="31"/>
      <c r="G17" s="31"/>
      <c r="H17" s="31"/>
      <c r="I17" s="31"/>
      <c r="J17" s="31"/>
      <c r="K17" s="31">
        <f t="shared" si="0"/>
        <v>0</v>
      </c>
      <c r="L17" s="31">
        <f t="shared" si="1"/>
        <v>0</v>
      </c>
      <c r="M17" s="31">
        <f t="shared" si="2"/>
        <v>0</v>
      </c>
      <c r="N17" s="31">
        <f t="shared" si="3"/>
        <v>0</v>
      </c>
      <c r="O17" s="31">
        <f t="shared" si="4"/>
        <v>0</v>
      </c>
      <c r="P17" s="31">
        <f t="shared" si="5"/>
        <v>0</v>
      </c>
      <c r="S17" s="42"/>
      <c r="V17" s="42"/>
    </row>
    <row r="18" spans="1:22" s="51" customFormat="1" x14ac:dyDescent="0.2">
      <c r="A18" s="28" t="s">
        <v>156</v>
      </c>
      <c r="B18" s="24" t="s">
        <v>65</v>
      </c>
      <c r="C18" s="128" t="s">
        <v>95</v>
      </c>
      <c r="D18" s="129" t="s">
        <v>3</v>
      </c>
      <c r="E18" s="29">
        <v>60</v>
      </c>
      <c r="F18" s="31"/>
      <c r="G18" s="31"/>
      <c r="H18" s="31"/>
      <c r="I18" s="31"/>
      <c r="J18" s="31"/>
      <c r="K18" s="31">
        <f t="shared" si="0"/>
        <v>0</v>
      </c>
      <c r="L18" s="31">
        <f t="shared" si="1"/>
        <v>0</v>
      </c>
      <c r="M18" s="31">
        <f t="shared" si="2"/>
        <v>0</v>
      </c>
      <c r="N18" s="31">
        <f t="shared" si="3"/>
        <v>0</v>
      </c>
      <c r="O18" s="31">
        <f t="shared" si="4"/>
        <v>0</v>
      </c>
      <c r="P18" s="31">
        <f t="shared" si="5"/>
        <v>0</v>
      </c>
      <c r="S18" s="42"/>
      <c r="V18" s="42"/>
    </row>
    <row r="19" spans="1:22" s="51" customFormat="1" ht="15" x14ac:dyDescent="0.2">
      <c r="A19" s="28" t="s">
        <v>157</v>
      </c>
      <c r="B19" s="24" t="s">
        <v>65</v>
      </c>
      <c r="C19" s="79" t="s">
        <v>366</v>
      </c>
      <c r="D19" s="24" t="s">
        <v>100</v>
      </c>
      <c r="E19" s="29">
        <v>2</v>
      </c>
      <c r="F19" s="31"/>
      <c r="G19" s="31"/>
      <c r="H19" s="31"/>
      <c r="I19" s="31"/>
      <c r="J19" s="31"/>
      <c r="K19" s="31">
        <f>SUM(H19:J19)</f>
        <v>0</v>
      </c>
      <c r="L19" s="31">
        <f>ROUND(E19*F19,2)</f>
        <v>0</v>
      </c>
      <c r="M19" s="31">
        <f>ROUND(E19*H19,2)</f>
        <v>0</v>
      </c>
      <c r="N19" s="31">
        <f>ROUND(E19*I19,2)</f>
        <v>0</v>
      </c>
      <c r="O19" s="31">
        <f>ROUND(E19*J19,2)</f>
        <v>0</v>
      </c>
      <c r="P19" s="31">
        <f>M19+N19+O19</f>
        <v>0</v>
      </c>
      <c r="Q19" s="42"/>
      <c r="R19" s="42"/>
      <c r="S19" s="42"/>
      <c r="V19" s="42"/>
    </row>
    <row r="20" spans="1:22" s="51" customFormat="1" ht="15" x14ac:dyDescent="0.2">
      <c r="A20" s="28" t="s">
        <v>158</v>
      </c>
      <c r="B20" s="24" t="s">
        <v>65</v>
      </c>
      <c r="C20" s="79" t="s">
        <v>367</v>
      </c>
      <c r="D20" s="24" t="s">
        <v>100</v>
      </c>
      <c r="E20" s="29">
        <v>15.78</v>
      </c>
      <c r="F20" s="31"/>
      <c r="G20" s="31"/>
      <c r="H20" s="31"/>
      <c r="I20" s="31"/>
      <c r="J20" s="31"/>
      <c r="K20" s="31">
        <f>SUM(H20:J20)</f>
        <v>0</v>
      </c>
      <c r="L20" s="31">
        <f>ROUND(E20*F20,2)</f>
        <v>0</v>
      </c>
      <c r="M20" s="31">
        <f>ROUND(E20*H20,2)</f>
        <v>0</v>
      </c>
      <c r="N20" s="31">
        <f>ROUND(E20*I20,2)</f>
        <v>0</v>
      </c>
      <c r="O20" s="31">
        <f>ROUND(E20*J20,2)</f>
        <v>0</v>
      </c>
      <c r="P20" s="31">
        <f>M20+N20+O20</f>
        <v>0</v>
      </c>
      <c r="Q20" s="42"/>
      <c r="R20" s="42"/>
      <c r="S20" s="42"/>
    </row>
    <row r="21" spans="1:22" s="51" customFormat="1" x14ac:dyDescent="0.2">
      <c r="A21" s="28" t="s">
        <v>159</v>
      </c>
      <c r="B21" s="24" t="s">
        <v>65</v>
      </c>
      <c r="C21" s="79" t="s">
        <v>243</v>
      </c>
      <c r="D21" s="129" t="s">
        <v>3</v>
      </c>
      <c r="E21" s="29">
        <v>60</v>
      </c>
      <c r="F21" s="31"/>
      <c r="G21" s="31"/>
      <c r="H21" s="31"/>
      <c r="I21" s="31"/>
      <c r="J21" s="31"/>
      <c r="K21" s="31">
        <f t="shared" ref="K21" si="12">SUM(H21:J21)</f>
        <v>0</v>
      </c>
      <c r="L21" s="31">
        <f t="shared" ref="L21" si="13">ROUND(E21*F21,2)</f>
        <v>0</v>
      </c>
      <c r="M21" s="31">
        <f t="shared" ref="M21" si="14">ROUND(E21*H21,2)</f>
        <v>0</v>
      </c>
      <c r="N21" s="31">
        <f t="shared" ref="N21" si="15">ROUND(E21*I21,2)</f>
        <v>0</v>
      </c>
      <c r="O21" s="31">
        <f t="shared" ref="O21" si="16">ROUND(E21*J21,2)</f>
        <v>0</v>
      </c>
      <c r="P21" s="31">
        <f t="shared" ref="P21" si="17">M21+N21+O21</f>
        <v>0</v>
      </c>
      <c r="Q21" s="60"/>
      <c r="S21" s="42"/>
    </row>
    <row r="22" spans="1:22" s="51" customFormat="1" x14ac:dyDescent="0.2">
      <c r="A22" s="28" t="s">
        <v>160</v>
      </c>
      <c r="B22" s="24" t="s">
        <v>65</v>
      </c>
      <c r="C22" s="79" t="s">
        <v>244</v>
      </c>
      <c r="D22" s="129" t="s">
        <v>3</v>
      </c>
      <c r="E22" s="29">
        <v>60</v>
      </c>
      <c r="F22" s="31"/>
      <c r="G22" s="31"/>
      <c r="H22" s="31"/>
      <c r="I22" s="31"/>
      <c r="J22" s="31"/>
      <c r="K22" s="31">
        <f t="shared" ref="K22" si="18">SUM(H22:J22)</f>
        <v>0</v>
      </c>
      <c r="L22" s="31">
        <f t="shared" ref="L22" si="19">ROUND(E22*F22,2)</f>
        <v>0</v>
      </c>
      <c r="M22" s="31">
        <f t="shared" ref="M22" si="20">ROUND(E22*H22,2)</f>
        <v>0</v>
      </c>
      <c r="N22" s="31">
        <f t="shared" ref="N22" si="21">ROUND(E22*I22,2)</f>
        <v>0</v>
      </c>
      <c r="O22" s="31">
        <f t="shared" ref="O22" si="22">ROUND(E22*J22,2)</f>
        <v>0</v>
      </c>
      <c r="P22" s="31">
        <f t="shared" ref="P22" si="23">M22+N22+O22</f>
        <v>0</v>
      </c>
      <c r="S22" s="42"/>
    </row>
    <row r="23" spans="1:22" ht="14.1" customHeight="1" x14ac:dyDescent="0.2">
      <c r="A23" s="25"/>
      <c r="B23" s="24"/>
      <c r="C23" s="34" t="s">
        <v>247</v>
      </c>
      <c r="D23" s="25"/>
      <c r="E23" s="25"/>
      <c r="F23" s="31"/>
      <c r="G23" s="31"/>
      <c r="H23" s="31"/>
      <c r="I23" s="31"/>
      <c r="J23" s="31"/>
      <c r="K23" s="31"/>
      <c r="L23" s="31"/>
      <c r="M23" s="31"/>
      <c r="N23" s="31"/>
      <c r="O23" s="31"/>
      <c r="P23" s="31"/>
    </row>
    <row r="24" spans="1:22" s="51" customFormat="1" ht="15" x14ac:dyDescent="0.2">
      <c r="A24" s="28" t="s">
        <v>148</v>
      </c>
      <c r="B24" s="24" t="s">
        <v>65</v>
      </c>
      <c r="C24" s="79" t="s">
        <v>235</v>
      </c>
      <c r="D24" s="24" t="s">
        <v>100</v>
      </c>
      <c r="E24" s="29">
        <v>2.73</v>
      </c>
      <c r="F24" s="31"/>
      <c r="G24" s="31"/>
      <c r="H24" s="31"/>
      <c r="I24" s="31"/>
      <c r="J24" s="31"/>
      <c r="K24" s="31">
        <f t="shared" si="0"/>
        <v>0</v>
      </c>
      <c r="L24" s="31">
        <f t="shared" si="1"/>
        <v>0</v>
      </c>
      <c r="M24" s="31">
        <f t="shared" si="2"/>
        <v>0</v>
      </c>
      <c r="N24" s="31">
        <f t="shared" si="3"/>
        <v>0</v>
      </c>
      <c r="O24" s="31">
        <f t="shared" si="4"/>
        <v>0</v>
      </c>
      <c r="P24" s="31">
        <f t="shared" si="5"/>
        <v>0</v>
      </c>
      <c r="S24" s="42"/>
    </row>
    <row r="25" spans="1:22" s="51" customFormat="1" ht="15" x14ac:dyDescent="0.2">
      <c r="A25" s="28" t="s">
        <v>149</v>
      </c>
      <c r="B25" s="24" t="s">
        <v>65</v>
      </c>
      <c r="C25" s="79" t="s">
        <v>234</v>
      </c>
      <c r="D25" s="24" t="s">
        <v>100</v>
      </c>
      <c r="E25" s="29">
        <v>2.1</v>
      </c>
      <c r="F25" s="31"/>
      <c r="G25" s="31"/>
      <c r="H25" s="31"/>
      <c r="I25" s="31"/>
      <c r="J25" s="31"/>
      <c r="K25" s="31">
        <f t="shared" si="0"/>
        <v>0</v>
      </c>
      <c r="L25" s="31">
        <f t="shared" si="1"/>
        <v>0</v>
      </c>
      <c r="M25" s="31">
        <f t="shared" si="2"/>
        <v>0</v>
      </c>
      <c r="N25" s="31">
        <f t="shared" si="3"/>
        <v>0</v>
      </c>
      <c r="O25" s="31">
        <f t="shared" si="4"/>
        <v>0</v>
      </c>
      <c r="P25" s="31">
        <f t="shared" si="5"/>
        <v>0</v>
      </c>
    </row>
    <row r="26" spans="1:22" s="51" customFormat="1" ht="15" x14ac:dyDescent="0.2">
      <c r="A26" s="28" t="s">
        <v>150</v>
      </c>
      <c r="B26" s="24" t="s">
        <v>65</v>
      </c>
      <c r="C26" s="79" t="s">
        <v>236</v>
      </c>
      <c r="D26" s="24" t="s">
        <v>100</v>
      </c>
      <c r="E26" s="29">
        <v>2.1</v>
      </c>
      <c r="F26" s="31"/>
      <c r="G26" s="31"/>
      <c r="H26" s="31"/>
      <c r="I26" s="31"/>
      <c r="J26" s="31"/>
      <c r="K26" s="31">
        <f t="shared" si="0"/>
        <v>0</v>
      </c>
      <c r="L26" s="31">
        <f t="shared" si="1"/>
        <v>0</v>
      </c>
      <c r="M26" s="31">
        <f t="shared" si="2"/>
        <v>0</v>
      </c>
      <c r="N26" s="31">
        <f t="shared" si="3"/>
        <v>0</v>
      </c>
      <c r="O26" s="31">
        <f t="shared" si="4"/>
        <v>0</v>
      </c>
      <c r="P26" s="31">
        <f t="shared" si="5"/>
        <v>0</v>
      </c>
    </row>
    <row r="27" spans="1:22" s="51" customFormat="1" ht="15" x14ac:dyDescent="0.2">
      <c r="A27" s="28" t="s">
        <v>167</v>
      </c>
      <c r="B27" s="24" t="s">
        <v>65</v>
      </c>
      <c r="C27" s="79" t="s">
        <v>237</v>
      </c>
      <c r="D27" s="24" t="s">
        <v>100</v>
      </c>
      <c r="E27" s="29">
        <v>6.3</v>
      </c>
      <c r="F27" s="31"/>
      <c r="G27" s="31"/>
      <c r="H27" s="31"/>
      <c r="I27" s="31"/>
      <c r="J27" s="31"/>
      <c r="K27" s="31">
        <f t="shared" si="0"/>
        <v>0</v>
      </c>
      <c r="L27" s="31">
        <f t="shared" si="1"/>
        <v>0</v>
      </c>
      <c r="M27" s="31">
        <f t="shared" si="2"/>
        <v>0</v>
      </c>
      <c r="N27" s="31">
        <f t="shared" si="3"/>
        <v>0</v>
      </c>
      <c r="O27" s="31">
        <f t="shared" si="4"/>
        <v>0</v>
      </c>
      <c r="P27" s="31">
        <f t="shared" si="5"/>
        <v>0</v>
      </c>
    </row>
    <row r="28" spans="1:22" s="51" customFormat="1" ht="15" x14ac:dyDescent="0.2">
      <c r="A28" s="28" t="s">
        <v>168</v>
      </c>
      <c r="B28" s="24" t="s">
        <v>65</v>
      </c>
      <c r="C28" s="79" t="s">
        <v>238</v>
      </c>
      <c r="D28" s="24" t="s">
        <v>100</v>
      </c>
      <c r="E28" s="29">
        <v>3.4</v>
      </c>
      <c r="F28" s="31"/>
      <c r="G28" s="31"/>
      <c r="H28" s="31"/>
      <c r="I28" s="31"/>
      <c r="J28" s="31"/>
      <c r="K28" s="31">
        <f t="shared" si="0"/>
        <v>0</v>
      </c>
      <c r="L28" s="31">
        <f t="shared" si="1"/>
        <v>0</v>
      </c>
      <c r="M28" s="31">
        <f t="shared" si="2"/>
        <v>0</v>
      </c>
      <c r="N28" s="31">
        <f t="shared" si="3"/>
        <v>0</v>
      </c>
      <c r="O28" s="31">
        <f t="shared" si="4"/>
        <v>0</v>
      </c>
      <c r="P28" s="31">
        <f t="shared" si="5"/>
        <v>0</v>
      </c>
    </row>
    <row r="29" spans="1:22" s="51" customFormat="1" ht="15" x14ac:dyDescent="0.2">
      <c r="A29" s="28" t="s">
        <v>169</v>
      </c>
      <c r="B29" s="24" t="s">
        <v>65</v>
      </c>
      <c r="C29" s="79" t="s">
        <v>239</v>
      </c>
      <c r="D29" s="24" t="s">
        <v>100</v>
      </c>
      <c r="E29" s="29">
        <v>2.52</v>
      </c>
      <c r="F29" s="31"/>
      <c r="G29" s="31"/>
      <c r="H29" s="31"/>
      <c r="I29" s="31"/>
      <c r="J29" s="31"/>
      <c r="K29" s="31">
        <f t="shared" si="0"/>
        <v>0</v>
      </c>
      <c r="L29" s="31">
        <f t="shared" si="1"/>
        <v>0</v>
      </c>
      <c r="M29" s="31">
        <f t="shared" si="2"/>
        <v>0</v>
      </c>
      <c r="N29" s="31">
        <f t="shared" si="3"/>
        <v>0</v>
      </c>
      <c r="O29" s="31">
        <f t="shared" si="4"/>
        <v>0</v>
      </c>
      <c r="P29" s="31">
        <f t="shared" si="5"/>
        <v>0</v>
      </c>
    </row>
    <row r="30" spans="1:22" s="51" customFormat="1" ht="15" x14ac:dyDescent="0.2">
      <c r="A30" s="28" t="s">
        <v>170</v>
      </c>
      <c r="B30" s="24" t="s">
        <v>65</v>
      </c>
      <c r="C30" s="79" t="s">
        <v>240</v>
      </c>
      <c r="D30" s="24" t="s">
        <v>100</v>
      </c>
      <c r="E30" s="29">
        <v>2.31</v>
      </c>
      <c r="F30" s="31"/>
      <c r="G30" s="31"/>
      <c r="H30" s="31"/>
      <c r="I30" s="31"/>
      <c r="J30" s="31"/>
      <c r="K30" s="31">
        <f t="shared" ref="K30" si="24">SUM(H30:J30)</f>
        <v>0</v>
      </c>
      <c r="L30" s="31">
        <f t="shared" ref="L30" si="25">ROUND(E30*F30,2)</f>
        <v>0</v>
      </c>
      <c r="M30" s="31">
        <f t="shared" ref="M30" si="26">ROUND(E30*H30,2)</f>
        <v>0</v>
      </c>
      <c r="N30" s="31">
        <f t="shared" ref="N30" si="27">ROUND(E30*I30,2)</f>
        <v>0</v>
      </c>
      <c r="O30" s="31">
        <f t="shared" ref="O30" si="28">ROUND(E30*J30,2)</f>
        <v>0</v>
      </c>
      <c r="P30" s="31">
        <f t="shared" ref="P30" si="29">M30+N30+O30</f>
        <v>0</v>
      </c>
    </row>
    <row r="31" spans="1:22" s="51" customFormat="1" ht="15" x14ac:dyDescent="0.2">
      <c r="A31" s="28" t="s">
        <v>171</v>
      </c>
      <c r="B31" s="24" t="s">
        <v>65</v>
      </c>
      <c r="C31" s="79" t="s">
        <v>241</v>
      </c>
      <c r="D31" s="24" t="s">
        <v>100</v>
      </c>
      <c r="E31" s="29">
        <v>10.08</v>
      </c>
      <c r="F31" s="31"/>
      <c r="G31" s="31"/>
      <c r="H31" s="31"/>
      <c r="I31" s="31"/>
      <c r="J31" s="31"/>
      <c r="K31" s="31">
        <f t="shared" ref="K31:K35" si="30">SUM(H31:J31)</f>
        <v>0</v>
      </c>
      <c r="L31" s="31">
        <f t="shared" ref="L31:L35" si="31">ROUND(E31*F31,2)</f>
        <v>0</v>
      </c>
      <c r="M31" s="31">
        <f t="shared" ref="M31:M35" si="32">ROUND(E31*H31,2)</f>
        <v>0</v>
      </c>
      <c r="N31" s="31">
        <f t="shared" ref="N31:N35" si="33">ROUND(E31*I31,2)</f>
        <v>0</v>
      </c>
      <c r="O31" s="31">
        <f t="shared" ref="O31:O35" si="34">ROUND(E31*J31,2)</f>
        <v>0</v>
      </c>
      <c r="P31" s="31">
        <f t="shared" ref="P31:P35" si="35">M31+N31+O31</f>
        <v>0</v>
      </c>
    </row>
    <row r="32" spans="1:22" s="51" customFormat="1" ht="15" x14ac:dyDescent="0.2">
      <c r="A32" s="28" t="s">
        <v>172</v>
      </c>
      <c r="B32" s="24" t="s">
        <v>65</v>
      </c>
      <c r="C32" s="79" t="s">
        <v>368</v>
      </c>
      <c r="D32" s="24" t="s">
        <v>100</v>
      </c>
      <c r="E32" s="29">
        <v>6.72</v>
      </c>
      <c r="F32" s="31"/>
      <c r="G32" s="31"/>
      <c r="H32" s="31"/>
      <c r="I32" s="31"/>
      <c r="J32" s="31"/>
      <c r="K32" s="31"/>
      <c r="L32" s="31"/>
      <c r="M32" s="31"/>
      <c r="N32" s="31"/>
      <c r="O32" s="31"/>
      <c r="P32" s="31"/>
    </row>
    <row r="33" spans="1:16" s="51" customFormat="1" ht="15" x14ac:dyDescent="0.2">
      <c r="A33" s="28" t="s">
        <v>173</v>
      </c>
      <c r="B33" s="24" t="s">
        <v>65</v>
      </c>
      <c r="C33" s="79" t="s">
        <v>369</v>
      </c>
      <c r="D33" s="24" t="s">
        <v>100</v>
      </c>
      <c r="E33" s="29">
        <v>2.52</v>
      </c>
      <c r="F33" s="31"/>
      <c r="G33" s="31"/>
      <c r="H33" s="31"/>
      <c r="I33" s="31"/>
      <c r="J33" s="31"/>
      <c r="K33" s="31"/>
      <c r="L33" s="31"/>
      <c r="M33" s="31"/>
      <c r="N33" s="31"/>
      <c r="O33" s="31"/>
      <c r="P33" s="31"/>
    </row>
    <row r="34" spans="1:16" s="51" customFormat="1" ht="15" x14ac:dyDescent="0.2">
      <c r="A34" s="28" t="s">
        <v>174</v>
      </c>
      <c r="B34" s="24" t="s">
        <v>65</v>
      </c>
      <c r="C34" s="79" t="s">
        <v>370</v>
      </c>
      <c r="D34" s="24" t="s">
        <v>100</v>
      </c>
      <c r="E34" s="29">
        <v>2.52</v>
      </c>
      <c r="F34" s="31"/>
      <c r="G34" s="31"/>
      <c r="H34" s="31"/>
      <c r="I34" s="31"/>
      <c r="J34" s="31"/>
      <c r="K34" s="31"/>
      <c r="L34" s="31"/>
      <c r="M34" s="31"/>
      <c r="N34" s="31"/>
      <c r="O34" s="31"/>
      <c r="P34" s="31"/>
    </row>
    <row r="35" spans="1:16" s="51" customFormat="1" x14ac:dyDescent="0.2">
      <c r="A35" s="28" t="s">
        <v>172</v>
      </c>
      <c r="B35" s="24" t="s">
        <v>65</v>
      </c>
      <c r="C35" s="79" t="s">
        <v>242</v>
      </c>
      <c r="D35" s="129" t="s">
        <v>3</v>
      </c>
      <c r="E35" s="29">
        <v>92</v>
      </c>
      <c r="F35" s="31"/>
      <c r="G35" s="31"/>
      <c r="H35" s="31"/>
      <c r="I35" s="31"/>
      <c r="J35" s="31"/>
      <c r="K35" s="31">
        <f t="shared" si="30"/>
        <v>0</v>
      </c>
      <c r="L35" s="31">
        <f t="shared" si="31"/>
        <v>0</v>
      </c>
      <c r="M35" s="31">
        <f t="shared" si="32"/>
        <v>0</v>
      </c>
      <c r="N35" s="31">
        <f t="shared" si="33"/>
        <v>0</v>
      </c>
      <c r="O35" s="31">
        <f t="shared" si="34"/>
        <v>0</v>
      </c>
      <c r="P35" s="31">
        <f t="shared" si="35"/>
        <v>0</v>
      </c>
    </row>
    <row r="36" spans="1:16" s="51" customFormat="1" x14ac:dyDescent="0.2">
      <c r="A36" s="28" t="s">
        <v>173</v>
      </c>
      <c r="B36" s="24" t="s">
        <v>65</v>
      </c>
      <c r="C36" s="79" t="s">
        <v>245</v>
      </c>
      <c r="D36" s="129" t="s">
        <v>3</v>
      </c>
      <c r="E36" s="29">
        <v>92</v>
      </c>
      <c r="F36" s="31"/>
      <c r="G36" s="31"/>
      <c r="H36" s="31"/>
      <c r="I36" s="31"/>
      <c r="J36" s="31"/>
      <c r="K36" s="31">
        <f t="shared" ref="K36" si="36">SUM(H36:J36)</f>
        <v>0</v>
      </c>
      <c r="L36" s="31">
        <f t="shared" ref="L36" si="37">ROUND(E36*F36,2)</f>
        <v>0</v>
      </c>
      <c r="M36" s="31">
        <f t="shared" ref="M36" si="38">ROUND(E36*H36,2)</f>
        <v>0</v>
      </c>
      <c r="N36" s="31">
        <f t="shared" ref="N36" si="39">ROUND(E36*I36,2)</f>
        <v>0</v>
      </c>
      <c r="O36" s="31">
        <f t="shared" ref="O36" si="40">ROUND(E36*J36,2)</f>
        <v>0</v>
      </c>
      <c r="P36" s="31">
        <f t="shared" ref="P36" si="41">M36+N36+O36</f>
        <v>0</v>
      </c>
    </row>
    <row r="37" spans="1:16" s="55" customFormat="1" ht="14.1" customHeight="1" x14ac:dyDescent="0.2">
      <c r="A37" s="262" t="s">
        <v>251</v>
      </c>
      <c r="B37" s="263"/>
      <c r="C37" s="263"/>
      <c r="D37" s="263"/>
      <c r="E37" s="263"/>
      <c r="F37" s="263"/>
      <c r="G37" s="263"/>
      <c r="H37" s="263"/>
      <c r="I37" s="263"/>
      <c r="J37" s="264"/>
      <c r="K37" s="40"/>
      <c r="L37" s="32">
        <f>SUM(L13:L36)</f>
        <v>0</v>
      </c>
      <c r="M37" s="32">
        <f>SUM(M13:M36)</f>
        <v>0</v>
      </c>
      <c r="N37" s="32">
        <f>SUM(N13:N36)</f>
        <v>0</v>
      </c>
      <c r="O37" s="32">
        <f>SUM(O13:O36)</f>
        <v>0</v>
      </c>
      <c r="P37" s="32">
        <f>SUM(P13:P36)</f>
        <v>0</v>
      </c>
    </row>
    <row r="38" spans="1:16" ht="12" customHeight="1" x14ac:dyDescent="0.2">
      <c r="B38" s="45"/>
      <c r="C38" s="43"/>
      <c r="D38" s="45"/>
      <c r="E38" s="45"/>
      <c r="F38" s="45"/>
      <c r="G38" s="45"/>
      <c r="M38" s="48"/>
      <c r="O38" s="48"/>
      <c r="P38" s="44"/>
    </row>
    <row r="40" spans="1:16" x14ac:dyDescent="0.2">
      <c r="C40" s="59" t="s">
        <v>360</v>
      </c>
    </row>
    <row r="41" spans="1:16" x14ac:dyDescent="0.2">
      <c r="C41" s="45" t="s">
        <v>0</v>
      </c>
    </row>
    <row r="42" spans="1:16" x14ac:dyDescent="0.2">
      <c r="C42" s="43"/>
    </row>
    <row r="43" spans="1:16" x14ac:dyDescent="0.2">
      <c r="C43" s="45"/>
    </row>
  </sheetData>
  <protectedRanges>
    <protectedRange password="CF3F" sqref="B37" name="Range1_2_1_3_1"/>
  </protectedRanges>
  <mergeCells count="12">
    <mergeCell ref="L10:P10"/>
    <mergeCell ref="A10:A11"/>
    <mergeCell ref="B10:B11"/>
    <mergeCell ref="C10:C11"/>
    <mergeCell ref="D10:D11"/>
    <mergeCell ref="E10:E11"/>
    <mergeCell ref="F10:K10"/>
    <mergeCell ref="A4:B4"/>
    <mergeCell ref="A5:B5"/>
    <mergeCell ref="A6:B6"/>
    <mergeCell ref="A7:B7"/>
    <mergeCell ref="A37:J37"/>
  </mergeCells>
  <phoneticPr fontId="5" type="noConversion"/>
  <pageMargins left="0.75000000000000011" right="0.75000000000000011" top="1" bottom="1" header="0.5" footer="0.5"/>
  <pageSetup paperSize="9" scale="65" fitToHeight="0" orientation="landscape" horizontalDpi="4294967292" verticalDpi="4294967292" r:id="rId1"/>
  <headerFooter alignWithMargins="0"/>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P24"/>
  <sheetViews>
    <sheetView topLeftCell="A10" zoomScale="110" zoomScaleNormal="110" workbookViewId="0">
      <selection activeCell="A25" sqref="A25:XFD26"/>
    </sheetView>
  </sheetViews>
  <sheetFormatPr defaultColWidth="10.42578125" defaultRowHeight="12.75" x14ac:dyDescent="0.2"/>
  <cols>
    <col min="1" max="1" width="4.7109375" style="1" customWidth="1"/>
    <col min="2" max="2" width="9.28515625" style="1" customWidth="1"/>
    <col min="3" max="3" width="53.7109375" style="1" customWidth="1"/>
    <col min="4" max="4" width="5.7109375" style="1" customWidth="1"/>
    <col min="5" max="5" width="8.42578125" style="1" customWidth="1"/>
    <col min="6" max="6" width="8.28515625" style="1" customWidth="1"/>
    <col min="7" max="7" width="7.28515625" style="1" bestFit="1" customWidth="1"/>
    <col min="8" max="9" width="8.42578125" style="1" customWidth="1"/>
    <col min="10" max="10" width="7.7109375" style="1" customWidth="1"/>
    <col min="11" max="11" width="8.42578125" style="1" customWidth="1"/>
    <col min="12" max="12" width="8.28515625" style="1" customWidth="1"/>
    <col min="13" max="13" width="10" style="1" bestFit="1" customWidth="1"/>
    <col min="14" max="14" width="10.140625" style="1" customWidth="1"/>
    <col min="15" max="15" width="8.7109375" style="1" customWidth="1"/>
    <col min="16" max="16" width="13" style="1" bestFit="1" customWidth="1"/>
    <col min="17" max="16384" width="10.42578125" style="1"/>
  </cols>
  <sheetData>
    <row r="1" spans="1:16" x14ac:dyDescent="0.2">
      <c r="A1" s="6"/>
      <c r="E1" s="6" t="s">
        <v>73</v>
      </c>
      <c r="F1" s="6"/>
      <c r="G1" s="6"/>
    </row>
    <row r="2" spans="1:16" x14ac:dyDescent="0.2">
      <c r="A2" s="6"/>
      <c r="E2" s="6" t="s">
        <v>53</v>
      </c>
      <c r="F2" s="6"/>
      <c r="G2" s="6"/>
    </row>
    <row r="3" spans="1:16" x14ac:dyDescent="0.2">
      <c r="A3" s="6"/>
      <c r="H3" s="17"/>
      <c r="I3" s="17"/>
      <c r="J3" s="17"/>
      <c r="K3" s="17"/>
      <c r="L3" s="17"/>
      <c r="N3" s="17"/>
    </row>
    <row r="4" spans="1:16" x14ac:dyDescent="0.2">
      <c r="A4" s="272" t="s">
        <v>23</v>
      </c>
      <c r="B4" s="272"/>
      <c r="C4" s="1" t="str">
        <f>KONSTRUKTĪVI!C6</f>
        <v>Malkas novietnes otrās daļas pārbūve par ražošanas cehu</v>
      </c>
      <c r="H4" s="17"/>
      <c r="I4" s="17"/>
      <c r="J4" s="17"/>
      <c r="K4" s="17"/>
      <c r="L4" s="17"/>
      <c r="N4" s="17"/>
    </row>
    <row r="5" spans="1:16" x14ac:dyDescent="0.2">
      <c r="A5" s="272" t="s">
        <v>9</v>
      </c>
      <c r="B5" s="272"/>
      <c r="C5" s="1" t="str">
        <f>KONSTRUKTĪVI!C7</f>
        <v>Malkas novietnes otrās daļas pārbūve par ražošanas cehu</v>
      </c>
      <c r="P5" s="19"/>
    </row>
    <row r="6" spans="1:16" x14ac:dyDescent="0.2">
      <c r="A6" s="272" t="s">
        <v>10</v>
      </c>
      <c r="B6" s="272"/>
      <c r="C6" s="1" t="str">
        <f>KONSTRUKTĪVI!C8</f>
        <v>"Benūžu Skauģi", Babītes pagasts, Mārupes novads</v>
      </c>
      <c r="P6" s="19"/>
    </row>
    <row r="7" spans="1:16" x14ac:dyDescent="0.2">
      <c r="A7" s="272" t="s">
        <v>24</v>
      </c>
      <c r="B7" s="272"/>
      <c r="C7" s="1" t="str">
        <f>KOPTĀME!C13</f>
        <v>-</v>
      </c>
      <c r="P7" s="19"/>
    </row>
    <row r="8" spans="1:16" x14ac:dyDescent="0.2">
      <c r="A8" s="17"/>
      <c r="B8" s="17"/>
      <c r="M8" s="6"/>
      <c r="P8" s="37" t="s">
        <v>1</v>
      </c>
    </row>
    <row r="9" spans="1:16" x14ac:dyDescent="0.2">
      <c r="A9" s="6"/>
      <c r="C9" s="38"/>
      <c r="D9" s="18"/>
      <c r="M9" s="39"/>
      <c r="P9" s="18">
        <f>P19</f>
        <v>0</v>
      </c>
    </row>
    <row r="10" spans="1:16" s="4" customFormat="1" ht="14.1" customHeight="1" x14ac:dyDescent="0.2">
      <c r="A10" s="274" t="s">
        <v>21</v>
      </c>
      <c r="B10" s="275" t="s">
        <v>22</v>
      </c>
      <c r="C10" s="276" t="s">
        <v>101</v>
      </c>
      <c r="D10" s="277" t="s">
        <v>15</v>
      </c>
      <c r="E10" s="277" t="s">
        <v>2</v>
      </c>
      <c r="F10" s="278" t="s">
        <v>16</v>
      </c>
      <c r="G10" s="278"/>
      <c r="H10" s="278"/>
      <c r="I10" s="278"/>
      <c r="J10" s="278"/>
      <c r="K10" s="278"/>
      <c r="L10" s="273" t="s">
        <v>17</v>
      </c>
      <c r="M10" s="273"/>
      <c r="N10" s="273"/>
      <c r="O10" s="273"/>
      <c r="P10" s="273"/>
    </row>
    <row r="11" spans="1:16" s="4" customFormat="1" ht="106.15" customHeight="1" x14ac:dyDescent="0.2">
      <c r="A11" s="274"/>
      <c r="B11" s="275"/>
      <c r="C11" s="276"/>
      <c r="D11" s="277"/>
      <c r="E11" s="277"/>
      <c r="F11" s="93" t="s">
        <v>18</v>
      </c>
      <c r="G11" s="93" t="s">
        <v>25</v>
      </c>
      <c r="H11" s="93" t="s">
        <v>29</v>
      </c>
      <c r="I11" s="93" t="s">
        <v>102</v>
      </c>
      <c r="J11" s="93" t="s">
        <v>27</v>
      </c>
      <c r="K11" s="93" t="s">
        <v>28</v>
      </c>
      <c r="L11" s="93" t="s">
        <v>19</v>
      </c>
      <c r="M11" s="93" t="s">
        <v>29</v>
      </c>
      <c r="N11" s="93" t="s">
        <v>102</v>
      </c>
      <c r="O11" s="93" t="s">
        <v>27</v>
      </c>
      <c r="P11" s="93" t="s">
        <v>30</v>
      </c>
    </row>
    <row r="12" spans="1:16" ht="14.1" customHeight="1" x14ac:dyDescent="0.2">
      <c r="A12" s="100"/>
      <c r="B12" s="72"/>
      <c r="C12" s="73" t="s">
        <v>97</v>
      </c>
      <c r="D12" s="72"/>
      <c r="E12" s="72"/>
      <c r="F12" s="72"/>
      <c r="G12" s="72"/>
      <c r="H12" s="100"/>
      <c r="I12" s="100"/>
      <c r="J12" s="100"/>
      <c r="K12" s="100"/>
      <c r="L12" s="100"/>
      <c r="M12" s="101"/>
      <c r="N12" s="100"/>
      <c r="O12" s="101"/>
      <c r="P12" s="102"/>
    </row>
    <row r="13" spans="1:16" s="3" customFormat="1" ht="15" x14ac:dyDescent="0.2">
      <c r="A13" s="86" t="s">
        <v>144</v>
      </c>
      <c r="B13" s="33" t="s">
        <v>65</v>
      </c>
      <c r="C13" s="143" t="s">
        <v>259</v>
      </c>
      <c r="D13" s="33" t="s">
        <v>100</v>
      </c>
      <c r="E13" s="103">
        <v>510</v>
      </c>
      <c r="F13" s="104"/>
      <c r="G13" s="105"/>
      <c r="H13" s="104"/>
      <c r="I13" s="104"/>
      <c r="J13" s="104"/>
      <c r="K13" s="106">
        <f t="shared" ref="K13" si="0">SUM(H13:J13)</f>
        <v>0</v>
      </c>
      <c r="L13" s="106">
        <f t="shared" ref="L13" si="1">ROUND(E13*F13,2)</f>
        <v>0</v>
      </c>
      <c r="M13" s="106">
        <f t="shared" ref="M13" si="2">ROUND(E13*H13,2)</f>
        <v>0</v>
      </c>
      <c r="N13" s="106">
        <f t="shared" ref="N13" si="3">ROUND(E13*I13,2)</f>
        <v>0</v>
      </c>
      <c r="O13" s="106">
        <f t="shared" ref="O13" si="4">ROUND(E13*J13,2)</f>
        <v>0</v>
      </c>
      <c r="P13" s="106">
        <f t="shared" ref="P13" si="5">M13+N13+O13</f>
        <v>0</v>
      </c>
    </row>
    <row r="14" spans="1:16" s="3" customFormat="1" ht="14.1" customHeight="1" x14ac:dyDescent="0.2">
      <c r="A14" s="33"/>
      <c r="B14" s="33" t="s">
        <v>65</v>
      </c>
      <c r="C14" s="73" t="s">
        <v>72</v>
      </c>
      <c r="D14" s="33"/>
      <c r="E14" s="33"/>
      <c r="F14" s="74"/>
      <c r="G14" s="103"/>
      <c r="H14" s="103"/>
      <c r="I14" s="74"/>
      <c r="J14" s="74"/>
      <c r="K14" s="103"/>
      <c r="L14" s="103"/>
      <c r="M14" s="103"/>
      <c r="N14" s="103"/>
      <c r="O14" s="103"/>
      <c r="P14" s="103"/>
    </row>
    <row r="15" spans="1:16" s="3" customFormat="1" ht="14.1" customHeight="1" x14ac:dyDescent="0.2">
      <c r="A15" s="86" t="s">
        <v>148</v>
      </c>
      <c r="B15" s="33" t="s">
        <v>65</v>
      </c>
      <c r="C15" s="143" t="s">
        <v>260</v>
      </c>
      <c r="D15" s="144" t="s">
        <v>142</v>
      </c>
      <c r="E15" s="103">
        <v>76</v>
      </c>
      <c r="F15" s="104"/>
      <c r="G15" s="105"/>
      <c r="H15" s="104"/>
      <c r="I15" s="104"/>
      <c r="J15" s="104"/>
      <c r="K15" s="106">
        <f t="shared" ref="K15" si="6">SUM(H15:J15)</f>
        <v>0</v>
      </c>
      <c r="L15" s="106">
        <f t="shared" ref="L15" si="7">ROUND(E15*F15,2)</f>
        <v>0</v>
      </c>
      <c r="M15" s="106">
        <f t="shared" ref="M15" si="8">ROUND(E15*H15,2)</f>
        <v>0</v>
      </c>
      <c r="N15" s="106">
        <f t="shared" ref="N15" si="9">ROUND(E15*I15,2)</f>
        <v>0</v>
      </c>
      <c r="O15" s="106">
        <f t="shared" ref="O15" si="10">ROUND(E15*J15,2)</f>
        <v>0</v>
      </c>
      <c r="P15" s="106">
        <f t="shared" ref="P15" si="11">M15+N15+O15</f>
        <v>0</v>
      </c>
    </row>
    <row r="16" spans="1:16" s="3" customFormat="1" ht="14.1" customHeight="1" x14ac:dyDescent="0.2">
      <c r="A16" s="86" t="s">
        <v>149</v>
      </c>
      <c r="B16" s="33" t="s">
        <v>65</v>
      </c>
      <c r="C16" s="143" t="s">
        <v>205</v>
      </c>
      <c r="D16" s="144" t="s">
        <v>3</v>
      </c>
      <c r="E16" s="103">
        <f>16+57</f>
        <v>73</v>
      </c>
      <c r="F16" s="104"/>
      <c r="G16" s="105"/>
      <c r="H16" s="104"/>
      <c r="I16" s="104"/>
      <c r="J16" s="104"/>
      <c r="K16" s="106">
        <f>SUM(H16:J16)</f>
        <v>0</v>
      </c>
      <c r="L16" s="106">
        <f>ROUND(E16*F16,2)</f>
        <v>0</v>
      </c>
      <c r="M16" s="106">
        <f>ROUND(E16*H16,2)</f>
        <v>0</v>
      </c>
      <c r="N16" s="106">
        <f>ROUND(E16*I16,2)</f>
        <v>0</v>
      </c>
      <c r="O16" s="106">
        <f>ROUND(E16*J16,2)</f>
        <v>0</v>
      </c>
      <c r="P16" s="106">
        <f>M16+N16+O16</f>
        <v>0</v>
      </c>
    </row>
    <row r="17" spans="1:16" s="3" customFormat="1" ht="14.1" customHeight="1" x14ac:dyDescent="0.2">
      <c r="A17" s="86" t="s">
        <v>150</v>
      </c>
      <c r="B17" s="33" t="s">
        <v>65</v>
      </c>
      <c r="C17" s="76" t="s">
        <v>233</v>
      </c>
      <c r="D17" s="144" t="s">
        <v>3</v>
      </c>
      <c r="E17" s="103">
        <v>16</v>
      </c>
      <c r="F17" s="104"/>
      <c r="G17" s="105"/>
      <c r="H17" s="104"/>
      <c r="I17" s="104"/>
      <c r="J17" s="104"/>
      <c r="K17" s="106">
        <f>SUM(H17:J17)</f>
        <v>0</v>
      </c>
      <c r="L17" s="106">
        <f>ROUND(E17*F17,2)</f>
        <v>0</v>
      </c>
      <c r="M17" s="106">
        <f>ROUND(E17*H17,2)</f>
        <v>0</v>
      </c>
      <c r="N17" s="106">
        <f>ROUND(E17*I17,2)</f>
        <v>0</v>
      </c>
      <c r="O17" s="106">
        <f>ROUND(E17*J17,2)</f>
        <v>0</v>
      </c>
      <c r="P17" s="106">
        <f>M17+N17+O17</f>
        <v>0</v>
      </c>
    </row>
    <row r="18" spans="1:16" s="3" customFormat="1" ht="14.1" customHeight="1" x14ac:dyDescent="0.2">
      <c r="A18" s="86" t="s">
        <v>167</v>
      </c>
      <c r="B18" s="33" t="s">
        <v>65</v>
      </c>
      <c r="C18" s="76" t="s">
        <v>140</v>
      </c>
      <c r="D18" s="144" t="s">
        <v>143</v>
      </c>
      <c r="E18" s="103">
        <v>1</v>
      </c>
      <c r="F18" s="104"/>
      <c r="G18" s="105"/>
      <c r="H18" s="104"/>
      <c r="I18" s="104"/>
      <c r="J18" s="104"/>
      <c r="K18" s="106">
        <f>SUM(H18:J18)</f>
        <v>0</v>
      </c>
      <c r="L18" s="106">
        <f>ROUND(E18*F18,2)</f>
        <v>0</v>
      </c>
      <c r="M18" s="106">
        <f>ROUND(E18*H18,2)</f>
        <v>0</v>
      </c>
      <c r="N18" s="106">
        <f>ROUND(E18*I18,2)</f>
        <v>0</v>
      </c>
      <c r="O18" s="106">
        <f>ROUND(E18*J18,2)</f>
        <v>0</v>
      </c>
      <c r="P18" s="106">
        <f>M18+N18+O18</f>
        <v>0</v>
      </c>
    </row>
    <row r="19" spans="1:16" s="5" customFormat="1" ht="14.1" customHeight="1" x14ac:dyDescent="0.2">
      <c r="A19" s="262" t="s">
        <v>251</v>
      </c>
      <c r="B19" s="263"/>
      <c r="C19" s="263"/>
      <c r="D19" s="263"/>
      <c r="E19" s="263"/>
      <c r="F19" s="263"/>
      <c r="G19" s="263"/>
      <c r="H19" s="263"/>
      <c r="I19" s="263"/>
      <c r="J19" s="264"/>
      <c r="K19" s="77"/>
      <c r="L19" s="78">
        <f>SUM(L13:L18)</f>
        <v>0</v>
      </c>
      <c r="M19" s="78">
        <f>SUM(M13:M18)</f>
        <v>0</v>
      </c>
      <c r="N19" s="78">
        <f>SUM(N13:N18)</f>
        <v>0</v>
      </c>
      <c r="O19" s="78">
        <f>SUM(O13:O18)</f>
        <v>0</v>
      </c>
      <c r="P19" s="78">
        <f>SUM(P13:P18)</f>
        <v>0</v>
      </c>
    </row>
    <row r="20" spans="1:16" ht="18" customHeight="1" x14ac:dyDescent="0.2">
      <c r="A20" s="6"/>
      <c r="B20" s="6"/>
      <c r="C20" s="7"/>
      <c r="D20" s="8"/>
      <c r="E20" s="8"/>
      <c r="F20" s="8"/>
      <c r="G20" s="8"/>
      <c r="H20" s="9"/>
      <c r="I20" s="9"/>
      <c r="J20" s="9"/>
      <c r="K20" s="9"/>
      <c r="L20" s="9"/>
      <c r="M20" s="10"/>
      <c r="N20" s="11"/>
      <c r="O20" s="10"/>
      <c r="P20" s="12"/>
    </row>
    <row r="22" spans="1:16" x14ac:dyDescent="0.2">
      <c r="C22" s="59" t="s">
        <v>360</v>
      </c>
    </row>
    <row r="23" spans="1:16" x14ac:dyDescent="0.2">
      <c r="C23" s="45" t="s">
        <v>0</v>
      </c>
    </row>
    <row r="24" spans="1:16" x14ac:dyDescent="0.2">
      <c r="C24" s="43"/>
    </row>
  </sheetData>
  <protectedRanges>
    <protectedRange password="CF3F" sqref="B19" name="Range1_2_1_3_1"/>
  </protectedRanges>
  <mergeCells count="12">
    <mergeCell ref="L10:P10"/>
    <mergeCell ref="A10:A11"/>
    <mergeCell ref="B10:B11"/>
    <mergeCell ref="C10:C11"/>
    <mergeCell ref="D10:D11"/>
    <mergeCell ref="E10:E11"/>
    <mergeCell ref="F10:K10"/>
    <mergeCell ref="A4:B4"/>
    <mergeCell ref="A5:B5"/>
    <mergeCell ref="A6:B6"/>
    <mergeCell ref="A7:B7"/>
    <mergeCell ref="A19:J19"/>
  </mergeCells>
  <phoneticPr fontId="5" type="noConversion"/>
  <pageMargins left="0.75000000000000011" right="0.75000000000000011" top="1" bottom="1" header="0.5" footer="0.5"/>
  <pageSetup paperSize="9" scale="73" fitToHeight="0" orientation="landscape"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P32"/>
  <sheetViews>
    <sheetView topLeftCell="A12" zoomScale="130" zoomScaleNormal="130" zoomScaleSheetLayoutView="80" workbookViewId="0">
      <selection activeCell="F13" sqref="F13:J26"/>
    </sheetView>
  </sheetViews>
  <sheetFormatPr defaultColWidth="10.42578125" defaultRowHeight="12.75" x14ac:dyDescent="0.2"/>
  <cols>
    <col min="1" max="1" width="4.7109375" style="42" customWidth="1"/>
    <col min="2" max="2" width="9.28515625" style="42" customWidth="1"/>
    <col min="3" max="3" width="53.7109375" style="42" customWidth="1"/>
    <col min="4" max="4" width="5.7109375" style="42" customWidth="1"/>
    <col min="5" max="5" width="8.42578125" style="42" customWidth="1"/>
    <col min="6" max="6" width="8.28515625" style="42" customWidth="1"/>
    <col min="7" max="7" width="7.28515625" style="42" customWidth="1"/>
    <col min="8" max="9" width="8.42578125" style="42" customWidth="1"/>
    <col min="10" max="10" width="8" style="42" customWidth="1"/>
    <col min="11" max="11" width="8.42578125" style="42" customWidth="1"/>
    <col min="12" max="12" width="8.28515625" style="42" customWidth="1"/>
    <col min="13" max="13" width="10.28515625" style="42" customWidth="1"/>
    <col min="14" max="14" width="9.85546875" style="42" customWidth="1"/>
    <col min="15" max="16" width="9.5703125" style="42" customWidth="1"/>
    <col min="17" max="16384" width="10.42578125" style="42"/>
  </cols>
  <sheetData>
    <row r="1" spans="1:16" x14ac:dyDescent="0.2">
      <c r="A1" s="45"/>
      <c r="E1" s="45" t="s">
        <v>55</v>
      </c>
      <c r="F1" s="45"/>
      <c r="G1" s="45"/>
    </row>
    <row r="2" spans="1:16" x14ac:dyDescent="0.2">
      <c r="A2" s="45"/>
      <c r="E2" s="45" t="s">
        <v>131</v>
      </c>
      <c r="F2" s="45"/>
      <c r="G2" s="45"/>
    </row>
    <row r="3" spans="1:16" x14ac:dyDescent="0.2">
      <c r="A3" s="45"/>
      <c r="H3" s="43"/>
      <c r="I3" s="43"/>
      <c r="J3" s="43"/>
      <c r="K3" s="43"/>
      <c r="L3" s="43"/>
      <c r="N3" s="43"/>
    </row>
    <row r="4" spans="1:16" x14ac:dyDescent="0.2">
      <c r="A4" s="261" t="s">
        <v>23</v>
      </c>
      <c r="B4" s="261"/>
      <c r="C4" s="42" t="str">
        <f>'1-1'!C4</f>
        <v>Malkas novietnes otrās daļas pārbūve par ražošanas cehu</v>
      </c>
      <c r="H4" s="43"/>
      <c r="I4" s="43"/>
      <c r="J4" s="43"/>
      <c r="K4" s="43"/>
      <c r="L4" s="43"/>
      <c r="N4" s="43"/>
    </row>
    <row r="5" spans="1:16" x14ac:dyDescent="0.2">
      <c r="A5" s="261" t="s">
        <v>9</v>
      </c>
      <c r="B5" s="261"/>
      <c r="C5" s="42" t="str">
        <f>'1-1'!C5</f>
        <v>Malkas novietnes otrās daļas pārbūve par ražošanas cehu</v>
      </c>
      <c r="P5" s="44"/>
    </row>
    <row r="6" spans="1:16" x14ac:dyDescent="0.2">
      <c r="A6" s="261" t="s">
        <v>10</v>
      </c>
      <c r="B6" s="261"/>
      <c r="C6" s="42" t="str">
        <f>'1-1'!C6</f>
        <v>"Benūžu Skauģi", Babītes pagasts, Mārupes novads</v>
      </c>
      <c r="P6" s="44"/>
    </row>
    <row r="7" spans="1:16" x14ac:dyDescent="0.2">
      <c r="A7" s="261" t="s">
        <v>24</v>
      </c>
      <c r="B7" s="261"/>
      <c r="C7" s="42" t="str">
        <f>KOPTĀME!C13</f>
        <v>-</v>
      </c>
      <c r="P7" s="44"/>
    </row>
    <row r="8" spans="1:16" x14ac:dyDescent="0.2">
      <c r="A8" s="43" t="str">
        <f>'1-1'!A8</f>
        <v>Tāme sastādīta 2021.gada tirgus cenās, pamatojoties uz ēkas projektu</v>
      </c>
      <c r="B8" s="43"/>
      <c r="M8" s="45"/>
      <c r="P8" s="46" t="s">
        <v>1</v>
      </c>
    </row>
    <row r="9" spans="1:16" x14ac:dyDescent="0.2">
      <c r="A9" s="45"/>
      <c r="C9" s="47"/>
      <c r="D9" s="48"/>
      <c r="M9" s="49"/>
      <c r="P9" s="48">
        <f>P27</f>
        <v>0</v>
      </c>
    </row>
    <row r="10" spans="1:16" s="50" customFormat="1" ht="14.1" customHeight="1" x14ac:dyDescent="0.2">
      <c r="A10" s="267" t="s">
        <v>21</v>
      </c>
      <c r="B10" s="268" t="s">
        <v>22</v>
      </c>
      <c r="C10" s="269" t="s">
        <v>101</v>
      </c>
      <c r="D10" s="270" t="s">
        <v>15</v>
      </c>
      <c r="E10" s="270" t="s">
        <v>2</v>
      </c>
      <c r="F10" s="271" t="s">
        <v>16</v>
      </c>
      <c r="G10" s="271"/>
      <c r="H10" s="271"/>
      <c r="I10" s="271"/>
      <c r="J10" s="271"/>
      <c r="K10" s="271"/>
      <c r="L10" s="265" t="s">
        <v>17</v>
      </c>
      <c r="M10" s="265"/>
      <c r="N10" s="265"/>
      <c r="O10" s="265"/>
      <c r="P10" s="265"/>
    </row>
    <row r="11" spans="1:16" s="50" customFormat="1" ht="106.15" customHeight="1" x14ac:dyDescent="0.2">
      <c r="A11" s="267"/>
      <c r="B11" s="268"/>
      <c r="C11" s="269"/>
      <c r="D11" s="270"/>
      <c r="E11" s="270"/>
      <c r="F11" s="92" t="s">
        <v>18</v>
      </c>
      <c r="G11" s="92" t="s">
        <v>25</v>
      </c>
      <c r="H11" s="92" t="s">
        <v>29</v>
      </c>
      <c r="I11" s="92" t="s">
        <v>102</v>
      </c>
      <c r="J11" s="92" t="s">
        <v>27</v>
      </c>
      <c r="K11" s="92" t="s">
        <v>28</v>
      </c>
      <c r="L11" s="92" t="s">
        <v>19</v>
      </c>
      <c r="M11" s="92" t="s">
        <v>29</v>
      </c>
      <c r="N11" s="92" t="s">
        <v>102</v>
      </c>
      <c r="O11" s="92" t="s">
        <v>27</v>
      </c>
      <c r="P11" s="92" t="s">
        <v>30</v>
      </c>
    </row>
    <row r="12" spans="1:16" ht="14.1" customHeight="1" x14ac:dyDescent="0.2">
      <c r="A12" s="25"/>
      <c r="B12" s="25"/>
      <c r="C12" s="34" t="s">
        <v>153</v>
      </c>
      <c r="D12" s="25"/>
      <c r="E12" s="25"/>
      <c r="F12" s="25"/>
      <c r="G12" s="25"/>
      <c r="H12" s="25"/>
      <c r="I12" s="25"/>
      <c r="J12" s="25"/>
      <c r="K12" s="25"/>
      <c r="L12" s="25"/>
      <c r="M12" s="25"/>
      <c r="N12" s="25"/>
      <c r="O12" s="25"/>
      <c r="P12" s="25"/>
    </row>
    <row r="13" spans="1:16" ht="14.1" customHeight="1" x14ac:dyDescent="0.2">
      <c r="A13" s="84" t="s">
        <v>144</v>
      </c>
      <c r="B13" s="25" t="s">
        <v>65</v>
      </c>
      <c r="C13" s="133" t="s">
        <v>154</v>
      </c>
      <c r="D13" s="24" t="s">
        <v>100</v>
      </c>
      <c r="E13" s="29">
        <v>186</v>
      </c>
      <c r="F13" s="81"/>
      <c r="G13" s="82"/>
      <c r="H13" s="81"/>
      <c r="I13" s="81"/>
      <c r="J13" s="81"/>
      <c r="K13" s="80">
        <f>SUM(H13:J13)</f>
        <v>0</v>
      </c>
      <c r="L13" s="80">
        <f>ROUND(E13*F13,2)</f>
        <v>0</v>
      </c>
      <c r="M13" s="80">
        <f>ROUND(E13*H13,2)</f>
        <v>0</v>
      </c>
      <c r="N13" s="80">
        <f>ROUND(E13*I13,2)</f>
        <v>0</v>
      </c>
      <c r="O13" s="80">
        <f>ROUND(E13*J13,2)</f>
        <v>0</v>
      </c>
      <c r="P13" s="80">
        <f>M13+N13+O13</f>
        <v>0</v>
      </c>
    </row>
    <row r="14" spans="1:16" s="51" customFormat="1" ht="14.1" customHeight="1" x14ac:dyDescent="0.2">
      <c r="A14" s="84" t="s">
        <v>145</v>
      </c>
      <c r="B14" s="24" t="s">
        <v>65</v>
      </c>
      <c r="C14" s="133" t="s">
        <v>261</v>
      </c>
      <c r="D14" s="24" t="s">
        <v>100</v>
      </c>
      <c r="E14" s="29">
        <v>186</v>
      </c>
      <c r="F14" s="81"/>
      <c r="G14" s="82"/>
      <c r="H14" s="81"/>
      <c r="I14" s="81"/>
      <c r="J14" s="81"/>
      <c r="K14" s="80">
        <f>SUM(H14:J14)</f>
        <v>0</v>
      </c>
      <c r="L14" s="80">
        <f>ROUND(E14*F14,2)</f>
        <v>0</v>
      </c>
      <c r="M14" s="80">
        <f>ROUND(E14*H14,2)</f>
        <v>0</v>
      </c>
      <c r="N14" s="80">
        <f>ROUND(E14*I14,2)</f>
        <v>0</v>
      </c>
      <c r="O14" s="80">
        <f>ROUND(E14*J14,2)</f>
        <v>0</v>
      </c>
      <c r="P14" s="80">
        <f>M14+N14+O14</f>
        <v>0</v>
      </c>
    </row>
    <row r="15" spans="1:16" s="51" customFormat="1" ht="14.1" customHeight="1" x14ac:dyDescent="0.2">
      <c r="A15" s="84" t="s">
        <v>146</v>
      </c>
      <c r="B15" s="24" t="s">
        <v>65</v>
      </c>
      <c r="C15" s="134" t="s">
        <v>177</v>
      </c>
      <c r="D15" s="24" t="s">
        <v>98</v>
      </c>
      <c r="E15" s="29">
        <v>178.8</v>
      </c>
      <c r="F15" s="81"/>
      <c r="G15" s="82"/>
      <c r="H15" s="81"/>
      <c r="I15" s="81"/>
      <c r="J15" s="81"/>
      <c r="K15" s="80">
        <f>SUM(H15:J15)</f>
        <v>0</v>
      </c>
      <c r="L15" s="80">
        <f>ROUND(E15*F15,2)</f>
        <v>0</v>
      </c>
      <c r="M15" s="80">
        <f>ROUND(E15*H15,2)</f>
        <v>0</v>
      </c>
      <c r="N15" s="80">
        <f>ROUND(E15*I15,2)</f>
        <v>0</v>
      </c>
      <c r="O15" s="80">
        <f>ROUND(E15*J15,2)</f>
        <v>0</v>
      </c>
      <c r="P15" s="80">
        <f>M15+N15+O15</f>
        <v>0</v>
      </c>
    </row>
    <row r="16" spans="1:16" s="51" customFormat="1" ht="14.1" customHeight="1" x14ac:dyDescent="0.2">
      <c r="A16" s="84" t="s">
        <v>147</v>
      </c>
      <c r="B16" s="25" t="s">
        <v>65</v>
      </c>
      <c r="C16" s="131" t="s">
        <v>82</v>
      </c>
      <c r="D16" s="24" t="s">
        <v>100</v>
      </c>
      <c r="E16" s="29">
        <v>186</v>
      </c>
      <c r="F16" s="81"/>
      <c r="G16" s="82"/>
      <c r="H16" s="81"/>
      <c r="I16" s="81"/>
      <c r="J16" s="81"/>
      <c r="K16" s="80">
        <f>SUM(H16:J16)</f>
        <v>0</v>
      </c>
      <c r="L16" s="80">
        <f>ROUND(E16*F16,2)</f>
        <v>0</v>
      </c>
      <c r="M16" s="80">
        <f>ROUND(E16*H16,2)</f>
        <v>0</v>
      </c>
      <c r="N16" s="80">
        <f>ROUND(E16*I16,2)</f>
        <v>0</v>
      </c>
      <c r="O16" s="80">
        <f>ROUND(E16*J16,2)</f>
        <v>0</v>
      </c>
      <c r="P16" s="80">
        <f>M16+N16+O16</f>
        <v>0</v>
      </c>
    </row>
    <row r="17" spans="1:16" s="51" customFormat="1" ht="14.1" customHeight="1" x14ac:dyDescent="0.2">
      <c r="A17" s="84" t="s">
        <v>155</v>
      </c>
      <c r="B17" s="24" t="s">
        <v>65</v>
      </c>
      <c r="C17" s="134" t="s">
        <v>138</v>
      </c>
      <c r="D17" s="24" t="s">
        <v>100</v>
      </c>
      <c r="E17" s="29">
        <v>252</v>
      </c>
      <c r="F17" s="81"/>
      <c r="G17" s="82"/>
      <c r="H17" s="81"/>
      <c r="I17" s="81"/>
      <c r="J17" s="81"/>
      <c r="K17" s="80">
        <f t="shared" ref="K17:K26" si="0">SUM(H17:J17)</f>
        <v>0</v>
      </c>
      <c r="L17" s="80">
        <f t="shared" ref="L17:L26" si="1">ROUND(E17*F17,2)</f>
        <v>0</v>
      </c>
      <c r="M17" s="80">
        <f t="shared" ref="M17:M26" si="2">ROUND(E17*H17,2)</f>
        <v>0</v>
      </c>
      <c r="N17" s="80">
        <f t="shared" ref="N17:N26" si="3">ROUND(E17*I17,2)</f>
        <v>0</v>
      </c>
      <c r="O17" s="80">
        <f t="shared" ref="O17:O26" si="4">ROUND(E17*J17,2)</f>
        <v>0</v>
      </c>
      <c r="P17" s="80">
        <f t="shared" ref="P17:P26" si="5">M17+N17+O17</f>
        <v>0</v>
      </c>
    </row>
    <row r="18" spans="1:16" s="51" customFormat="1" ht="14.1" customHeight="1" x14ac:dyDescent="0.2">
      <c r="A18" s="84" t="s">
        <v>156</v>
      </c>
      <c r="B18" s="24" t="s">
        <v>65</v>
      </c>
      <c r="C18" s="131" t="s">
        <v>262</v>
      </c>
      <c r="D18" s="24" t="s">
        <v>100</v>
      </c>
      <c r="E18" s="29">
        <v>186</v>
      </c>
      <c r="F18" s="81"/>
      <c r="G18" s="82"/>
      <c r="H18" s="81"/>
      <c r="I18" s="81"/>
      <c r="J18" s="81"/>
      <c r="K18" s="80">
        <f t="shared" si="0"/>
        <v>0</v>
      </c>
      <c r="L18" s="80">
        <f t="shared" si="1"/>
        <v>0</v>
      </c>
      <c r="M18" s="80">
        <f t="shared" si="2"/>
        <v>0</v>
      </c>
      <c r="N18" s="80">
        <f t="shared" si="3"/>
        <v>0</v>
      </c>
      <c r="O18" s="80">
        <f t="shared" si="4"/>
        <v>0</v>
      </c>
      <c r="P18" s="80">
        <f t="shared" si="5"/>
        <v>0</v>
      </c>
    </row>
    <row r="19" spans="1:16" s="51" customFormat="1" ht="14.1" customHeight="1" x14ac:dyDescent="0.2">
      <c r="A19" s="84" t="s">
        <v>157</v>
      </c>
      <c r="B19" s="25" t="s">
        <v>65</v>
      </c>
      <c r="C19" s="134" t="s">
        <v>176</v>
      </c>
      <c r="D19" s="24" t="s">
        <v>98</v>
      </c>
      <c r="E19" s="29">
        <v>134.19999999999999</v>
      </c>
      <c r="F19" s="81"/>
      <c r="G19" s="82"/>
      <c r="H19" s="81"/>
      <c r="I19" s="81"/>
      <c r="J19" s="81"/>
      <c r="K19" s="80">
        <f t="shared" si="0"/>
        <v>0</v>
      </c>
      <c r="L19" s="80">
        <f t="shared" si="1"/>
        <v>0</v>
      </c>
      <c r="M19" s="80">
        <f t="shared" si="2"/>
        <v>0</v>
      </c>
      <c r="N19" s="80">
        <f t="shared" si="3"/>
        <v>0</v>
      </c>
      <c r="O19" s="80">
        <f t="shared" si="4"/>
        <v>0</v>
      </c>
      <c r="P19" s="80">
        <f t="shared" si="5"/>
        <v>0</v>
      </c>
    </row>
    <row r="20" spans="1:16" s="51" customFormat="1" ht="14.1" customHeight="1" x14ac:dyDescent="0.2">
      <c r="A20" s="84" t="s">
        <v>158</v>
      </c>
      <c r="B20" s="24" t="s">
        <v>65</v>
      </c>
      <c r="C20" s="131" t="s">
        <v>263</v>
      </c>
      <c r="D20" s="24" t="s">
        <v>100</v>
      </c>
      <c r="E20" s="29">
        <v>186</v>
      </c>
      <c r="F20" s="81"/>
      <c r="G20" s="82"/>
      <c r="H20" s="81"/>
      <c r="I20" s="81"/>
      <c r="J20" s="81"/>
      <c r="K20" s="80">
        <f>SUM(H20:J20)</f>
        <v>0</v>
      </c>
      <c r="L20" s="80">
        <f>ROUND(E20*F20,2)</f>
        <v>0</v>
      </c>
      <c r="M20" s="80">
        <f>ROUND(E20*H20,2)</f>
        <v>0</v>
      </c>
      <c r="N20" s="80">
        <f>ROUND(E20*I20,2)</f>
        <v>0</v>
      </c>
      <c r="O20" s="80">
        <f>ROUND(E20*J20,2)</f>
        <v>0</v>
      </c>
      <c r="P20" s="80">
        <f>M20+N20+O20</f>
        <v>0</v>
      </c>
    </row>
    <row r="21" spans="1:16" s="51" customFormat="1" ht="14.1" customHeight="1" x14ac:dyDescent="0.2">
      <c r="A21" s="84" t="s">
        <v>159</v>
      </c>
      <c r="B21" s="24" t="s">
        <v>65</v>
      </c>
      <c r="C21" s="134" t="s">
        <v>177</v>
      </c>
      <c r="D21" s="24" t="s">
        <v>98</v>
      </c>
      <c r="E21" s="29">
        <v>44.71</v>
      </c>
      <c r="F21" s="81"/>
      <c r="G21" s="82"/>
      <c r="H21" s="81"/>
      <c r="I21" s="81"/>
      <c r="J21" s="81"/>
      <c r="K21" s="80">
        <f>SUM(H21:J21)</f>
        <v>0</v>
      </c>
      <c r="L21" s="80">
        <f>ROUND(E21*F21,2)</f>
        <v>0</v>
      </c>
      <c r="M21" s="80">
        <f>ROUND(E21*H21,2)</f>
        <v>0</v>
      </c>
      <c r="N21" s="80">
        <f>ROUND(E21*I21,2)</f>
        <v>0</v>
      </c>
      <c r="O21" s="80">
        <f>ROUND(E21*J21,2)</f>
        <v>0</v>
      </c>
      <c r="P21" s="80">
        <f>M21+N21+O21</f>
        <v>0</v>
      </c>
    </row>
    <row r="22" spans="1:16" s="51" customFormat="1" ht="14.1" customHeight="1" x14ac:dyDescent="0.2">
      <c r="A22" s="84" t="s">
        <v>160</v>
      </c>
      <c r="B22" s="25" t="s">
        <v>65</v>
      </c>
      <c r="C22" s="131" t="s">
        <v>672</v>
      </c>
      <c r="D22" s="24" t="s">
        <v>3</v>
      </c>
      <c r="E22" s="29">
        <v>100</v>
      </c>
      <c r="F22" s="81"/>
      <c r="G22" s="82"/>
      <c r="H22" s="81"/>
      <c r="I22" s="81"/>
      <c r="J22" s="81"/>
      <c r="K22" s="80">
        <f t="shared" si="0"/>
        <v>0</v>
      </c>
      <c r="L22" s="80">
        <f t="shared" si="1"/>
        <v>0</v>
      </c>
      <c r="M22" s="80">
        <f t="shared" si="2"/>
        <v>0</v>
      </c>
      <c r="N22" s="80">
        <f t="shared" si="3"/>
        <v>0</v>
      </c>
      <c r="O22" s="80">
        <f t="shared" si="4"/>
        <v>0</v>
      </c>
      <c r="P22" s="80">
        <f t="shared" si="5"/>
        <v>0</v>
      </c>
    </row>
    <row r="23" spans="1:16" s="51" customFormat="1" ht="14.1" customHeight="1" x14ac:dyDescent="0.2">
      <c r="A23" s="84" t="s">
        <v>162</v>
      </c>
      <c r="B23" s="24" t="s">
        <v>65</v>
      </c>
      <c r="C23" s="134" t="s">
        <v>178</v>
      </c>
      <c r="D23" s="24" t="s">
        <v>3</v>
      </c>
      <c r="E23" s="29">
        <f>E22</f>
        <v>100</v>
      </c>
      <c r="F23" s="81"/>
      <c r="G23" s="82"/>
      <c r="H23" s="81"/>
      <c r="I23" s="81"/>
      <c r="J23" s="81"/>
      <c r="K23" s="80">
        <f t="shared" si="0"/>
        <v>0</v>
      </c>
      <c r="L23" s="80">
        <f t="shared" si="1"/>
        <v>0</v>
      </c>
      <c r="M23" s="80">
        <f t="shared" si="2"/>
        <v>0</v>
      </c>
      <c r="N23" s="80">
        <f t="shared" si="3"/>
        <v>0</v>
      </c>
      <c r="O23" s="80">
        <f t="shared" si="4"/>
        <v>0</v>
      </c>
      <c r="P23" s="80">
        <f t="shared" si="5"/>
        <v>0</v>
      </c>
    </row>
    <row r="24" spans="1:16" s="51" customFormat="1" ht="14.1" customHeight="1" x14ac:dyDescent="0.2">
      <c r="A24" s="84" t="s">
        <v>163</v>
      </c>
      <c r="B24" s="25" t="s">
        <v>65</v>
      </c>
      <c r="C24" s="134" t="s">
        <v>673</v>
      </c>
      <c r="D24" s="24" t="s">
        <v>89</v>
      </c>
      <c r="E24" s="29">
        <v>15.7</v>
      </c>
      <c r="F24" s="81"/>
      <c r="G24" s="82"/>
      <c r="H24" s="81"/>
      <c r="I24" s="81"/>
      <c r="J24" s="81"/>
      <c r="K24" s="80">
        <f>SUM(H24:J24)</f>
        <v>0</v>
      </c>
      <c r="L24" s="80">
        <f t="shared" si="1"/>
        <v>0</v>
      </c>
      <c r="M24" s="80">
        <f t="shared" si="2"/>
        <v>0</v>
      </c>
      <c r="N24" s="80">
        <f>ROUND(E24*I24,2)</f>
        <v>0</v>
      </c>
      <c r="O24" s="80">
        <f t="shared" si="4"/>
        <v>0</v>
      </c>
      <c r="P24" s="80">
        <f t="shared" si="5"/>
        <v>0</v>
      </c>
    </row>
    <row r="25" spans="1:16" s="51" customFormat="1" ht="14.1" customHeight="1" x14ac:dyDescent="0.2">
      <c r="A25" s="84" t="s">
        <v>164</v>
      </c>
      <c r="B25" s="24" t="s">
        <v>65</v>
      </c>
      <c r="C25" s="133" t="s">
        <v>56</v>
      </c>
      <c r="D25" s="24" t="s">
        <v>100</v>
      </c>
      <c r="E25" s="29">
        <v>186</v>
      </c>
      <c r="F25" s="81"/>
      <c r="G25" s="82"/>
      <c r="H25" s="81"/>
      <c r="I25" s="81"/>
      <c r="J25" s="81"/>
      <c r="K25" s="80">
        <f t="shared" si="0"/>
        <v>0</v>
      </c>
      <c r="L25" s="80">
        <f t="shared" si="1"/>
        <v>0</v>
      </c>
      <c r="M25" s="80">
        <f t="shared" si="2"/>
        <v>0</v>
      </c>
      <c r="N25" s="80">
        <f t="shared" si="3"/>
        <v>0</v>
      </c>
      <c r="O25" s="80">
        <f t="shared" si="4"/>
        <v>0</v>
      </c>
      <c r="P25" s="80">
        <f t="shared" si="5"/>
        <v>0</v>
      </c>
    </row>
    <row r="26" spans="1:16" s="51" customFormat="1" ht="14.1" customHeight="1" x14ac:dyDescent="0.2">
      <c r="A26" s="84" t="s">
        <v>165</v>
      </c>
      <c r="B26" s="24" t="s">
        <v>65</v>
      </c>
      <c r="C26" s="128" t="s">
        <v>175</v>
      </c>
      <c r="D26" s="24" t="s">
        <v>100</v>
      </c>
      <c r="E26" s="29">
        <f>E25*1.05</f>
        <v>195.3</v>
      </c>
      <c r="F26" s="81"/>
      <c r="G26" s="82"/>
      <c r="H26" s="81"/>
      <c r="I26" s="81"/>
      <c r="J26" s="81"/>
      <c r="K26" s="80">
        <f t="shared" si="0"/>
        <v>0</v>
      </c>
      <c r="L26" s="80">
        <f t="shared" si="1"/>
        <v>0</v>
      </c>
      <c r="M26" s="80">
        <f t="shared" si="2"/>
        <v>0</v>
      </c>
      <c r="N26" s="80">
        <f t="shared" si="3"/>
        <v>0</v>
      </c>
      <c r="O26" s="80">
        <f t="shared" si="4"/>
        <v>0</v>
      </c>
      <c r="P26" s="80">
        <f t="shared" si="5"/>
        <v>0</v>
      </c>
    </row>
    <row r="27" spans="1:16" s="51" customFormat="1" ht="14.1" customHeight="1" x14ac:dyDescent="0.2">
      <c r="A27" s="262" t="s">
        <v>251</v>
      </c>
      <c r="B27" s="263"/>
      <c r="C27" s="263"/>
      <c r="D27" s="263"/>
      <c r="E27" s="263"/>
      <c r="F27" s="263"/>
      <c r="G27" s="263"/>
      <c r="H27" s="263"/>
      <c r="I27" s="263"/>
      <c r="J27" s="264"/>
      <c r="K27" s="40"/>
      <c r="L27" s="32">
        <f>SUM(L13:L26)</f>
        <v>0</v>
      </c>
      <c r="M27" s="32">
        <f>SUM(M13:M26)</f>
        <v>0</v>
      </c>
      <c r="N27" s="32">
        <f>SUM(N13:N26)</f>
        <v>0</v>
      </c>
      <c r="O27" s="32">
        <f>SUM(O13:O26)</f>
        <v>0</v>
      </c>
      <c r="P27" s="32">
        <f>SUM(P13:P26)</f>
        <v>0</v>
      </c>
    </row>
    <row r="28" spans="1:16" ht="18" customHeight="1" x14ac:dyDescent="0.2">
      <c r="A28" s="45"/>
      <c r="B28" s="45"/>
      <c r="C28" s="66"/>
      <c r="D28" s="67"/>
      <c r="E28" s="67"/>
      <c r="F28" s="67"/>
      <c r="G28" s="67"/>
      <c r="H28" s="65"/>
      <c r="I28" s="65"/>
      <c r="J28" s="65"/>
      <c r="K28" s="65"/>
      <c r="L28" s="65"/>
      <c r="M28" s="68"/>
      <c r="N28" s="69"/>
      <c r="O28" s="68"/>
      <c r="P28" s="70"/>
    </row>
    <row r="29" spans="1:16" ht="18" customHeight="1" x14ac:dyDescent="0.2">
      <c r="B29" s="45"/>
      <c r="C29" s="63"/>
      <c r="D29" s="45"/>
      <c r="E29" s="45"/>
      <c r="F29" s="45"/>
      <c r="G29" s="45"/>
      <c r="M29" s="48"/>
      <c r="O29" s="48"/>
      <c r="P29" s="64"/>
    </row>
    <row r="30" spans="1:16" x14ac:dyDescent="0.2">
      <c r="C30" s="59" t="s">
        <v>360</v>
      </c>
    </row>
    <row r="31" spans="1:16" x14ac:dyDescent="0.2">
      <c r="C31" s="45" t="s">
        <v>0</v>
      </c>
    </row>
    <row r="32" spans="1:16" x14ac:dyDescent="0.2">
      <c r="C32" s="43"/>
    </row>
  </sheetData>
  <protectedRanges>
    <protectedRange password="CF3F" sqref="B27" name="Range1_2_1_3_1"/>
  </protectedRanges>
  <mergeCells count="12">
    <mergeCell ref="L10:P10"/>
    <mergeCell ref="A10:A11"/>
    <mergeCell ref="B10:B11"/>
    <mergeCell ref="C10:C11"/>
    <mergeCell ref="D10:D11"/>
    <mergeCell ref="E10:E11"/>
    <mergeCell ref="F10:K10"/>
    <mergeCell ref="A4:B4"/>
    <mergeCell ref="A5:B5"/>
    <mergeCell ref="A6:B6"/>
    <mergeCell ref="A7:B7"/>
    <mergeCell ref="A27:J27"/>
  </mergeCells>
  <phoneticPr fontId="5" type="noConversion"/>
  <pageMargins left="0.75000000000000011" right="0.75000000000000011" top="1" bottom="1" header="0.5" footer="0.5"/>
  <pageSetup paperSize="9" scale="63" fitToHeight="0" orientation="landscape"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P22"/>
  <sheetViews>
    <sheetView topLeftCell="A7" zoomScale="130" zoomScaleNormal="130" workbookViewId="0">
      <selection activeCell="A23" sqref="A23:XFD24"/>
    </sheetView>
  </sheetViews>
  <sheetFormatPr defaultColWidth="10.42578125" defaultRowHeight="12.75" x14ac:dyDescent="0.2"/>
  <cols>
    <col min="1" max="1" width="4.7109375" style="42" customWidth="1"/>
    <col min="2" max="2" width="9.28515625" style="42" customWidth="1"/>
    <col min="3" max="3" width="47.28515625" style="42" customWidth="1"/>
    <col min="4" max="4" width="7.5703125" style="42" customWidth="1"/>
    <col min="5" max="5" width="8.42578125" style="42" customWidth="1"/>
    <col min="6" max="6" width="8.28515625" style="42" customWidth="1"/>
    <col min="7" max="7" width="7.28515625" style="42" customWidth="1"/>
    <col min="8" max="9" width="8.42578125" style="42" customWidth="1"/>
    <col min="10" max="10" width="8.140625" style="42" bestFit="1" customWidth="1"/>
    <col min="11" max="11" width="8.42578125" style="42" customWidth="1"/>
    <col min="12" max="12" width="7.28515625" style="42" bestFit="1" customWidth="1"/>
    <col min="13" max="13" width="8.5703125" style="42" bestFit="1" customWidth="1"/>
    <col min="14" max="14" width="9" style="42" customWidth="1"/>
    <col min="15" max="15" width="8.7109375" style="42" customWidth="1"/>
    <col min="16" max="16" width="8.5703125" style="42" customWidth="1"/>
    <col min="17" max="16384" width="10.42578125" style="42"/>
  </cols>
  <sheetData>
    <row r="1" spans="1:16" x14ac:dyDescent="0.2">
      <c r="A1" s="45"/>
      <c r="E1" s="45" t="s">
        <v>118</v>
      </c>
      <c r="F1" s="45"/>
      <c r="G1" s="45"/>
    </row>
    <row r="2" spans="1:16" x14ac:dyDescent="0.2">
      <c r="A2" s="45"/>
      <c r="E2" s="45" t="s">
        <v>96</v>
      </c>
      <c r="F2" s="45"/>
      <c r="G2" s="45"/>
    </row>
    <row r="3" spans="1:16" x14ac:dyDescent="0.2">
      <c r="A3" s="45"/>
      <c r="H3" s="43"/>
      <c r="I3" s="43"/>
      <c r="J3" s="43"/>
      <c r="K3" s="43"/>
      <c r="L3" s="43"/>
      <c r="N3" s="43"/>
    </row>
    <row r="4" spans="1:16" x14ac:dyDescent="0.2">
      <c r="A4" s="261" t="s">
        <v>23</v>
      </c>
      <c r="B4" s="261"/>
      <c r="C4" s="42" t="str">
        <f>'1-1'!C4</f>
        <v>Malkas novietnes otrās daļas pārbūve par ražošanas cehu</v>
      </c>
      <c r="H4" s="43"/>
      <c r="I4" s="43"/>
      <c r="J4" s="43"/>
      <c r="K4" s="43"/>
      <c r="L4" s="43"/>
      <c r="N4" s="43"/>
    </row>
    <row r="5" spans="1:16" x14ac:dyDescent="0.2">
      <c r="A5" s="261" t="s">
        <v>9</v>
      </c>
      <c r="B5" s="261"/>
      <c r="C5" s="42" t="str">
        <f>'1-1'!C5</f>
        <v>Malkas novietnes otrās daļas pārbūve par ražošanas cehu</v>
      </c>
      <c r="P5" s="44"/>
    </row>
    <row r="6" spans="1:16" x14ac:dyDescent="0.2">
      <c r="A6" s="261" t="s">
        <v>10</v>
      </c>
      <c r="B6" s="261"/>
      <c r="C6" s="42" t="str">
        <f>'1-1'!C6</f>
        <v>"Benūžu Skauģi", Babītes pagasts, Mārupes novads</v>
      </c>
      <c r="P6" s="44"/>
    </row>
    <row r="7" spans="1:16" x14ac:dyDescent="0.2">
      <c r="A7" s="261" t="s">
        <v>24</v>
      </c>
      <c r="B7" s="261"/>
      <c r="C7" s="42" t="str">
        <f>KOPTĀME!C13</f>
        <v>-</v>
      </c>
      <c r="P7" s="44"/>
    </row>
    <row r="8" spans="1:16" x14ac:dyDescent="0.2">
      <c r="A8" s="43"/>
      <c r="B8" s="43"/>
      <c r="M8" s="45"/>
      <c r="P8" s="46" t="s">
        <v>1</v>
      </c>
    </row>
    <row r="9" spans="1:16" x14ac:dyDescent="0.2">
      <c r="A9" s="45"/>
      <c r="C9" s="47"/>
      <c r="D9" s="48"/>
      <c r="M9" s="49"/>
      <c r="P9" s="48">
        <f>P17</f>
        <v>0</v>
      </c>
    </row>
    <row r="10" spans="1:16" s="50" customFormat="1" ht="14.1" customHeight="1" x14ac:dyDescent="0.2">
      <c r="A10" s="267" t="s">
        <v>21</v>
      </c>
      <c r="B10" s="268" t="s">
        <v>22</v>
      </c>
      <c r="C10" s="269" t="s">
        <v>101</v>
      </c>
      <c r="D10" s="270" t="s">
        <v>15</v>
      </c>
      <c r="E10" s="270" t="s">
        <v>2</v>
      </c>
      <c r="F10" s="271" t="s">
        <v>16</v>
      </c>
      <c r="G10" s="271"/>
      <c r="H10" s="271"/>
      <c r="I10" s="271"/>
      <c r="J10" s="271"/>
      <c r="K10" s="271"/>
      <c r="L10" s="265" t="s">
        <v>17</v>
      </c>
      <c r="M10" s="265"/>
      <c r="N10" s="265"/>
      <c r="O10" s="265"/>
      <c r="P10" s="265"/>
    </row>
    <row r="11" spans="1:16" s="50" customFormat="1" ht="106.15" customHeight="1" x14ac:dyDescent="0.2">
      <c r="A11" s="267"/>
      <c r="B11" s="268"/>
      <c r="C11" s="269"/>
      <c r="D11" s="270"/>
      <c r="E11" s="270"/>
      <c r="F11" s="92" t="s">
        <v>18</v>
      </c>
      <c r="G11" s="92" t="s">
        <v>25</v>
      </c>
      <c r="H11" s="92" t="s">
        <v>29</v>
      </c>
      <c r="I11" s="92" t="s">
        <v>102</v>
      </c>
      <c r="J11" s="92" t="s">
        <v>27</v>
      </c>
      <c r="K11" s="92" t="s">
        <v>28</v>
      </c>
      <c r="L11" s="92" t="s">
        <v>19</v>
      </c>
      <c r="M11" s="92" t="s">
        <v>29</v>
      </c>
      <c r="N11" s="92" t="s">
        <v>102</v>
      </c>
      <c r="O11" s="92" t="s">
        <v>27</v>
      </c>
      <c r="P11" s="92" t="s">
        <v>30</v>
      </c>
    </row>
    <row r="12" spans="1:16" s="51" customFormat="1" ht="14.1" customHeight="1" x14ac:dyDescent="0.2">
      <c r="A12" s="24"/>
      <c r="B12" s="24"/>
      <c r="C12" s="34" t="s">
        <v>57</v>
      </c>
      <c r="D12" s="24"/>
      <c r="E12" s="24"/>
      <c r="F12" s="24"/>
      <c r="G12" s="24"/>
      <c r="H12" s="24"/>
      <c r="I12" s="24"/>
      <c r="J12" s="24"/>
      <c r="K12" s="24"/>
      <c r="L12" s="24"/>
      <c r="M12" s="24"/>
      <c r="N12" s="24"/>
      <c r="O12" s="24"/>
      <c r="P12" s="24"/>
    </row>
    <row r="13" spans="1:16" s="51" customFormat="1" ht="25.5" x14ac:dyDescent="0.2">
      <c r="A13" s="28" t="s">
        <v>144</v>
      </c>
      <c r="B13" s="24" t="s">
        <v>65</v>
      </c>
      <c r="C13" s="133" t="s">
        <v>91</v>
      </c>
      <c r="D13" s="24" t="s">
        <v>100</v>
      </c>
      <c r="E13" s="29">
        <v>80</v>
      </c>
      <c r="F13" s="81"/>
      <c r="G13" s="82"/>
      <c r="H13" s="81"/>
      <c r="I13" s="81"/>
      <c r="J13" s="81"/>
      <c r="K13" s="80">
        <f>SUM(H13:J13)</f>
        <v>0</v>
      </c>
      <c r="L13" s="80">
        <f>ROUND(E13*F13,2)</f>
        <v>0</v>
      </c>
      <c r="M13" s="80">
        <f>ROUND(E13*H13,2)</f>
        <v>0</v>
      </c>
      <c r="N13" s="80">
        <f>ROUND(E13*I13,2)</f>
        <v>0</v>
      </c>
      <c r="O13" s="80">
        <f>ROUND(E13*J13,2)</f>
        <v>0</v>
      </c>
      <c r="P13" s="80">
        <f>M13+N13+O13</f>
        <v>0</v>
      </c>
    </row>
    <row r="14" spans="1:16" s="51" customFormat="1" ht="14.1" customHeight="1" x14ac:dyDescent="0.2">
      <c r="A14" s="28" t="s">
        <v>145</v>
      </c>
      <c r="B14" s="24" t="s">
        <v>65</v>
      </c>
      <c r="C14" s="134" t="s">
        <v>58</v>
      </c>
      <c r="D14" s="24" t="s">
        <v>98</v>
      </c>
      <c r="E14" s="29">
        <f>E13*0.1</f>
        <v>8</v>
      </c>
      <c r="F14" s="81"/>
      <c r="G14" s="82"/>
      <c r="H14" s="81"/>
      <c r="I14" s="81"/>
      <c r="J14" s="81"/>
      <c r="K14" s="80">
        <f>SUM(H14:J14)</f>
        <v>0</v>
      </c>
      <c r="L14" s="80">
        <f>ROUND(E14*F14,2)</f>
        <v>0</v>
      </c>
      <c r="M14" s="80">
        <f>ROUND(E14*H14,2)</f>
        <v>0</v>
      </c>
      <c r="N14" s="80">
        <f>ROUND(E14*I14,2)</f>
        <v>0</v>
      </c>
      <c r="O14" s="80">
        <f>ROUND(E14*J14,2)</f>
        <v>0</v>
      </c>
      <c r="P14" s="80">
        <f>M14+N14+O14</f>
        <v>0</v>
      </c>
    </row>
    <row r="15" spans="1:16" s="51" customFormat="1" ht="14.1" customHeight="1" x14ac:dyDescent="0.2">
      <c r="A15" s="28" t="s">
        <v>146</v>
      </c>
      <c r="B15" s="24" t="s">
        <v>65</v>
      </c>
      <c r="C15" s="133" t="s">
        <v>151</v>
      </c>
      <c r="D15" s="24" t="s">
        <v>100</v>
      </c>
      <c r="E15" s="29">
        <f>E13</f>
        <v>80</v>
      </c>
      <c r="F15" s="81"/>
      <c r="G15" s="82"/>
      <c r="H15" s="81"/>
      <c r="I15" s="81"/>
      <c r="J15" s="81"/>
      <c r="K15" s="80">
        <f>SUM(H15:J15)</f>
        <v>0</v>
      </c>
      <c r="L15" s="80">
        <f>ROUND(E15*F15,2)</f>
        <v>0</v>
      </c>
      <c r="M15" s="80">
        <f>ROUND(E15*H15,2)</f>
        <v>0</v>
      </c>
      <c r="N15" s="80">
        <f>ROUND(E15*I15,2)</f>
        <v>0</v>
      </c>
      <c r="O15" s="80">
        <f>ROUND(E15*J15,2)</f>
        <v>0</v>
      </c>
      <c r="P15" s="80">
        <f>M15+N15+O15</f>
        <v>0</v>
      </c>
    </row>
    <row r="16" spans="1:16" s="51" customFormat="1" ht="14.1" customHeight="1" x14ac:dyDescent="0.2">
      <c r="A16" s="28" t="s">
        <v>147</v>
      </c>
      <c r="B16" s="24" t="s">
        <v>65</v>
      </c>
      <c r="C16" s="134" t="s">
        <v>152</v>
      </c>
      <c r="D16" s="24" t="s">
        <v>4</v>
      </c>
      <c r="E16" s="29">
        <f>ROUNDUP(E15/30,0)</f>
        <v>3</v>
      </c>
      <c r="F16" s="81"/>
      <c r="G16" s="82"/>
      <c r="H16" s="81"/>
      <c r="I16" s="81"/>
      <c r="J16" s="81"/>
      <c r="K16" s="80">
        <f>SUM(H16:J16)</f>
        <v>0</v>
      </c>
      <c r="L16" s="80">
        <f>ROUND(E16*F16,2)</f>
        <v>0</v>
      </c>
      <c r="M16" s="80">
        <f>ROUND(E16*H16,2)</f>
        <v>0</v>
      </c>
      <c r="N16" s="80">
        <f>ROUND(E16*I16,2)</f>
        <v>0</v>
      </c>
      <c r="O16" s="80">
        <f>ROUND(E16*J16,2)</f>
        <v>0</v>
      </c>
      <c r="P16" s="80">
        <f>M16+N16+O16</f>
        <v>0</v>
      </c>
    </row>
    <row r="17" spans="1:16" s="51" customFormat="1" ht="14.1" customHeight="1" x14ac:dyDescent="0.2">
      <c r="A17" s="262" t="s">
        <v>251</v>
      </c>
      <c r="B17" s="263"/>
      <c r="C17" s="263"/>
      <c r="D17" s="263"/>
      <c r="E17" s="263"/>
      <c r="F17" s="263"/>
      <c r="G17" s="263"/>
      <c r="H17" s="263"/>
      <c r="I17" s="263"/>
      <c r="J17" s="264"/>
      <c r="K17" s="40"/>
      <c r="L17" s="32">
        <f>SUM(L13:L16)</f>
        <v>0</v>
      </c>
      <c r="M17" s="32">
        <f>SUM(M13:M16)</f>
        <v>0</v>
      </c>
      <c r="N17" s="32">
        <f>SUM(N13:N16)</f>
        <v>0</v>
      </c>
      <c r="O17" s="32">
        <f>SUM(O13:O16)</f>
        <v>0</v>
      </c>
      <c r="P17" s="32">
        <f>SUM(P13:P16)</f>
        <v>0</v>
      </c>
    </row>
    <row r="18" spans="1:16" ht="18" customHeight="1" x14ac:dyDescent="0.2">
      <c r="A18" s="45"/>
      <c r="B18" s="45"/>
      <c r="C18" s="66"/>
      <c r="D18" s="67"/>
      <c r="E18" s="67"/>
      <c r="F18" s="67"/>
      <c r="G18" s="67"/>
      <c r="H18" s="65"/>
      <c r="I18" s="65"/>
      <c r="J18" s="65"/>
      <c r="K18" s="65"/>
      <c r="L18" s="65"/>
      <c r="M18" s="68"/>
      <c r="N18" s="69"/>
      <c r="O18" s="68"/>
      <c r="P18" s="70"/>
    </row>
    <row r="19" spans="1:16" ht="18" customHeight="1" x14ac:dyDescent="0.2">
      <c r="B19" s="45"/>
      <c r="C19" s="63"/>
      <c r="D19" s="45"/>
      <c r="E19" s="45"/>
      <c r="F19" s="45"/>
      <c r="G19" s="45"/>
      <c r="M19" s="48"/>
      <c r="O19" s="48"/>
      <c r="P19" s="64"/>
    </row>
    <row r="20" spans="1:16" x14ac:dyDescent="0.2">
      <c r="C20" s="59" t="s">
        <v>360</v>
      </c>
    </row>
    <row r="21" spans="1:16" x14ac:dyDescent="0.2">
      <c r="C21" s="45" t="s">
        <v>0</v>
      </c>
    </row>
    <row r="22" spans="1:16" x14ac:dyDescent="0.2">
      <c r="C22" s="43"/>
    </row>
  </sheetData>
  <protectedRanges>
    <protectedRange password="CF3F" sqref="B17" name="Range1_2_1_3_1"/>
  </protectedRanges>
  <mergeCells count="12">
    <mergeCell ref="L10:P10"/>
    <mergeCell ref="A10:A11"/>
    <mergeCell ref="B10:B11"/>
    <mergeCell ref="C10:C11"/>
    <mergeCell ref="D10:D11"/>
    <mergeCell ref="E10:E11"/>
    <mergeCell ref="F10:K10"/>
    <mergeCell ref="A4:B4"/>
    <mergeCell ref="A5:B5"/>
    <mergeCell ref="A6:B6"/>
    <mergeCell ref="A7:B7"/>
    <mergeCell ref="A17:J17"/>
  </mergeCells>
  <phoneticPr fontId="5" type="noConversion"/>
  <pageMargins left="0.75000000000000011" right="0.75000000000000011" top="1" bottom="1" header="0.5" footer="0.5"/>
  <pageSetup paperSize="9" scale="78" fitToHeight="0" orientation="landscape" horizontalDpi="4294967292" verticalDpi="4294967292" r:id="rId1"/>
  <headerFooter alignWithMargins="0"/>
  <colBreaks count="1" manualBreakCount="1">
    <brk id="1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00000"/>
    <pageSetUpPr fitToPage="1"/>
  </sheetPr>
  <dimension ref="A1:P63"/>
  <sheetViews>
    <sheetView topLeftCell="A37" zoomScaleNormal="100" workbookViewId="0">
      <selection activeCell="A64" sqref="A64:XFD65"/>
    </sheetView>
  </sheetViews>
  <sheetFormatPr defaultColWidth="10.42578125" defaultRowHeight="12.75" x14ac:dyDescent="0.2"/>
  <cols>
    <col min="1" max="1" width="4.7109375" style="42" customWidth="1"/>
    <col min="2" max="2" width="9.28515625" style="42" customWidth="1"/>
    <col min="3" max="3" width="53.7109375" style="42" customWidth="1"/>
    <col min="4" max="4" width="6.28515625" style="42" bestFit="1" customWidth="1"/>
    <col min="5" max="5" width="8.42578125" style="42" customWidth="1"/>
    <col min="6" max="6" width="8.28515625" style="42" customWidth="1"/>
    <col min="7" max="7" width="7.5703125" style="42" customWidth="1"/>
    <col min="8" max="9" width="8.42578125" style="42" customWidth="1"/>
    <col min="10" max="10" width="7.7109375" style="42" customWidth="1"/>
    <col min="11" max="11" width="10.28515625" style="42" customWidth="1"/>
    <col min="12" max="12" width="8.28515625" style="42" customWidth="1"/>
    <col min="13" max="14" width="9.7109375" style="42" customWidth="1"/>
    <col min="15" max="15" width="8.7109375" style="42" customWidth="1"/>
    <col min="16" max="16" width="9.28515625" style="42" customWidth="1"/>
    <col min="17" max="16384" width="10.42578125" style="42"/>
  </cols>
  <sheetData>
    <row r="1" spans="1:16" x14ac:dyDescent="0.2">
      <c r="A1" s="45"/>
      <c r="E1" s="45" t="s">
        <v>119</v>
      </c>
      <c r="F1" s="45"/>
      <c r="G1" s="45"/>
    </row>
    <row r="2" spans="1:16" x14ac:dyDescent="0.2">
      <c r="A2" s="45"/>
      <c r="E2" s="45" t="s">
        <v>80</v>
      </c>
      <c r="F2" s="45"/>
      <c r="G2" s="45"/>
    </row>
    <row r="3" spans="1:16" x14ac:dyDescent="0.2">
      <c r="A3" s="45"/>
      <c r="H3" s="43"/>
      <c r="I3" s="43"/>
      <c r="J3" s="43"/>
      <c r="K3" s="43"/>
      <c r="L3" s="43"/>
      <c r="N3" s="43"/>
    </row>
    <row r="4" spans="1:16" x14ac:dyDescent="0.2">
      <c r="A4" s="272" t="s">
        <v>23</v>
      </c>
      <c r="B4" s="272"/>
      <c r="C4" s="1" t="str">
        <f>'1-1'!C4</f>
        <v>Malkas novietnes otrās daļas pārbūve par ražošanas cehu</v>
      </c>
      <c r="D4" s="1"/>
      <c r="E4" s="1"/>
      <c r="F4" s="1"/>
      <c r="G4" s="1"/>
      <c r="H4" s="17"/>
      <c r="I4" s="17"/>
      <c r="J4" s="17"/>
      <c r="K4" s="17"/>
      <c r="L4" s="17"/>
      <c r="M4" s="1"/>
      <c r="N4" s="17"/>
      <c r="O4" s="1"/>
      <c r="P4" s="1"/>
    </row>
    <row r="5" spans="1:16" x14ac:dyDescent="0.2">
      <c r="A5" s="272" t="s">
        <v>9</v>
      </c>
      <c r="B5" s="272"/>
      <c r="C5" s="1" t="str">
        <f>'1-1'!C5</f>
        <v>Malkas novietnes otrās daļas pārbūve par ražošanas cehu</v>
      </c>
      <c r="D5" s="1"/>
      <c r="E5" s="1"/>
      <c r="F5" s="1"/>
      <c r="G5" s="1"/>
      <c r="H5" s="1"/>
      <c r="I5" s="1"/>
      <c r="J5" s="1"/>
      <c r="K5" s="1"/>
      <c r="L5" s="1"/>
      <c r="M5" s="1"/>
      <c r="N5" s="1"/>
      <c r="O5" s="1"/>
      <c r="P5" s="19"/>
    </row>
    <row r="6" spans="1:16" x14ac:dyDescent="0.2">
      <c r="A6" s="272" t="s">
        <v>10</v>
      </c>
      <c r="B6" s="272"/>
      <c r="C6" s="1" t="str">
        <f>'1-1'!C6</f>
        <v>"Benūžu Skauģi", Babītes pagasts, Mārupes novads</v>
      </c>
      <c r="D6" s="1"/>
      <c r="E6" s="1"/>
      <c r="F6" s="1"/>
      <c r="G6" s="1"/>
      <c r="H6" s="1"/>
      <c r="I6" s="1"/>
      <c r="J6" s="1"/>
      <c r="K6" s="1"/>
      <c r="L6" s="1"/>
      <c r="M6" s="1"/>
      <c r="N6" s="1"/>
      <c r="O6" s="1"/>
      <c r="P6" s="19"/>
    </row>
    <row r="7" spans="1:16" x14ac:dyDescent="0.2">
      <c r="A7" s="272" t="s">
        <v>24</v>
      </c>
      <c r="B7" s="272"/>
      <c r="C7" s="1" t="str">
        <f>KOPTĀME!C13</f>
        <v>-</v>
      </c>
      <c r="D7" s="1"/>
      <c r="E7" s="1"/>
      <c r="F7" s="1"/>
      <c r="G7" s="1"/>
      <c r="H7" s="1"/>
      <c r="I7" s="1"/>
      <c r="J7" s="1"/>
      <c r="K7" s="1"/>
      <c r="L7" s="1"/>
      <c r="M7" s="1"/>
      <c r="N7" s="1"/>
      <c r="O7" s="1"/>
      <c r="P7" s="19"/>
    </row>
    <row r="8" spans="1:16" x14ac:dyDescent="0.2">
      <c r="A8" s="17"/>
      <c r="B8" s="17"/>
      <c r="C8" s="1"/>
      <c r="D8" s="1"/>
      <c r="E8" s="1"/>
      <c r="F8" s="1"/>
      <c r="G8" s="1"/>
      <c r="H8" s="1"/>
      <c r="I8" s="1"/>
      <c r="J8" s="1"/>
      <c r="K8" s="1"/>
      <c r="L8" s="1"/>
      <c r="M8" s="6"/>
      <c r="N8" s="1"/>
      <c r="O8" s="1"/>
      <c r="P8" s="37" t="s">
        <v>1</v>
      </c>
    </row>
    <row r="9" spans="1:16" x14ac:dyDescent="0.2">
      <c r="A9" s="6"/>
      <c r="B9" s="1"/>
      <c r="C9" s="38"/>
      <c r="D9" s="18"/>
      <c r="E9" s="1"/>
      <c r="F9" s="1"/>
      <c r="G9" s="1"/>
      <c r="H9" s="1"/>
      <c r="I9" s="1"/>
      <c r="J9" s="1"/>
      <c r="K9" s="1"/>
      <c r="L9" s="1"/>
      <c r="M9" s="39"/>
      <c r="N9" s="1"/>
      <c r="O9" s="1"/>
      <c r="P9" s="18">
        <f>P58</f>
        <v>0</v>
      </c>
    </row>
    <row r="10" spans="1:16" s="50" customFormat="1" x14ac:dyDescent="0.2">
      <c r="A10" s="274" t="s">
        <v>21</v>
      </c>
      <c r="B10" s="275" t="s">
        <v>22</v>
      </c>
      <c r="C10" s="276" t="s">
        <v>101</v>
      </c>
      <c r="D10" s="277" t="s">
        <v>15</v>
      </c>
      <c r="E10" s="277" t="s">
        <v>2</v>
      </c>
      <c r="F10" s="278" t="s">
        <v>16</v>
      </c>
      <c r="G10" s="278"/>
      <c r="H10" s="278"/>
      <c r="I10" s="278"/>
      <c r="J10" s="278"/>
      <c r="K10" s="278"/>
      <c r="L10" s="273" t="s">
        <v>17</v>
      </c>
      <c r="M10" s="273"/>
      <c r="N10" s="273"/>
      <c r="O10" s="273"/>
      <c r="P10" s="273"/>
    </row>
    <row r="11" spans="1:16" s="50" customFormat="1" ht="84.75" x14ac:dyDescent="0.2">
      <c r="A11" s="274"/>
      <c r="B11" s="275"/>
      <c r="C11" s="276"/>
      <c r="D11" s="277"/>
      <c r="E11" s="277"/>
      <c r="F11" s="93" t="s">
        <v>18</v>
      </c>
      <c r="G11" s="93" t="s">
        <v>25</v>
      </c>
      <c r="H11" s="93" t="s">
        <v>29</v>
      </c>
      <c r="I11" s="93" t="s">
        <v>102</v>
      </c>
      <c r="J11" s="93" t="s">
        <v>27</v>
      </c>
      <c r="K11" s="93" t="s">
        <v>28</v>
      </c>
      <c r="L11" s="93" t="s">
        <v>19</v>
      </c>
      <c r="M11" s="93" t="s">
        <v>29</v>
      </c>
      <c r="N11" s="93" t="s">
        <v>102</v>
      </c>
      <c r="O11" s="93" t="s">
        <v>27</v>
      </c>
      <c r="P11" s="93" t="s">
        <v>30</v>
      </c>
    </row>
    <row r="12" spans="1:16" s="51" customFormat="1" ht="16.5" x14ac:dyDescent="0.2">
      <c r="A12" s="125">
        <v>1</v>
      </c>
      <c r="B12" s="33" t="s">
        <v>65</v>
      </c>
      <c r="C12" s="165" t="s">
        <v>371</v>
      </c>
      <c r="D12" s="166" t="s">
        <v>266</v>
      </c>
      <c r="E12" s="166">
        <v>1</v>
      </c>
      <c r="F12" s="145"/>
      <c r="G12" s="146"/>
      <c r="H12" s="146"/>
      <c r="I12" s="146"/>
      <c r="J12" s="146"/>
      <c r="K12" s="106">
        <f t="shared" ref="K12:K13" si="0">SUM(H12:J12)</f>
        <v>0</v>
      </c>
      <c r="L12" s="106">
        <f t="shared" ref="L12:L13" si="1">ROUND(E12*F12,2)</f>
        <v>0</v>
      </c>
      <c r="M12" s="106">
        <f t="shared" ref="M12:M13" si="2">ROUND(E12*H12,2)</f>
        <v>0</v>
      </c>
      <c r="N12" s="106">
        <f t="shared" ref="N12:N13" si="3">ROUND(E12*I12,2)</f>
        <v>0</v>
      </c>
      <c r="O12" s="106">
        <f t="shared" ref="O12:O13" si="4">ROUND(E12*J12,2)</f>
        <v>0</v>
      </c>
      <c r="P12" s="106">
        <f t="shared" ref="P12:P13" si="5">M12+N12+O12</f>
        <v>0</v>
      </c>
    </row>
    <row r="13" spans="1:16" s="51" customFormat="1" ht="33" x14ac:dyDescent="0.2">
      <c r="A13" s="125">
        <f>A12+1</f>
        <v>2</v>
      </c>
      <c r="B13" s="33" t="s">
        <v>65</v>
      </c>
      <c r="C13" s="165" t="s">
        <v>372</v>
      </c>
      <c r="D13" s="166" t="s">
        <v>3</v>
      </c>
      <c r="E13" s="166">
        <v>54</v>
      </c>
      <c r="F13" s="104"/>
      <c r="G13" s="105"/>
      <c r="H13" s="104"/>
      <c r="I13" s="104"/>
      <c r="J13" s="104"/>
      <c r="K13" s="106">
        <f t="shared" si="0"/>
        <v>0</v>
      </c>
      <c r="L13" s="106">
        <f t="shared" si="1"/>
        <v>0</v>
      </c>
      <c r="M13" s="106">
        <f t="shared" si="2"/>
        <v>0</v>
      </c>
      <c r="N13" s="106">
        <f t="shared" si="3"/>
        <v>0</v>
      </c>
      <c r="O13" s="106">
        <f t="shared" si="4"/>
        <v>0</v>
      </c>
      <c r="P13" s="106">
        <f t="shared" si="5"/>
        <v>0</v>
      </c>
    </row>
    <row r="14" spans="1:16" s="51" customFormat="1" ht="33" x14ac:dyDescent="0.2">
      <c r="A14" s="125">
        <f t="shared" ref="A14:A57" si="6">A13+1</f>
        <v>3</v>
      </c>
      <c r="B14" s="33" t="s">
        <v>65</v>
      </c>
      <c r="C14" s="165" t="s">
        <v>373</v>
      </c>
      <c r="D14" s="166" t="s">
        <v>3</v>
      </c>
      <c r="E14" s="166">
        <v>111</v>
      </c>
      <c r="F14" s="104"/>
      <c r="G14" s="105"/>
      <c r="H14" s="104"/>
      <c r="I14" s="104"/>
      <c r="J14" s="104"/>
      <c r="K14" s="106">
        <f t="shared" ref="K14:K57" si="7">SUM(H14:J14)</f>
        <v>0</v>
      </c>
      <c r="L14" s="106">
        <f t="shared" ref="L14:L57" si="8">ROUND(E14*F14,2)</f>
        <v>0</v>
      </c>
      <c r="M14" s="106">
        <f t="shared" ref="M14:M57" si="9">ROUND(E14*H14,2)</f>
        <v>0</v>
      </c>
      <c r="N14" s="106">
        <f t="shared" ref="N14:N57" si="10">ROUND(E14*I14,2)</f>
        <v>0</v>
      </c>
      <c r="O14" s="106">
        <f t="shared" ref="O14:O57" si="11">ROUND(E14*J14,2)</f>
        <v>0</v>
      </c>
      <c r="P14" s="106">
        <f t="shared" ref="P14:P57" si="12">M14+N14+O14</f>
        <v>0</v>
      </c>
    </row>
    <row r="15" spans="1:16" s="51" customFormat="1" ht="16.5" x14ac:dyDescent="0.2">
      <c r="A15" s="125">
        <f t="shared" si="6"/>
        <v>4</v>
      </c>
      <c r="B15" s="33" t="s">
        <v>65</v>
      </c>
      <c r="C15" s="165" t="s">
        <v>344</v>
      </c>
      <c r="D15" s="166" t="s">
        <v>3</v>
      </c>
      <c r="E15" s="166">
        <v>86</v>
      </c>
      <c r="F15" s="104"/>
      <c r="G15" s="105"/>
      <c r="H15" s="104"/>
      <c r="I15" s="104"/>
      <c r="J15" s="104"/>
      <c r="K15" s="106">
        <f t="shared" si="7"/>
        <v>0</v>
      </c>
      <c r="L15" s="106">
        <f t="shared" si="8"/>
        <v>0</v>
      </c>
      <c r="M15" s="106">
        <f t="shared" si="9"/>
        <v>0</v>
      </c>
      <c r="N15" s="106">
        <f t="shared" si="10"/>
        <v>0</v>
      </c>
      <c r="O15" s="106">
        <f t="shared" si="11"/>
        <v>0</v>
      </c>
      <c r="P15" s="106">
        <f t="shared" si="12"/>
        <v>0</v>
      </c>
    </row>
    <row r="16" spans="1:16" s="51" customFormat="1" ht="16.5" x14ac:dyDescent="0.2">
      <c r="A16" s="125">
        <f t="shared" si="6"/>
        <v>5</v>
      </c>
      <c r="B16" s="33" t="s">
        <v>65</v>
      </c>
      <c r="C16" s="165" t="s">
        <v>374</v>
      </c>
      <c r="D16" s="166" t="s">
        <v>266</v>
      </c>
      <c r="E16" s="166">
        <v>1</v>
      </c>
      <c r="F16" s="104"/>
      <c r="G16" s="105"/>
      <c r="H16" s="104"/>
      <c r="I16" s="104"/>
      <c r="J16" s="104"/>
      <c r="K16" s="106">
        <f t="shared" si="7"/>
        <v>0</v>
      </c>
      <c r="L16" s="106">
        <f t="shared" si="8"/>
        <v>0</v>
      </c>
      <c r="M16" s="106">
        <f t="shared" si="9"/>
        <v>0</v>
      </c>
      <c r="N16" s="106">
        <f t="shared" si="10"/>
        <v>0</v>
      </c>
      <c r="O16" s="106">
        <f t="shared" si="11"/>
        <v>0</v>
      </c>
      <c r="P16" s="106">
        <f t="shared" si="12"/>
        <v>0</v>
      </c>
    </row>
    <row r="17" spans="1:16" s="51" customFormat="1" ht="16.5" x14ac:dyDescent="0.2">
      <c r="A17" s="125">
        <f t="shared" si="6"/>
        <v>6</v>
      </c>
      <c r="B17" s="33" t="s">
        <v>65</v>
      </c>
      <c r="C17" s="165" t="s">
        <v>375</v>
      </c>
      <c r="D17" s="166" t="s">
        <v>266</v>
      </c>
      <c r="E17" s="166">
        <v>19</v>
      </c>
      <c r="F17" s="104"/>
      <c r="G17" s="105"/>
      <c r="H17" s="104"/>
      <c r="I17" s="104"/>
      <c r="J17" s="104"/>
      <c r="K17" s="106">
        <f t="shared" si="7"/>
        <v>0</v>
      </c>
      <c r="L17" s="106">
        <f t="shared" si="8"/>
        <v>0</v>
      </c>
      <c r="M17" s="106">
        <f t="shared" si="9"/>
        <v>0</v>
      </c>
      <c r="N17" s="106">
        <f t="shared" si="10"/>
        <v>0</v>
      </c>
      <c r="O17" s="106">
        <f t="shared" si="11"/>
        <v>0</v>
      </c>
      <c r="P17" s="106">
        <f t="shared" si="12"/>
        <v>0</v>
      </c>
    </row>
    <row r="18" spans="1:16" s="51" customFormat="1" ht="16.5" x14ac:dyDescent="0.2">
      <c r="A18" s="125">
        <f t="shared" si="6"/>
        <v>7</v>
      </c>
      <c r="B18" s="33" t="s">
        <v>65</v>
      </c>
      <c r="C18" s="165" t="s">
        <v>376</v>
      </c>
      <c r="D18" s="166" t="s">
        <v>266</v>
      </c>
      <c r="E18" s="166">
        <v>3</v>
      </c>
      <c r="F18" s="104"/>
      <c r="G18" s="105"/>
      <c r="H18" s="104"/>
      <c r="I18" s="104"/>
      <c r="J18" s="104"/>
      <c r="K18" s="106">
        <f t="shared" si="7"/>
        <v>0</v>
      </c>
      <c r="L18" s="106">
        <f t="shared" si="8"/>
        <v>0</v>
      </c>
      <c r="M18" s="106">
        <f t="shared" si="9"/>
        <v>0</v>
      </c>
      <c r="N18" s="106">
        <f t="shared" si="10"/>
        <v>0</v>
      </c>
      <c r="O18" s="106">
        <f t="shared" si="11"/>
        <v>0</v>
      </c>
      <c r="P18" s="106">
        <f t="shared" si="12"/>
        <v>0</v>
      </c>
    </row>
    <row r="19" spans="1:16" s="51" customFormat="1" ht="16.5" x14ac:dyDescent="0.2">
      <c r="A19" s="125">
        <f t="shared" si="6"/>
        <v>8</v>
      </c>
      <c r="B19" s="33" t="s">
        <v>65</v>
      </c>
      <c r="C19" s="165" t="s">
        <v>377</v>
      </c>
      <c r="D19" s="166" t="s">
        <v>266</v>
      </c>
      <c r="E19" s="166">
        <v>11</v>
      </c>
      <c r="F19" s="104"/>
      <c r="G19" s="105"/>
      <c r="H19" s="104"/>
      <c r="I19" s="104"/>
      <c r="J19" s="104"/>
      <c r="K19" s="106">
        <f t="shared" si="7"/>
        <v>0</v>
      </c>
      <c r="L19" s="106">
        <f t="shared" si="8"/>
        <v>0</v>
      </c>
      <c r="M19" s="106">
        <f t="shared" si="9"/>
        <v>0</v>
      </c>
      <c r="N19" s="106">
        <f t="shared" si="10"/>
        <v>0</v>
      </c>
      <c r="O19" s="106">
        <f t="shared" si="11"/>
        <v>0</v>
      </c>
      <c r="P19" s="106">
        <f t="shared" si="12"/>
        <v>0</v>
      </c>
    </row>
    <row r="20" spans="1:16" s="51" customFormat="1" ht="16.5" x14ac:dyDescent="0.2">
      <c r="A20" s="125">
        <f t="shared" si="6"/>
        <v>9</v>
      </c>
      <c r="B20" s="33" t="s">
        <v>65</v>
      </c>
      <c r="C20" s="165" t="s">
        <v>378</v>
      </c>
      <c r="D20" s="166" t="s">
        <v>266</v>
      </c>
      <c r="E20" s="166">
        <v>3</v>
      </c>
      <c r="F20" s="104"/>
      <c r="G20" s="105"/>
      <c r="H20" s="104"/>
      <c r="I20" s="104"/>
      <c r="J20" s="104"/>
      <c r="K20" s="106">
        <f t="shared" si="7"/>
        <v>0</v>
      </c>
      <c r="L20" s="106">
        <f t="shared" si="8"/>
        <v>0</v>
      </c>
      <c r="M20" s="106">
        <f t="shared" si="9"/>
        <v>0</v>
      </c>
      <c r="N20" s="106">
        <f t="shared" si="10"/>
        <v>0</v>
      </c>
      <c r="O20" s="106">
        <f t="shared" si="11"/>
        <v>0</v>
      </c>
      <c r="P20" s="106">
        <f t="shared" si="12"/>
        <v>0</v>
      </c>
    </row>
    <row r="21" spans="1:16" s="51" customFormat="1" ht="16.5" x14ac:dyDescent="0.2">
      <c r="A21" s="125">
        <f t="shared" si="6"/>
        <v>10</v>
      </c>
      <c r="B21" s="33" t="s">
        <v>65</v>
      </c>
      <c r="C21" s="165" t="s">
        <v>345</v>
      </c>
      <c r="D21" s="166" t="s">
        <v>266</v>
      </c>
      <c r="E21" s="166">
        <v>10</v>
      </c>
      <c r="F21" s="104"/>
      <c r="G21" s="105"/>
      <c r="H21" s="104"/>
      <c r="I21" s="104"/>
      <c r="J21" s="104"/>
      <c r="K21" s="106">
        <f t="shared" si="7"/>
        <v>0</v>
      </c>
      <c r="L21" s="106">
        <f t="shared" si="8"/>
        <v>0</v>
      </c>
      <c r="M21" s="106">
        <f t="shared" si="9"/>
        <v>0</v>
      </c>
      <c r="N21" s="106">
        <f t="shared" si="10"/>
        <v>0</v>
      </c>
      <c r="O21" s="106">
        <f t="shared" si="11"/>
        <v>0</v>
      </c>
      <c r="P21" s="106">
        <f t="shared" si="12"/>
        <v>0</v>
      </c>
    </row>
    <row r="22" spans="1:16" s="51" customFormat="1" ht="16.5" x14ac:dyDescent="0.2">
      <c r="A22" s="125">
        <f t="shared" si="6"/>
        <v>11</v>
      </c>
      <c r="B22" s="33" t="s">
        <v>65</v>
      </c>
      <c r="C22" s="165" t="s">
        <v>346</v>
      </c>
      <c r="D22" s="166" t="s">
        <v>266</v>
      </c>
      <c r="E22" s="166">
        <v>1</v>
      </c>
      <c r="F22" s="104"/>
      <c r="G22" s="105"/>
      <c r="H22" s="104"/>
      <c r="I22" s="104"/>
      <c r="J22" s="104"/>
      <c r="K22" s="106">
        <f t="shared" si="7"/>
        <v>0</v>
      </c>
      <c r="L22" s="106">
        <f t="shared" si="8"/>
        <v>0</v>
      </c>
      <c r="M22" s="106">
        <f t="shared" si="9"/>
        <v>0</v>
      </c>
      <c r="N22" s="106">
        <f t="shared" si="10"/>
        <v>0</v>
      </c>
      <c r="O22" s="106">
        <f t="shared" si="11"/>
        <v>0</v>
      </c>
      <c r="P22" s="106">
        <f t="shared" si="12"/>
        <v>0</v>
      </c>
    </row>
    <row r="23" spans="1:16" s="51" customFormat="1" ht="16.5" x14ac:dyDescent="0.2">
      <c r="A23" s="125">
        <f t="shared" si="6"/>
        <v>12</v>
      </c>
      <c r="B23" s="33" t="s">
        <v>65</v>
      </c>
      <c r="C23" s="165" t="s">
        <v>347</v>
      </c>
      <c r="D23" s="166" t="s">
        <v>266</v>
      </c>
      <c r="E23" s="166">
        <v>1</v>
      </c>
      <c r="F23" s="104"/>
      <c r="G23" s="105"/>
      <c r="H23" s="104"/>
      <c r="I23" s="104"/>
      <c r="J23" s="104"/>
      <c r="K23" s="106">
        <f t="shared" si="7"/>
        <v>0</v>
      </c>
      <c r="L23" s="106">
        <f t="shared" si="8"/>
        <v>0</v>
      </c>
      <c r="M23" s="106">
        <f t="shared" si="9"/>
        <v>0</v>
      </c>
      <c r="N23" s="106">
        <f t="shared" si="10"/>
        <v>0</v>
      </c>
      <c r="O23" s="106">
        <f t="shared" si="11"/>
        <v>0</v>
      </c>
      <c r="P23" s="106">
        <f t="shared" si="12"/>
        <v>0</v>
      </c>
    </row>
    <row r="24" spans="1:16" s="51" customFormat="1" ht="16.5" x14ac:dyDescent="0.2">
      <c r="A24" s="125">
        <f t="shared" si="6"/>
        <v>13</v>
      </c>
      <c r="B24" s="33" t="s">
        <v>65</v>
      </c>
      <c r="C24" s="165" t="s">
        <v>379</v>
      </c>
      <c r="D24" s="166" t="s">
        <v>266</v>
      </c>
      <c r="E24" s="166">
        <v>2</v>
      </c>
      <c r="F24" s="104"/>
      <c r="G24" s="105"/>
      <c r="H24" s="104"/>
      <c r="I24" s="104"/>
      <c r="J24" s="104"/>
      <c r="K24" s="106">
        <f t="shared" si="7"/>
        <v>0</v>
      </c>
      <c r="L24" s="106">
        <f t="shared" si="8"/>
        <v>0</v>
      </c>
      <c r="M24" s="106">
        <f t="shared" si="9"/>
        <v>0</v>
      </c>
      <c r="N24" s="106">
        <f t="shared" si="10"/>
        <v>0</v>
      </c>
      <c r="O24" s="106">
        <f t="shared" si="11"/>
        <v>0</v>
      </c>
      <c r="P24" s="106">
        <f t="shared" si="12"/>
        <v>0</v>
      </c>
    </row>
    <row r="25" spans="1:16" s="51" customFormat="1" ht="16.5" x14ac:dyDescent="0.2">
      <c r="A25" s="125">
        <f t="shared" si="6"/>
        <v>14</v>
      </c>
      <c r="B25" s="33" t="s">
        <v>65</v>
      </c>
      <c r="C25" s="165" t="s">
        <v>380</v>
      </c>
      <c r="D25" s="166" t="s">
        <v>266</v>
      </c>
      <c r="E25" s="166">
        <v>2</v>
      </c>
      <c r="F25" s="104"/>
      <c r="G25" s="105"/>
      <c r="H25" s="104"/>
      <c r="I25" s="104"/>
      <c r="J25" s="104"/>
      <c r="K25" s="106">
        <f t="shared" si="7"/>
        <v>0</v>
      </c>
      <c r="L25" s="106">
        <f t="shared" si="8"/>
        <v>0</v>
      </c>
      <c r="M25" s="106">
        <f t="shared" si="9"/>
        <v>0</v>
      </c>
      <c r="N25" s="106">
        <f t="shared" si="10"/>
        <v>0</v>
      </c>
      <c r="O25" s="106">
        <f t="shared" si="11"/>
        <v>0</v>
      </c>
      <c r="P25" s="106">
        <f t="shared" si="12"/>
        <v>0</v>
      </c>
    </row>
    <row r="26" spans="1:16" s="51" customFormat="1" ht="16.5" x14ac:dyDescent="0.2">
      <c r="A26" s="125">
        <f t="shared" si="6"/>
        <v>15</v>
      </c>
      <c r="B26" s="33" t="s">
        <v>65</v>
      </c>
      <c r="C26" s="165" t="s">
        <v>381</v>
      </c>
      <c r="D26" s="166" t="s">
        <v>266</v>
      </c>
      <c r="E26" s="166">
        <v>1</v>
      </c>
      <c r="F26" s="104"/>
      <c r="G26" s="105"/>
      <c r="H26" s="104"/>
      <c r="I26" s="104"/>
      <c r="J26" s="104"/>
      <c r="K26" s="106">
        <f t="shared" si="7"/>
        <v>0</v>
      </c>
      <c r="L26" s="106">
        <f t="shared" si="8"/>
        <v>0</v>
      </c>
      <c r="M26" s="106">
        <f t="shared" si="9"/>
        <v>0</v>
      </c>
      <c r="N26" s="106">
        <f t="shared" si="10"/>
        <v>0</v>
      </c>
      <c r="O26" s="106">
        <f t="shared" si="11"/>
        <v>0</v>
      </c>
      <c r="P26" s="106">
        <f t="shared" si="12"/>
        <v>0</v>
      </c>
    </row>
    <row r="27" spans="1:16" s="51" customFormat="1" ht="33" x14ac:dyDescent="0.2">
      <c r="A27" s="125">
        <f t="shared" si="6"/>
        <v>16</v>
      </c>
      <c r="B27" s="33" t="s">
        <v>65</v>
      </c>
      <c r="C27" s="165" t="s">
        <v>382</v>
      </c>
      <c r="D27" s="166" t="s">
        <v>266</v>
      </c>
      <c r="E27" s="166">
        <v>54</v>
      </c>
      <c r="F27" s="104"/>
      <c r="G27" s="105"/>
      <c r="H27" s="104"/>
      <c r="I27" s="104"/>
      <c r="J27" s="104"/>
      <c r="K27" s="106">
        <f t="shared" si="7"/>
        <v>0</v>
      </c>
      <c r="L27" s="106">
        <f t="shared" si="8"/>
        <v>0</v>
      </c>
      <c r="M27" s="106">
        <f t="shared" si="9"/>
        <v>0</v>
      </c>
      <c r="N27" s="106">
        <f t="shared" si="10"/>
        <v>0</v>
      </c>
      <c r="O27" s="106">
        <f t="shared" si="11"/>
        <v>0</v>
      </c>
      <c r="P27" s="106">
        <f t="shared" si="12"/>
        <v>0</v>
      </c>
    </row>
    <row r="28" spans="1:16" s="51" customFormat="1" ht="33" x14ac:dyDescent="0.2">
      <c r="A28" s="125">
        <f t="shared" si="6"/>
        <v>17</v>
      </c>
      <c r="B28" s="33" t="s">
        <v>65</v>
      </c>
      <c r="C28" s="165" t="s">
        <v>383</v>
      </c>
      <c r="D28" s="166" t="s">
        <v>266</v>
      </c>
      <c r="E28" s="166">
        <v>12</v>
      </c>
      <c r="F28" s="104"/>
      <c r="G28" s="105"/>
      <c r="H28" s="104"/>
      <c r="I28" s="104"/>
      <c r="J28" s="104"/>
      <c r="K28" s="106">
        <f t="shared" si="7"/>
        <v>0</v>
      </c>
      <c r="L28" s="106">
        <f t="shared" si="8"/>
        <v>0</v>
      </c>
      <c r="M28" s="106">
        <f t="shared" si="9"/>
        <v>0</v>
      </c>
      <c r="N28" s="106">
        <f t="shared" si="10"/>
        <v>0</v>
      </c>
      <c r="O28" s="106">
        <f t="shared" si="11"/>
        <v>0</v>
      </c>
      <c r="P28" s="106">
        <f t="shared" si="12"/>
        <v>0</v>
      </c>
    </row>
    <row r="29" spans="1:16" s="51" customFormat="1" ht="33" x14ac:dyDescent="0.2">
      <c r="A29" s="125">
        <f t="shared" si="6"/>
        <v>18</v>
      </c>
      <c r="B29" s="33" t="s">
        <v>65</v>
      </c>
      <c r="C29" s="165" t="s">
        <v>384</v>
      </c>
      <c r="D29" s="166" t="s">
        <v>266</v>
      </c>
      <c r="E29" s="166">
        <v>8</v>
      </c>
      <c r="F29" s="104"/>
      <c r="G29" s="105"/>
      <c r="H29" s="104"/>
      <c r="I29" s="104"/>
      <c r="J29" s="104"/>
      <c r="K29" s="106">
        <f t="shared" si="7"/>
        <v>0</v>
      </c>
      <c r="L29" s="106">
        <f t="shared" si="8"/>
        <v>0</v>
      </c>
      <c r="M29" s="106">
        <f t="shared" si="9"/>
        <v>0</v>
      </c>
      <c r="N29" s="106">
        <f t="shared" si="10"/>
        <v>0</v>
      </c>
      <c r="O29" s="106">
        <f t="shared" si="11"/>
        <v>0</v>
      </c>
      <c r="P29" s="106">
        <f t="shared" si="12"/>
        <v>0</v>
      </c>
    </row>
    <row r="30" spans="1:16" s="51" customFormat="1" ht="33" x14ac:dyDescent="0.2">
      <c r="A30" s="125">
        <f t="shared" si="6"/>
        <v>19</v>
      </c>
      <c r="B30" s="33" t="s">
        <v>65</v>
      </c>
      <c r="C30" s="165" t="s">
        <v>385</v>
      </c>
      <c r="D30" s="166" t="s">
        <v>266</v>
      </c>
      <c r="E30" s="166">
        <v>1</v>
      </c>
      <c r="F30" s="104"/>
      <c r="G30" s="105"/>
      <c r="H30" s="104"/>
      <c r="I30" s="104"/>
      <c r="J30" s="104"/>
      <c r="K30" s="106">
        <f t="shared" si="7"/>
        <v>0</v>
      </c>
      <c r="L30" s="106">
        <f t="shared" si="8"/>
        <v>0</v>
      </c>
      <c r="M30" s="106">
        <f t="shared" si="9"/>
        <v>0</v>
      </c>
      <c r="N30" s="106">
        <f t="shared" si="10"/>
        <v>0</v>
      </c>
      <c r="O30" s="106">
        <f t="shared" si="11"/>
        <v>0</v>
      </c>
      <c r="P30" s="106">
        <f t="shared" si="12"/>
        <v>0</v>
      </c>
    </row>
    <row r="31" spans="1:16" s="51" customFormat="1" ht="33" x14ac:dyDescent="0.2">
      <c r="A31" s="125">
        <f t="shared" si="6"/>
        <v>20</v>
      </c>
      <c r="B31" s="33" t="s">
        <v>65</v>
      </c>
      <c r="C31" s="165" t="s">
        <v>386</v>
      </c>
      <c r="D31" s="166" t="s">
        <v>266</v>
      </c>
      <c r="E31" s="166">
        <v>1</v>
      </c>
      <c r="F31" s="104"/>
      <c r="G31" s="105"/>
      <c r="H31" s="104"/>
      <c r="I31" s="104"/>
      <c r="J31" s="104"/>
      <c r="K31" s="106">
        <f t="shared" si="7"/>
        <v>0</v>
      </c>
      <c r="L31" s="106">
        <f t="shared" si="8"/>
        <v>0</v>
      </c>
      <c r="M31" s="106">
        <f t="shared" si="9"/>
        <v>0</v>
      </c>
      <c r="N31" s="106">
        <f t="shared" si="10"/>
        <v>0</v>
      </c>
      <c r="O31" s="106">
        <f t="shared" si="11"/>
        <v>0</v>
      </c>
      <c r="P31" s="106">
        <f t="shared" si="12"/>
        <v>0</v>
      </c>
    </row>
    <row r="32" spans="1:16" s="51" customFormat="1" ht="33" x14ac:dyDescent="0.2">
      <c r="A32" s="125">
        <f t="shared" si="6"/>
        <v>21</v>
      </c>
      <c r="B32" s="33" t="s">
        <v>65</v>
      </c>
      <c r="C32" s="165" t="s">
        <v>387</v>
      </c>
      <c r="D32" s="166" t="s">
        <v>266</v>
      </c>
      <c r="E32" s="166">
        <v>4</v>
      </c>
      <c r="F32" s="104"/>
      <c r="G32" s="105"/>
      <c r="H32" s="104"/>
      <c r="I32" s="104"/>
      <c r="J32" s="104"/>
      <c r="K32" s="106">
        <f t="shared" si="7"/>
        <v>0</v>
      </c>
      <c r="L32" s="106">
        <f t="shared" si="8"/>
        <v>0</v>
      </c>
      <c r="M32" s="106">
        <f t="shared" si="9"/>
        <v>0</v>
      </c>
      <c r="N32" s="106">
        <f t="shared" si="10"/>
        <v>0</v>
      </c>
      <c r="O32" s="106">
        <f t="shared" si="11"/>
        <v>0</v>
      </c>
      <c r="P32" s="106">
        <f t="shared" si="12"/>
        <v>0</v>
      </c>
    </row>
    <row r="33" spans="1:16" s="51" customFormat="1" ht="33" x14ac:dyDescent="0.2">
      <c r="A33" s="125">
        <f t="shared" si="6"/>
        <v>22</v>
      </c>
      <c r="B33" s="33" t="s">
        <v>65</v>
      </c>
      <c r="C33" s="165" t="s">
        <v>388</v>
      </c>
      <c r="D33" s="166" t="s">
        <v>266</v>
      </c>
      <c r="E33" s="166">
        <v>3</v>
      </c>
      <c r="F33" s="104"/>
      <c r="G33" s="105"/>
      <c r="H33" s="104"/>
      <c r="I33" s="104"/>
      <c r="J33" s="104"/>
      <c r="K33" s="106">
        <f t="shared" si="7"/>
        <v>0</v>
      </c>
      <c r="L33" s="106">
        <f t="shared" si="8"/>
        <v>0</v>
      </c>
      <c r="M33" s="106">
        <f t="shared" si="9"/>
        <v>0</v>
      </c>
      <c r="N33" s="106">
        <f t="shared" si="10"/>
        <v>0</v>
      </c>
      <c r="O33" s="106">
        <f t="shared" si="11"/>
        <v>0</v>
      </c>
      <c r="P33" s="106">
        <f t="shared" si="12"/>
        <v>0</v>
      </c>
    </row>
    <row r="34" spans="1:16" s="51" customFormat="1" ht="16.5" x14ac:dyDescent="0.2">
      <c r="A34" s="125">
        <f t="shared" si="6"/>
        <v>23</v>
      </c>
      <c r="B34" s="33" t="s">
        <v>65</v>
      </c>
      <c r="C34" s="165" t="s">
        <v>389</v>
      </c>
      <c r="D34" s="166" t="s">
        <v>266</v>
      </c>
      <c r="E34" s="166">
        <v>2</v>
      </c>
      <c r="F34" s="104"/>
      <c r="G34" s="105"/>
      <c r="H34" s="104"/>
      <c r="I34" s="104"/>
      <c r="J34" s="104"/>
      <c r="K34" s="106">
        <f t="shared" si="7"/>
        <v>0</v>
      </c>
      <c r="L34" s="106">
        <f t="shared" si="8"/>
        <v>0</v>
      </c>
      <c r="M34" s="106">
        <f t="shared" si="9"/>
        <v>0</v>
      </c>
      <c r="N34" s="106">
        <f t="shared" si="10"/>
        <v>0</v>
      </c>
      <c r="O34" s="106">
        <f t="shared" si="11"/>
        <v>0</v>
      </c>
      <c r="P34" s="106">
        <f t="shared" si="12"/>
        <v>0</v>
      </c>
    </row>
    <row r="35" spans="1:16" s="51" customFormat="1" ht="16.5" x14ac:dyDescent="0.2">
      <c r="A35" s="125">
        <f t="shared" si="6"/>
        <v>24</v>
      </c>
      <c r="B35" s="33" t="s">
        <v>65</v>
      </c>
      <c r="C35" s="165" t="s">
        <v>390</v>
      </c>
      <c r="D35" s="166" t="s">
        <v>266</v>
      </c>
      <c r="E35" s="166">
        <v>2</v>
      </c>
      <c r="F35" s="104"/>
      <c r="G35" s="105"/>
      <c r="H35" s="104"/>
      <c r="I35" s="104"/>
      <c r="J35" s="104"/>
      <c r="K35" s="106">
        <f t="shared" si="7"/>
        <v>0</v>
      </c>
      <c r="L35" s="106">
        <f t="shared" si="8"/>
        <v>0</v>
      </c>
      <c r="M35" s="106">
        <f t="shared" si="9"/>
        <v>0</v>
      </c>
      <c r="N35" s="106">
        <f t="shared" si="10"/>
        <v>0</v>
      </c>
      <c r="O35" s="106">
        <f t="shared" si="11"/>
        <v>0</v>
      </c>
      <c r="P35" s="106">
        <f t="shared" si="12"/>
        <v>0</v>
      </c>
    </row>
    <row r="36" spans="1:16" s="51" customFormat="1" ht="16.5" x14ac:dyDescent="0.2">
      <c r="A36" s="125">
        <f t="shared" si="6"/>
        <v>25</v>
      </c>
      <c r="B36" s="33" t="s">
        <v>65</v>
      </c>
      <c r="C36" s="165" t="s">
        <v>391</v>
      </c>
      <c r="D36" s="166" t="s">
        <v>266</v>
      </c>
      <c r="E36" s="166">
        <v>8</v>
      </c>
      <c r="F36" s="104"/>
      <c r="G36" s="105"/>
      <c r="H36" s="104"/>
      <c r="I36" s="104"/>
      <c r="J36" s="104"/>
      <c r="K36" s="106">
        <f t="shared" si="7"/>
        <v>0</v>
      </c>
      <c r="L36" s="106">
        <f t="shared" si="8"/>
        <v>0</v>
      </c>
      <c r="M36" s="106">
        <f t="shared" si="9"/>
        <v>0</v>
      </c>
      <c r="N36" s="106">
        <f t="shared" si="10"/>
        <v>0</v>
      </c>
      <c r="O36" s="106">
        <f t="shared" si="11"/>
        <v>0</v>
      </c>
      <c r="P36" s="106">
        <f t="shared" si="12"/>
        <v>0</v>
      </c>
    </row>
    <row r="37" spans="1:16" s="51" customFormat="1" ht="16.5" x14ac:dyDescent="0.2">
      <c r="A37" s="125">
        <f t="shared" si="6"/>
        <v>26</v>
      </c>
      <c r="B37" s="33" t="s">
        <v>65</v>
      </c>
      <c r="C37" s="165" t="s">
        <v>392</v>
      </c>
      <c r="D37" s="166" t="s">
        <v>3</v>
      </c>
      <c r="E37" s="166">
        <v>20</v>
      </c>
      <c r="F37" s="104"/>
      <c r="G37" s="105"/>
      <c r="H37" s="104"/>
      <c r="I37" s="104"/>
      <c r="J37" s="104"/>
      <c r="K37" s="106">
        <f t="shared" si="7"/>
        <v>0</v>
      </c>
      <c r="L37" s="106">
        <f t="shared" si="8"/>
        <v>0</v>
      </c>
      <c r="M37" s="106">
        <f t="shared" si="9"/>
        <v>0</v>
      </c>
      <c r="N37" s="106">
        <f t="shared" si="10"/>
        <v>0</v>
      </c>
      <c r="O37" s="106">
        <f t="shared" si="11"/>
        <v>0</v>
      </c>
      <c r="P37" s="106">
        <f t="shared" si="12"/>
        <v>0</v>
      </c>
    </row>
    <row r="38" spans="1:16" s="51" customFormat="1" ht="16.5" x14ac:dyDescent="0.2">
      <c r="A38" s="125">
        <f t="shared" si="6"/>
        <v>27</v>
      </c>
      <c r="B38" s="33" t="s">
        <v>65</v>
      </c>
      <c r="C38" s="165" t="s">
        <v>393</v>
      </c>
      <c r="D38" s="166" t="s">
        <v>3</v>
      </c>
      <c r="E38" s="166">
        <v>35</v>
      </c>
      <c r="F38" s="104"/>
      <c r="G38" s="105"/>
      <c r="H38" s="104"/>
      <c r="I38" s="104"/>
      <c r="J38" s="104"/>
      <c r="K38" s="106">
        <f t="shared" si="7"/>
        <v>0</v>
      </c>
      <c r="L38" s="106">
        <f t="shared" si="8"/>
        <v>0</v>
      </c>
      <c r="M38" s="106">
        <f t="shared" si="9"/>
        <v>0</v>
      </c>
      <c r="N38" s="106">
        <f t="shared" si="10"/>
        <v>0</v>
      </c>
      <c r="O38" s="106">
        <f t="shared" si="11"/>
        <v>0</v>
      </c>
      <c r="P38" s="106">
        <f t="shared" si="12"/>
        <v>0</v>
      </c>
    </row>
    <row r="39" spans="1:16" s="51" customFormat="1" ht="16.5" x14ac:dyDescent="0.2">
      <c r="A39" s="125">
        <f t="shared" si="6"/>
        <v>28</v>
      </c>
      <c r="B39" s="33" t="s">
        <v>65</v>
      </c>
      <c r="C39" s="165" t="s">
        <v>394</v>
      </c>
      <c r="D39" s="166" t="s">
        <v>3</v>
      </c>
      <c r="E39" s="166">
        <v>800</v>
      </c>
      <c r="F39" s="104"/>
      <c r="G39" s="105"/>
      <c r="H39" s="104"/>
      <c r="I39" s="104"/>
      <c r="J39" s="104"/>
      <c r="K39" s="106">
        <f t="shared" si="7"/>
        <v>0</v>
      </c>
      <c r="L39" s="106">
        <f t="shared" si="8"/>
        <v>0</v>
      </c>
      <c r="M39" s="106">
        <f t="shared" si="9"/>
        <v>0</v>
      </c>
      <c r="N39" s="106">
        <f t="shared" si="10"/>
        <v>0</v>
      </c>
      <c r="O39" s="106">
        <f t="shared" si="11"/>
        <v>0</v>
      </c>
      <c r="P39" s="106">
        <f t="shared" si="12"/>
        <v>0</v>
      </c>
    </row>
    <row r="40" spans="1:16" s="51" customFormat="1" ht="16.5" x14ac:dyDescent="0.2">
      <c r="A40" s="125">
        <f t="shared" si="6"/>
        <v>29</v>
      </c>
      <c r="B40" s="33" t="s">
        <v>65</v>
      </c>
      <c r="C40" s="165" t="s">
        <v>395</v>
      </c>
      <c r="D40" s="166" t="s">
        <v>3</v>
      </c>
      <c r="E40" s="166">
        <v>70</v>
      </c>
      <c r="F40" s="104"/>
      <c r="G40" s="105"/>
      <c r="H40" s="104"/>
      <c r="I40" s="104"/>
      <c r="J40" s="104"/>
      <c r="K40" s="106">
        <f t="shared" si="7"/>
        <v>0</v>
      </c>
      <c r="L40" s="106">
        <f t="shared" si="8"/>
        <v>0</v>
      </c>
      <c r="M40" s="106">
        <f t="shared" si="9"/>
        <v>0</v>
      </c>
      <c r="N40" s="106">
        <f t="shared" si="10"/>
        <v>0</v>
      </c>
      <c r="O40" s="106">
        <f t="shared" si="11"/>
        <v>0</v>
      </c>
      <c r="P40" s="106">
        <f t="shared" si="12"/>
        <v>0</v>
      </c>
    </row>
    <row r="41" spans="1:16" s="51" customFormat="1" ht="16.5" x14ac:dyDescent="0.2">
      <c r="A41" s="125">
        <f t="shared" si="6"/>
        <v>30</v>
      </c>
      <c r="B41" s="33" t="s">
        <v>65</v>
      </c>
      <c r="C41" s="165" t="s">
        <v>396</v>
      </c>
      <c r="D41" s="166" t="s">
        <v>3</v>
      </c>
      <c r="E41" s="166">
        <v>350</v>
      </c>
      <c r="F41" s="104"/>
      <c r="G41" s="105"/>
      <c r="H41" s="104"/>
      <c r="I41" s="104"/>
      <c r="J41" s="104"/>
      <c r="K41" s="106">
        <f t="shared" si="7"/>
        <v>0</v>
      </c>
      <c r="L41" s="106">
        <f t="shared" si="8"/>
        <v>0</v>
      </c>
      <c r="M41" s="106">
        <f t="shared" si="9"/>
        <v>0</v>
      </c>
      <c r="N41" s="106">
        <f t="shared" si="10"/>
        <v>0</v>
      </c>
      <c r="O41" s="106">
        <f t="shared" si="11"/>
        <v>0</v>
      </c>
      <c r="P41" s="106">
        <f t="shared" si="12"/>
        <v>0</v>
      </c>
    </row>
    <row r="42" spans="1:16" s="51" customFormat="1" ht="16.5" x14ac:dyDescent="0.2">
      <c r="A42" s="125">
        <f t="shared" si="6"/>
        <v>31</v>
      </c>
      <c r="B42" s="33" t="s">
        <v>65</v>
      </c>
      <c r="C42" s="165" t="s">
        <v>397</v>
      </c>
      <c r="D42" s="166" t="s">
        <v>3</v>
      </c>
      <c r="E42" s="166">
        <v>50</v>
      </c>
      <c r="F42" s="104"/>
      <c r="G42" s="105"/>
      <c r="H42" s="104"/>
      <c r="I42" s="104"/>
      <c r="J42" s="104"/>
      <c r="K42" s="106">
        <f t="shared" si="7"/>
        <v>0</v>
      </c>
      <c r="L42" s="106">
        <f t="shared" si="8"/>
        <v>0</v>
      </c>
      <c r="M42" s="106">
        <f t="shared" si="9"/>
        <v>0</v>
      </c>
      <c r="N42" s="106">
        <f t="shared" si="10"/>
        <v>0</v>
      </c>
      <c r="O42" s="106">
        <f t="shared" si="11"/>
        <v>0</v>
      </c>
      <c r="P42" s="106">
        <f t="shared" si="12"/>
        <v>0</v>
      </c>
    </row>
    <row r="43" spans="1:16" s="51" customFormat="1" ht="16.5" x14ac:dyDescent="0.2">
      <c r="A43" s="125">
        <f t="shared" si="6"/>
        <v>32</v>
      </c>
      <c r="B43" s="33" t="s">
        <v>65</v>
      </c>
      <c r="C43" s="165" t="s">
        <v>398</v>
      </c>
      <c r="D43" s="166" t="s">
        <v>3</v>
      </c>
      <c r="E43" s="166">
        <v>1000</v>
      </c>
      <c r="F43" s="104"/>
      <c r="G43" s="105"/>
      <c r="H43" s="104"/>
      <c r="I43" s="104"/>
      <c r="J43" s="104"/>
      <c r="K43" s="106">
        <f t="shared" si="7"/>
        <v>0</v>
      </c>
      <c r="L43" s="106">
        <f t="shared" si="8"/>
        <v>0</v>
      </c>
      <c r="M43" s="106">
        <f t="shared" si="9"/>
        <v>0</v>
      </c>
      <c r="N43" s="106">
        <f t="shared" si="10"/>
        <v>0</v>
      </c>
      <c r="O43" s="106">
        <f t="shared" si="11"/>
        <v>0</v>
      </c>
      <c r="P43" s="106">
        <f t="shared" si="12"/>
        <v>0</v>
      </c>
    </row>
    <row r="44" spans="1:16" s="51" customFormat="1" ht="16.5" x14ac:dyDescent="0.2">
      <c r="A44" s="125">
        <f t="shared" si="6"/>
        <v>33</v>
      </c>
      <c r="B44" s="33" t="s">
        <v>65</v>
      </c>
      <c r="C44" s="167" t="s">
        <v>399</v>
      </c>
      <c r="D44" s="168" t="s">
        <v>3</v>
      </c>
      <c r="E44" s="168">
        <v>180</v>
      </c>
      <c r="F44" s="104"/>
      <c r="G44" s="105"/>
      <c r="H44" s="104"/>
      <c r="I44" s="104"/>
      <c r="J44" s="104"/>
      <c r="K44" s="106">
        <f t="shared" si="7"/>
        <v>0</v>
      </c>
      <c r="L44" s="106">
        <f t="shared" si="8"/>
        <v>0</v>
      </c>
      <c r="M44" s="106">
        <f t="shared" si="9"/>
        <v>0</v>
      </c>
      <c r="N44" s="106">
        <f t="shared" si="10"/>
        <v>0</v>
      </c>
      <c r="O44" s="106">
        <f t="shared" si="11"/>
        <v>0</v>
      </c>
      <c r="P44" s="106">
        <f t="shared" si="12"/>
        <v>0</v>
      </c>
    </row>
    <row r="45" spans="1:16" s="51" customFormat="1" ht="16.5" x14ac:dyDescent="0.2">
      <c r="A45" s="125">
        <f t="shared" si="6"/>
        <v>34</v>
      </c>
      <c r="B45" s="33" t="s">
        <v>65</v>
      </c>
      <c r="C45" s="167" t="s">
        <v>400</v>
      </c>
      <c r="D45" s="166" t="s">
        <v>3</v>
      </c>
      <c r="E45" s="166">
        <v>200</v>
      </c>
      <c r="F45" s="104"/>
      <c r="G45" s="105"/>
      <c r="H45" s="104"/>
      <c r="I45" s="104"/>
      <c r="J45" s="104"/>
      <c r="K45" s="106">
        <f t="shared" si="7"/>
        <v>0</v>
      </c>
      <c r="L45" s="106">
        <f t="shared" si="8"/>
        <v>0</v>
      </c>
      <c r="M45" s="106">
        <f t="shared" si="9"/>
        <v>0</v>
      </c>
      <c r="N45" s="106">
        <f t="shared" si="10"/>
        <v>0</v>
      </c>
      <c r="O45" s="106">
        <f t="shared" si="11"/>
        <v>0</v>
      </c>
      <c r="P45" s="106">
        <f t="shared" si="12"/>
        <v>0</v>
      </c>
    </row>
    <row r="46" spans="1:16" s="51" customFormat="1" ht="16.5" x14ac:dyDescent="0.2">
      <c r="A46" s="125">
        <f t="shared" si="6"/>
        <v>35</v>
      </c>
      <c r="B46" s="33" t="s">
        <v>65</v>
      </c>
      <c r="C46" s="165" t="s">
        <v>348</v>
      </c>
      <c r="D46" s="166" t="s">
        <v>3</v>
      </c>
      <c r="E46" s="168">
        <v>10</v>
      </c>
      <c r="F46" s="104"/>
      <c r="G46" s="105"/>
      <c r="H46" s="104"/>
      <c r="I46" s="104"/>
      <c r="J46" s="104"/>
      <c r="K46" s="106">
        <f t="shared" si="7"/>
        <v>0</v>
      </c>
      <c r="L46" s="106">
        <f t="shared" si="8"/>
        <v>0</v>
      </c>
      <c r="M46" s="106">
        <f t="shared" si="9"/>
        <v>0</v>
      </c>
      <c r="N46" s="106">
        <f t="shared" si="10"/>
        <v>0</v>
      </c>
      <c r="O46" s="106">
        <f t="shared" si="11"/>
        <v>0</v>
      </c>
      <c r="P46" s="106">
        <f t="shared" si="12"/>
        <v>0</v>
      </c>
    </row>
    <row r="47" spans="1:16" s="51" customFormat="1" ht="16.5" x14ac:dyDescent="0.2">
      <c r="A47" s="125">
        <f t="shared" si="6"/>
        <v>36</v>
      </c>
      <c r="B47" s="33" t="s">
        <v>65</v>
      </c>
      <c r="C47" s="165" t="s">
        <v>349</v>
      </c>
      <c r="D47" s="166" t="s">
        <v>266</v>
      </c>
      <c r="E47" s="168">
        <v>1</v>
      </c>
      <c r="F47" s="104"/>
      <c r="G47" s="105"/>
      <c r="H47" s="104"/>
      <c r="I47" s="104"/>
      <c r="J47" s="104"/>
      <c r="K47" s="106">
        <f t="shared" si="7"/>
        <v>0</v>
      </c>
      <c r="L47" s="106">
        <f t="shared" si="8"/>
        <v>0</v>
      </c>
      <c r="M47" s="106">
        <f t="shared" si="9"/>
        <v>0</v>
      </c>
      <c r="N47" s="106">
        <f t="shared" si="10"/>
        <v>0</v>
      </c>
      <c r="O47" s="106">
        <f t="shared" si="11"/>
        <v>0</v>
      </c>
      <c r="P47" s="106">
        <f t="shared" si="12"/>
        <v>0</v>
      </c>
    </row>
    <row r="48" spans="1:16" s="51" customFormat="1" ht="16.5" x14ac:dyDescent="0.2">
      <c r="A48" s="125"/>
      <c r="B48" s="33" t="s">
        <v>65</v>
      </c>
      <c r="C48" s="165" t="s">
        <v>350</v>
      </c>
      <c r="D48" s="166" t="s">
        <v>3</v>
      </c>
      <c r="E48" s="168">
        <v>1</v>
      </c>
      <c r="F48" s="104"/>
      <c r="G48" s="105"/>
      <c r="H48" s="104"/>
      <c r="I48" s="104"/>
      <c r="J48" s="104"/>
      <c r="K48" s="106"/>
      <c r="L48" s="106"/>
      <c r="M48" s="106"/>
      <c r="N48" s="106"/>
      <c r="O48" s="106"/>
      <c r="P48" s="106"/>
    </row>
    <row r="49" spans="1:16" s="51" customFormat="1" ht="16.5" x14ac:dyDescent="0.2">
      <c r="A49" s="125"/>
      <c r="B49" s="33" t="s">
        <v>65</v>
      </c>
      <c r="C49" s="165" t="s">
        <v>351</v>
      </c>
      <c r="D49" s="166" t="s">
        <v>266</v>
      </c>
      <c r="E49" s="166">
        <v>7</v>
      </c>
      <c r="F49" s="104"/>
      <c r="G49" s="105"/>
      <c r="H49" s="104"/>
      <c r="I49" s="104"/>
      <c r="J49" s="104"/>
      <c r="K49" s="106"/>
      <c r="L49" s="106"/>
      <c r="M49" s="106"/>
      <c r="N49" s="106"/>
      <c r="O49" s="106"/>
      <c r="P49" s="106"/>
    </row>
    <row r="50" spans="1:16" s="51" customFormat="1" ht="16.5" x14ac:dyDescent="0.2">
      <c r="A50" s="125"/>
      <c r="B50" s="33" t="s">
        <v>65</v>
      </c>
      <c r="C50" s="165" t="s">
        <v>352</v>
      </c>
      <c r="D50" s="166" t="s">
        <v>266</v>
      </c>
      <c r="E50" s="166">
        <v>25</v>
      </c>
      <c r="F50" s="104"/>
      <c r="G50" s="105"/>
      <c r="H50" s="104"/>
      <c r="I50" s="104"/>
      <c r="J50" s="104"/>
      <c r="K50" s="106"/>
      <c r="L50" s="106"/>
      <c r="M50" s="106"/>
      <c r="N50" s="106"/>
      <c r="O50" s="106"/>
      <c r="P50" s="106"/>
    </row>
    <row r="51" spans="1:16" s="51" customFormat="1" ht="16.5" x14ac:dyDescent="0.2">
      <c r="A51" s="125"/>
      <c r="B51" s="33" t="s">
        <v>65</v>
      </c>
      <c r="C51" s="165" t="s">
        <v>401</v>
      </c>
      <c r="D51" s="166" t="s">
        <v>266</v>
      </c>
      <c r="E51" s="166">
        <v>1</v>
      </c>
      <c r="F51" s="104"/>
      <c r="G51" s="105"/>
      <c r="H51" s="104"/>
      <c r="I51" s="104"/>
      <c r="J51" s="104"/>
      <c r="K51" s="106"/>
      <c r="L51" s="106"/>
      <c r="M51" s="106"/>
      <c r="N51" s="106"/>
      <c r="O51" s="106"/>
      <c r="P51" s="106"/>
    </row>
    <row r="52" spans="1:16" s="51" customFormat="1" ht="16.5" x14ac:dyDescent="0.2">
      <c r="A52" s="125"/>
      <c r="B52" s="33" t="s">
        <v>65</v>
      </c>
      <c r="C52" s="165" t="s">
        <v>402</v>
      </c>
      <c r="D52" s="166" t="s">
        <v>3</v>
      </c>
      <c r="E52" s="166">
        <v>350</v>
      </c>
      <c r="F52" s="104"/>
      <c r="G52" s="105"/>
      <c r="H52" s="104"/>
      <c r="I52" s="104"/>
      <c r="J52" s="104"/>
      <c r="K52" s="106"/>
      <c r="L52" s="106"/>
      <c r="M52" s="106"/>
      <c r="N52" s="106"/>
      <c r="O52" s="106"/>
      <c r="P52" s="106"/>
    </row>
    <row r="53" spans="1:16" s="51" customFormat="1" ht="16.5" x14ac:dyDescent="0.2">
      <c r="A53" s="125">
        <f>A47+1</f>
        <v>37</v>
      </c>
      <c r="B53" s="33" t="s">
        <v>65</v>
      </c>
      <c r="C53" s="165" t="s">
        <v>403</v>
      </c>
      <c r="D53" s="166" t="s">
        <v>78</v>
      </c>
      <c r="E53" s="166">
        <v>1</v>
      </c>
      <c r="F53" s="104"/>
      <c r="G53" s="105"/>
      <c r="H53" s="104"/>
      <c r="I53" s="104"/>
      <c r="J53" s="104"/>
      <c r="K53" s="106">
        <f t="shared" si="7"/>
        <v>0</v>
      </c>
      <c r="L53" s="106">
        <f t="shared" si="8"/>
        <v>0</v>
      </c>
      <c r="M53" s="106">
        <f t="shared" si="9"/>
        <v>0</v>
      </c>
      <c r="N53" s="106">
        <f t="shared" si="10"/>
        <v>0</v>
      </c>
      <c r="O53" s="106">
        <f t="shared" si="11"/>
        <v>0</v>
      </c>
      <c r="P53" s="106">
        <f t="shared" si="12"/>
        <v>0</v>
      </c>
    </row>
    <row r="54" spans="1:16" s="51" customFormat="1" ht="16.5" x14ac:dyDescent="0.2">
      <c r="A54" s="125">
        <f t="shared" si="6"/>
        <v>38</v>
      </c>
      <c r="B54" s="33" t="s">
        <v>65</v>
      </c>
      <c r="C54" s="165" t="s">
        <v>311</v>
      </c>
      <c r="D54" s="166" t="s">
        <v>78</v>
      </c>
      <c r="E54" s="166">
        <v>1</v>
      </c>
      <c r="F54" s="104"/>
      <c r="G54" s="105"/>
      <c r="H54" s="104"/>
      <c r="I54" s="104"/>
      <c r="J54" s="104"/>
      <c r="K54" s="106">
        <f t="shared" si="7"/>
        <v>0</v>
      </c>
      <c r="L54" s="106">
        <f t="shared" si="8"/>
        <v>0</v>
      </c>
      <c r="M54" s="106">
        <f t="shared" si="9"/>
        <v>0</v>
      </c>
      <c r="N54" s="106">
        <f t="shared" si="10"/>
        <v>0</v>
      </c>
      <c r="O54" s="106">
        <f t="shared" si="11"/>
        <v>0</v>
      </c>
      <c r="P54" s="106">
        <f t="shared" si="12"/>
        <v>0</v>
      </c>
    </row>
    <row r="55" spans="1:16" s="51" customFormat="1" ht="33" x14ac:dyDescent="0.2">
      <c r="A55" s="125">
        <f t="shared" si="6"/>
        <v>39</v>
      </c>
      <c r="B55" s="33" t="s">
        <v>65</v>
      </c>
      <c r="C55" s="165" t="s">
        <v>404</v>
      </c>
      <c r="D55" s="166" t="s">
        <v>78</v>
      </c>
      <c r="E55" s="166">
        <v>1</v>
      </c>
      <c r="F55" s="104"/>
      <c r="G55" s="105"/>
      <c r="H55" s="104"/>
      <c r="I55" s="104"/>
      <c r="J55" s="104"/>
      <c r="K55" s="106">
        <f t="shared" si="7"/>
        <v>0</v>
      </c>
      <c r="L55" s="106">
        <f t="shared" si="8"/>
        <v>0</v>
      </c>
      <c r="M55" s="106">
        <f t="shared" si="9"/>
        <v>0</v>
      </c>
      <c r="N55" s="106">
        <f t="shared" si="10"/>
        <v>0</v>
      </c>
      <c r="O55" s="106">
        <f t="shared" si="11"/>
        <v>0</v>
      </c>
      <c r="P55" s="106">
        <f t="shared" si="12"/>
        <v>0</v>
      </c>
    </row>
    <row r="56" spans="1:16" s="51" customFormat="1" ht="33" x14ac:dyDescent="0.2">
      <c r="A56" s="125">
        <f t="shared" si="6"/>
        <v>40</v>
      </c>
      <c r="B56" s="33" t="s">
        <v>65</v>
      </c>
      <c r="C56" s="165" t="s">
        <v>405</v>
      </c>
      <c r="D56" s="166" t="s">
        <v>78</v>
      </c>
      <c r="E56" s="166">
        <v>1</v>
      </c>
      <c r="F56" s="104"/>
      <c r="G56" s="105"/>
      <c r="H56" s="104"/>
      <c r="I56" s="104"/>
      <c r="J56" s="104"/>
      <c r="K56" s="106">
        <f t="shared" si="7"/>
        <v>0</v>
      </c>
      <c r="L56" s="106">
        <f t="shared" si="8"/>
        <v>0</v>
      </c>
      <c r="M56" s="106">
        <f t="shared" si="9"/>
        <v>0</v>
      </c>
      <c r="N56" s="106">
        <f t="shared" si="10"/>
        <v>0</v>
      </c>
      <c r="O56" s="106">
        <f t="shared" si="11"/>
        <v>0</v>
      </c>
      <c r="P56" s="106">
        <f t="shared" si="12"/>
        <v>0</v>
      </c>
    </row>
    <row r="57" spans="1:16" s="51" customFormat="1" ht="16.5" x14ac:dyDescent="0.2">
      <c r="A57" s="125">
        <f t="shared" si="6"/>
        <v>41</v>
      </c>
      <c r="B57" s="33" t="s">
        <v>65</v>
      </c>
      <c r="C57" s="165" t="s">
        <v>322</v>
      </c>
      <c r="D57" s="166" t="s">
        <v>78</v>
      </c>
      <c r="E57" s="166">
        <v>1</v>
      </c>
      <c r="F57" s="104"/>
      <c r="G57" s="105"/>
      <c r="H57" s="104"/>
      <c r="I57" s="104"/>
      <c r="J57" s="104"/>
      <c r="K57" s="106">
        <f t="shared" si="7"/>
        <v>0</v>
      </c>
      <c r="L57" s="106">
        <f t="shared" si="8"/>
        <v>0</v>
      </c>
      <c r="M57" s="106">
        <f t="shared" si="9"/>
        <v>0</v>
      </c>
      <c r="N57" s="106">
        <f t="shared" si="10"/>
        <v>0</v>
      </c>
      <c r="O57" s="106">
        <f t="shared" si="11"/>
        <v>0</v>
      </c>
      <c r="P57" s="106">
        <f t="shared" si="12"/>
        <v>0</v>
      </c>
    </row>
    <row r="58" spans="1:16" s="51" customFormat="1" x14ac:dyDescent="0.2">
      <c r="A58" s="279" t="s">
        <v>251</v>
      </c>
      <c r="B58" s="280"/>
      <c r="C58" s="280"/>
      <c r="D58" s="280"/>
      <c r="E58" s="280"/>
      <c r="F58" s="280"/>
      <c r="G58" s="280"/>
      <c r="H58" s="280"/>
      <c r="I58" s="280"/>
      <c r="J58" s="281"/>
      <c r="K58" s="77"/>
      <c r="L58" s="78">
        <f>SUM(L12:L57)</f>
        <v>0</v>
      </c>
      <c r="M58" s="78">
        <f>SUM(M12:M57)</f>
        <v>0</v>
      </c>
      <c r="N58" s="78">
        <f>SUM(N12:N57)</f>
        <v>0</v>
      </c>
      <c r="O58" s="78">
        <f>SUM(O12:O57)</f>
        <v>0</v>
      </c>
      <c r="P58" s="78">
        <f>SUM(P12:P57)</f>
        <v>0</v>
      </c>
    </row>
    <row r="59" spans="1:16" x14ac:dyDescent="0.2">
      <c r="A59" s="52"/>
      <c r="B59" s="52"/>
      <c r="C59" s="53"/>
      <c r="D59" s="54"/>
      <c r="E59" s="54"/>
      <c r="F59" s="54"/>
      <c r="G59" s="54"/>
      <c r="H59" s="55"/>
      <c r="I59" s="55"/>
      <c r="J59" s="55"/>
      <c r="K59" s="55"/>
      <c r="L59" s="55"/>
      <c r="M59" s="56"/>
      <c r="N59" s="57"/>
      <c r="O59" s="56"/>
      <c r="P59" s="58"/>
    </row>
    <row r="60" spans="1:16" x14ac:dyDescent="0.2">
      <c r="A60" s="52"/>
      <c r="B60" s="52"/>
      <c r="C60" s="53"/>
      <c r="D60" s="54"/>
      <c r="E60" s="54"/>
      <c r="F60" s="54"/>
      <c r="G60" s="54"/>
      <c r="H60" s="55"/>
      <c r="I60" s="55"/>
      <c r="J60" s="55"/>
      <c r="K60" s="55"/>
      <c r="L60" s="55"/>
      <c r="M60" s="56"/>
      <c r="N60" s="57"/>
      <c r="O60" s="56"/>
      <c r="P60" s="58"/>
    </row>
    <row r="61" spans="1:16" x14ac:dyDescent="0.2">
      <c r="B61" s="45"/>
      <c r="C61" s="59" t="s">
        <v>360</v>
      </c>
      <c r="D61" s="45"/>
      <c r="E61" s="45"/>
      <c r="F61" s="45"/>
      <c r="G61" s="45"/>
      <c r="M61" s="48"/>
      <c r="O61" s="48"/>
      <c r="P61" s="64"/>
    </row>
    <row r="62" spans="1:16" x14ac:dyDescent="0.2">
      <c r="C62" s="45" t="s">
        <v>0</v>
      </c>
    </row>
    <row r="63" spans="1:16" x14ac:dyDescent="0.2">
      <c r="C63" s="43"/>
    </row>
  </sheetData>
  <protectedRanges>
    <protectedRange password="CF3F" sqref="B58" name="Range1_2_1_3_1"/>
  </protectedRanges>
  <mergeCells count="12">
    <mergeCell ref="L10:P10"/>
    <mergeCell ref="A10:A11"/>
    <mergeCell ref="B10:B11"/>
    <mergeCell ref="C10:C11"/>
    <mergeCell ref="D10:D11"/>
    <mergeCell ref="E10:E11"/>
    <mergeCell ref="F10:K10"/>
    <mergeCell ref="A4:B4"/>
    <mergeCell ref="A5:B5"/>
    <mergeCell ref="A6:B6"/>
    <mergeCell ref="A7:B7"/>
    <mergeCell ref="A58:J58"/>
  </mergeCells>
  <phoneticPr fontId="5" type="noConversion"/>
  <pageMargins left="0.75000000000000011" right="0.75000000000000011" top="1" bottom="1" header="0.5" footer="0.5"/>
  <pageSetup paperSize="9" scale="60" fitToHeight="0" orientation="landscape" horizontalDpi="4294967292" verticalDpi="4294967292" r:id="rId1"/>
  <headerFooter alignWithMargins="0"/>
  <colBreaks count="1" manualBreakCount="1">
    <brk id="1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C00000"/>
    <pageSetUpPr fitToPage="1"/>
  </sheetPr>
  <dimension ref="A1:R58"/>
  <sheetViews>
    <sheetView topLeftCell="A46" zoomScale="130" zoomScaleNormal="130" workbookViewId="0">
      <selection activeCell="C49" sqref="C49"/>
    </sheetView>
  </sheetViews>
  <sheetFormatPr defaultColWidth="10.42578125" defaultRowHeight="12.75" x14ac:dyDescent="0.2"/>
  <cols>
    <col min="1" max="1" width="4.7109375" style="1" customWidth="1"/>
    <col min="2" max="2" width="9.28515625" style="1" customWidth="1"/>
    <col min="3" max="3" width="51" style="1" customWidth="1"/>
    <col min="4" max="4" width="25.140625" style="1" customWidth="1"/>
    <col min="5" max="5" width="14" style="1" customWidth="1"/>
    <col min="6" max="6" width="7.140625" style="1" customWidth="1"/>
    <col min="7" max="7" width="8.42578125" style="1" customWidth="1"/>
    <col min="8" max="8" width="8.28515625" style="1" customWidth="1"/>
    <col min="9" max="9" width="7.28515625" style="1" bestFit="1" customWidth="1"/>
    <col min="10" max="11" width="9.28515625" style="1" customWidth="1"/>
    <col min="12" max="12" width="8.140625" style="1" customWidth="1"/>
    <col min="13" max="13" width="10.140625" style="1" customWidth="1"/>
    <col min="14" max="14" width="8.28515625" style="1" customWidth="1"/>
    <col min="15" max="15" width="10" style="1" customWidth="1"/>
    <col min="16" max="16" width="9.7109375" style="1" customWidth="1"/>
    <col min="17" max="17" width="8.7109375" style="1" customWidth="1"/>
    <col min="18" max="18" width="9.5703125" style="1" customWidth="1"/>
    <col min="19" max="16384" width="10.42578125" style="1"/>
  </cols>
  <sheetData>
    <row r="1" spans="1:18" x14ac:dyDescent="0.2">
      <c r="A1" s="6"/>
      <c r="E1" s="6"/>
      <c r="G1" s="6" t="s">
        <v>120</v>
      </c>
      <c r="H1" s="6"/>
      <c r="I1" s="6"/>
    </row>
    <row r="2" spans="1:18" x14ac:dyDescent="0.2">
      <c r="A2" s="6"/>
      <c r="E2" s="6"/>
      <c r="G2" s="6" t="s">
        <v>79</v>
      </c>
      <c r="H2" s="6"/>
      <c r="I2" s="6"/>
    </row>
    <row r="3" spans="1:18" x14ac:dyDescent="0.2">
      <c r="A3" s="6"/>
      <c r="J3" s="17"/>
      <c r="K3" s="17"/>
      <c r="L3" s="17"/>
      <c r="M3" s="17"/>
      <c r="N3" s="17"/>
      <c r="P3" s="17"/>
    </row>
    <row r="4" spans="1:18" x14ac:dyDescent="0.2">
      <c r="A4" s="272" t="s">
        <v>23</v>
      </c>
      <c r="B4" s="272"/>
      <c r="C4" s="1" t="str">
        <f>'1-1'!C4</f>
        <v>Malkas novietnes otrās daļas pārbūve par ražošanas cehu</v>
      </c>
      <c r="J4" s="17"/>
      <c r="K4" s="17"/>
      <c r="L4" s="17"/>
      <c r="M4" s="17"/>
      <c r="N4" s="17"/>
      <c r="P4" s="17"/>
    </row>
    <row r="5" spans="1:18" x14ac:dyDescent="0.2">
      <c r="A5" s="272" t="s">
        <v>9</v>
      </c>
      <c r="B5" s="272"/>
      <c r="C5" s="1" t="str">
        <f>'1-1'!C5</f>
        <v>Malkas novietnes otrās daļas pārbūve par ražošanas cehu</v>
      </c>
      <c r="R5" s="19"/>
    </row>
    <row r="6" spans="1:18" x14ac:dyDescent="0.2">
      <c r="A6" s="272" t="s">
        <v>10</v>
      </c>
      <c r="B6" s="272"/>
      <c r="C6" s="1" t="str">
        <f>'1-1'!C6</f>
        <v>"Benūžu Skauģi", Babītes pagasts, Mārupes novads</v>
      </c>
      <c r="R6" s="19"/>
    </row>
    <row r="7" spans="1:18" x14ac:dyDescent="0.2">
      <c r="A7" s="272" t="s">
        <v>24</v>
      </c>
      <c r="B7" s="272"/>
      <c r="C7" s="1" t="str">
        <f>KOPTĀME!C13</f>
        <v>-</v>
      </c>
      <c r="R7" s="19"/>
    </row>
    <row r="8" spans="1:18" x14ac:dyDescent="0.2">
      <c r="A8" s="17"/>
      <c r="B8" s="17"/>
      <c r="O8" s="6"/>
      <c r="R8" s="37" t="s">
        <v>1</v>
      </c>
    </row>
    <row r="9" spans="1:18" x14ac:dyDescent="0.2">
      <c r="A9" s="6"/>
      <c r="C9" s="38"/>
      <c r="D9" s="38"/>
      <c r="F9" s="18"/>
      <c r="O9" s="39"/>
      <c r="R9" s="18">
        <f>R53</f>
        <v>0</v>
      </c>
    </row>
    <row r="10" spans="1:18" s="4" customFormat="1" ht="14.1" customHeight="1" x14ac:dyDescent="0.2">
      <c r="A10" s="274" t="s">
        <v>21</v>
      </c>
      <c r="B10" s="275" t="s">
        <v>22</v>
      </c>
      <c r="C10" s="285" t="s">
        <v>101</v>
      </c>
      <c r="D10" s="285" t="s">
        <v>272</v>
      </c>
      <c r="E10" s="287"/>
      <c r="F10" s="287" t="s">
        <v>15</v>
      </c>
      <c r="G10" s="287" t="s">
        <v>2</v>
      </c>
      <c r="H10" s="278" t="s">
        <v>16</v>
      </c>
      <c r="I10" s="278"/>
      <c r="J10" s="278"/>
      <c r="K10" s="278"/>
      <c r="L10" s="278"/>
      <c r="M10" s="278"/>
      <c r="N10" s="273" t="s">
        <v>17</v>
      </c>
      <c r="O10" s="273"/>
      <c r="P10" s="273"/>
      <c r="Q10" s="273"/>
      <c r="R10" s="273"/>
    </row>
    <row r="11" spans="1:18" s="4" customFormat="1" ht="106.15" customHeight="1" thickBot="1" x14ac:dyDescent="0.25">
      <c r="A11" s="274"/>
      <c r="B11" s="275"/>
      <c r="C11" s="286"/>
      <c r="D11" s="286"/>
      <c r="E11" s="289"/>
      <c r="F11" s="288"/>
      <c r="G11" s="288"/>
      <c r="H11" s="93" t="s">
        <v>18</v>
      </c>
      <c r="I11" s="93" t="s">
        <v>25</v>
      </c>
      <c r="J11" s="93" t="s">
        <v>29</v>
      </c>
      <c r="K11" s="93" t="s">
        <v>102</v>
      </c>
      <c r="L11" s="93" t="s">
        <v>27</v>
      </c>
      <c r="M11" s="93" t="s">
        <v>28</v>
      </c>
      <c r="N11" s="93" t="s">
        <v>19</v>
      </c>
      <c r="O11" s="93" t="s">
        <v>29</v>
      </c>
      <c r="P11" s="93" t="s">
        <v>102</v>
      </c>
      <c r="Q11" s="93" t="s">
        <v>27</v>
      </c>
      <c r="R11" s="93" t="s">
        <v>30</v>
      </c>
    </row>
    <row r="12" spans="1:18" s="4" customFormat="1" ht="13.5" thickBot="1" x14ac:dyDescent="0.25">
      <c r="A12" s="93"/>
      <c r="B12" s="169"/>
      <c r="C12" s="283" t="s">
        <v>469</v>
      </c>
      <c r="D12" s="284"/>
      <c r="E12" s="284"/>
      <c r="F12" s="164"/>
      <c r="G12" s="164"/>
      <c r="H12" s="93"/>
      <c r="I12" s="93"/>
      <c r="J12" s="93"/>
      <c r="K12" s="93"/>
      <c r="L12" s="93"/>
      <c r="M12" s="93"/>
      <c r="N12" s="93"/>
      <c r="O12" s="93"/>
      <c r="P12" s="93"/>
      <c r="Q12" s="93"/>
      <c r="R12" s="93"/>
    </row>
    <row r="13" spans="1:18" s="3" customFormat="1" ht="27.75" thickBot="1" x14ac:dyDescent="0.25">
      <c r="A13" s="86">
        <v>1</v>
      </c>
      <c r="B13" s="33" t="s">
        <v>65</v>
      </c>
      <c r="C13" s="175" t="s">
        <v>449</v>
      </c>
      <c r="D13" s="173" t="s">
        <v>406</v>
      </c>
      <c r="E13" s="173" t="s">
        <v>407</v>
      </c>
      <c r="F13" s="176" t="s">
        <v>78</v>
      </c>
      <c r="G13" s="176">
        <v>1</v>
      </c>
      <c r="H13" s="177"/>
      <c r="I13" s="178"/>
      <c r="J13" s="177"/>
      <c r="K13" s="177"/>
      <c r="L13" s="177"/>
      <c r="M13" s="179">
        <f t="shared" ref="M13:M14" si="0">SUM(J13:L13)</f>
        <v>0</v>
      </c>
      <c r="N13" s="179">
        <f t="shared" ref="N13:N52" si="1">ROUND(G13*H13,2)</f>
        <v>0</v>
      </c>
      <c r="O13" s="179">
        <f t="shared" ref="O13:O52" si="2">ROUND(G13*J13,2)</f>
        <v>0</v>
      </c>
      <c r="P13" s="179">
        <f t="shared" ref="P13:P52" si="3">ROUND(G13*K13,2)</f>
        <v>0</v>
      </c>
      <c r="Q13" s="179">
        <f t="shared" ref="Q13:Q52" si="4">ROUND(G13*L13,2)</f>
        <v>0</v>
      </c>
      <c r="R13" s="179">
        <f t="shared" ref="R13:R14" si="5">O13+P13+Q13</f>
        <v>0</v>
      </c>
    </row>
    <row r="14" spans="1:18" s="3" customFormat="1" ht="24.75" customHeight="1" thickBot="1" x14ac:dyDescent="0.25">
      <c r="A14" s="86">
        <f>A13+1</f>
        <v>2</v>
      </c>
      <c r="B14" s="33" t="s">
        <v>65</v>
      </c>
      <c r="C14" s="175" t="s">
        <v>450</v>
      </c>
      <c r="D14" s="173" t="s">
        <v>408</v>
      </c>
      <c r="E14" s="173" t="s">
        <v>409</v>
      </c>
      <c r="F14" s="173" t="s">
        <v>78</v>
      </c>
      <c r="G14" s="173">
        <v>1</v>
      </c>
      <c r="H14" s="104"/>
      <c r="I14" s="105"/>
      <c r="J14" s="104"/>
      <c r="K14" s="104"/>
      <c r="L14" s="104"/>
      <c r="M14" s="106">
        <f t="shared" si="0"/>
        <v>0</v>
      </c>
      <c r="N14" s="106">
        <f t="shared" si="1"/>
        <v>0</v>
      </c>
      <c r="O14" s="106">
        <f t="shared" si="2"/>
        <v>0</v>
      </c>
      <c r="P14" s="106">
        <f t="shared" si="3"/>
        <v>0</v>
      </c>
      <c r="Q14" s="106">
        <f t="shared" si="4"/>
        <v>0</v>
      </c>
      <c r="R14" s="106">
        <f t="shared" si="5"/>
        <v>0</v>
      </c>
    </row>
    <row r="15" spans="1:18" s="3" customFormat="1" ht="13.15" customHeight="1" thickBot="1" x14ac:dyDescent="0.25">
      <c r="A15" s="86">
        <f t="shared" ref="A15:A52" si="6">A14+1</f>
        <v>3</v>
      </c>
      <c r="B15" s="33" t="s">
        <v>65</v>
      </c>
      <c r="C15" s="175" t="s">
        <v>410</v>
      </c>
      <c r="D15" s="173" t="s">
        <v>273</v>
      </c>
      <c r="E15" s="173" t="s">
        <v>411</v>
      </c>
      <c r="F15" s="173" t="s">
        <v>266</v>
      </c>
      <c r="G15" s="173">
        <v>1</v>
      </c>
      <c r="H15" s="104"/>
      <c r="I15" s="105"/>
      <c r="J15" s="104"/>
      <c r="K15" s="104"/>
      <c r="L15" s="104"/>
      <c r="M15" s="106">
        <f t="shared" ref="M15:M16" si="7">SUM(J15:L15)</f>
        <v>0</v>
      </c>
      <c r="N15" s="106">
        <f t="shared" si="1"/>
        <v>0</v>
      </c>
      <c r="O15" s="106">
        <f t="shared" si="2"/>
        <v>0</v>
      </c>
      <c r="P15" s="106">
        <f t="shared" si="3"/>
        <v>0</v>
      </c>
      <c r="Q15" s="106">
        <f t="shared" si="4"/>
        <v>0</v>
      </c>
      <c r="R15" s="106">
        <f t="shared" ref="R15:R16" si="8">O15+P15+Q15</f>
        <v>0</v>
      </c>
    </row>
    <row r="16" spans="1:18" s="3" customFormat="1" ht="13.15" customHeight="1" thickBot="1" x14ac:dyDescent="0.25">
      <c r="A16" s="86">
        <f t="shared" si="6"/>
        <v>4</v>
      </c>
      <c r="B16" s="33" t="s">
        <v>65</v>
      </c>
      <c r="C16" s="175" t="s">
        <v>412</v>
      </c>
      <c r="D16" s="173" t="s">
        <v>413</v>
      </c>
      <c r="E16" s="173" t="s">
        <v>411</v>
      </c>
      <c r="F16" s="173" t="s">
        <v>266</v>
      </c>
      <c r="G16" s="173">
        <v>1</v>
      </c>
      <c r="H16" s="104"/>
      <c r="I16" s="105"/>
      <c r="J16" s="104"/>
      <c r="K16" s="104"/>
      <c r="L16" s="104"/>
      <c r="M16" s="106">
        <f t="shared" si="7"/>
        <v>0</v>
      </c>
      <c r="N16" s="106">
        <f t="shared" si="1"/>
        <v>0</v>
      </c>
      <c r="O16" s="106">
        <f t="shared" si="2"/>
        <v>0</v>
      </c>
      <c r="P16" s="106">
        <f t="shared" si="3"/>
        <v>0</v>
      </c>
      <c r="Q16" s="106">
        <f t="shared" si="4"/>
        <v>0</v>
      </c>
      <c r="R16" s="106">
        <f t="shared" si="8"/>
        <v>0</v>
      </c>
    </row>
    <row r="17" spans="1:18" s="3" customFormat="1" ht="13.5" thickBot="1" x14ac:dyDescent="0.25">
      <c r="A17" s="86">
        <f t="shared" si="6"/>
        <v>5</v>
      </c>
      <c r="B17" s="33" t="s">
        <v>65</v>
      </c>
      <c r="C17" s="175" t="s">
        <v>414</v>
      </c>
      <c r="D17" s="173" t="s">
        <v>415</v>
      </c>
      <c r="E17" s="173" t="s">
        <v>411</v>
      </c>
      <c r="F17" s="173" t="s">
        <v>266</v>
      </c>
      <c r="G17" s="173">
        <v>1</v>
      </c>
      <c r="H17" s="104"/>
      <c r="I17" s="105"/>
      <c r="J17" s="104"/>
      <c r="K17" s="104"/>
      <c r="L17" s="104"/>
      <c r="M17" s="106">
        <f t="shared" ref="M17:M18" si="9">SUM(J17:L17)</f>
        <v>0</v>
      </c>
      <c r="N17" s="106">
        <f t="shared" si="1"/>
        <v>0</v>
      </c>
      <c r="O17" s="106">
        <f t="shared" si="2"/>
        <v>0</v>
      </c>
      <c r="P17" s="106">
        <f t="shared" si="3"/>
        <v>0</v>
      </c>
      <c r="Q17" s="106">
        <f t="shared" si="4"/>
        <v>0</v>
      </c>
      <c r="R17" s="106">
        <f t="shared" ref="R17:R18" si="10">O17+P17+Q17</f>
        <v>0</v>
      </c>
    </row>
    <row r="18" spans="1:18" s="3" customFormat="1" ht="26.25" thickBot="1" x14ac:dyDescent="0.25">
      <c r="A18" s="86">
        <f t="shared" si="6"/>
        <v>6</v>
      </c>
      <c r="B18" s="33" t="s">
        <v>65</v>
      </c>
      <c r="C18" s="175" t="s">
        <v>451</v>
      </c>
      <c r="D18" s="173" t="s">
        <v>277</v>
      </c>
      <c r="E18" s="173" t="s">
        <v>416</v>
      </c>
      <c r="F18" s="173" t="s">
        <v>78</v>
      </c>
      <c r="G18" s="173">
        <v>1</v>
      </c>
      <c r="H18" s="104"/>
      <c r="I18" s="105"/>
      <c r="J18" s="104"/>
      <c r="K18" s="104"/>
      <c r="L18" s="104"/>
      <c r="M18" s="106">
        <f t="shared" si="9"/>
        <v>0</v>
      </c>
      <c r="N18" s="106">
        <f t="shared" si="1"/>
        <v>0</v>
      </c>
      <c r="O18" s="106">
        <f t="shared" si="2"/>
        <v>0</v>
      </c>
      <c r="P18" s="106">
        <f t="shared" si="3"/>
        <v>0</v>
      </c>
      <c r="Q18" s="106">
        <f t="shared" si="4"/>
        <v>0</v>
      </c>
      <c r="R18" s="106">
        <f t="shared" si="10"/>
        <v>0</v>
      </c>
    </row>
    <row r="19" spans="1:18" s="3" customFormat="1" ht="26.25" customHeight="1" thickBot="1" x14ac:dyDescent="0.25">
      <c r="A19" s="86">
        <f t="shared" si="6"/>
        <v>7</v>
      </c>
      <c r="B19" s="33" t="s">
        <v>65</v>
      </c>
      <c r="C19" s="175" t="s">
        <v>452</v>
      </c>
      <c r="D19" s="173" t="s">
        <v>417</v>
      </c>
      <c r="E19" s="173" t="s">
        <v>416</v>
      </c>
      <c r="F19" s="173" t="s">
        <v>78</v>
      </c>
      <c r="G19" s="173">
        <v>1</v>
      </c>
      <c r="H19" s="104"/>
      <c r="I19" s="105"/>
      <c r="J19" s="104"/>
      <c r="K19" s="104"/>
      <c r="L19" s="104"/>
      <c r="M19" s="106">
        <f t="shared" ref="M19:M52" si="11">SUM(J19:L19)</f>
        <v>0</v>
      </c>
      <c r="N19" s="106">
        <f t="shared" si="1"/>
        <v>0</v>
      </c>
      <c r="O19" s="106">
        <f t="shared" si="2"/>
        <v>0</v>
      </c>
      <c r="P19" s="106">
        <f t="shared" si="3"/>
        <v>0</v>
      </c>
      <c r="Q19" s="106">
        <f t="shared" si="4"/>
        <v>0</v>
      </c>
      <c r="R19" s="106">
        <f t="shared" ref="R19:R52" si="12">O19+P19+Q19</f>
        <v>0</v>
      </c>
    </row>
    <row r="20" spans="1:18" s="3" customFormat="1" ht="26.25" customHeight="1" thickBot="1" x14ac:dyDescent="0.25">
      <c r="A20" s="86">
        <f t="shared" si="6"/>
        <v>8</v>
      </c>
      <c r="B20" s="33" t="s">
        <v>65</v>
      </c>
      <c r="C20" s="175" t="s">
        <v>453</v>
      </c>
      <c r="D20" s="173" t="s">
        <v>277</v>
      </c>
      <c r="E20" s="173" t="s">
        <v>416</v>
      </c>
      <c r="F20" s="173" t="s">
        <v>266</v>
      </c>
      <c r="G20" s="173">
        <v>1</v>
      </c>
      <c r="H20" s="104"/>
      <c r="I20" s="105"/>
      <c r="J20" s="104"/>
      <c r="K20" s="104"/>
      <c r="L20" s="104"/>
      <c r="M20" s="106">
        <f t="shared" si="11"/>
        <v>0</v>
      </c>
      <c r="N20" s="106">
        <f t="shared" si="1"/>
        <v>0</v>
      </c>
      <c r="O20" s="106">
        <f t="shared" si="2"/>
        <v>0</v>
      </c>
      <c r="P20" s="106">
        <f t="shared" si="3"/>
        <v>0</v>
      </c>
      <c r="Q20" s="106">
        <f t="shared" si="4"/>
        <v>0</v>
      </c>
      <c r="R20" s="106">
        <f t="shared" si="12"/>
        <v>0</v>
      </c>
    </row>
    <row r="21" spans="1:18" s="3" customFormat="1" ht="13.15" customHeight="1" thickBot="1" x14ac:dyDescent="0.25">
      <c r="A21" s="86">
        <f t="shared" si="6"/>
        <v>9</v>
      </c>
      <c r="B21" s="33" t="s">
        <v>65</v>
      </c>
      <c r="C21" s="175" t="s">
        <v>453</v>
      </c>
      <c r="D21" s="173" t="s">
        <v>276</v>
      </c>
      <c r="E21" s="173" t="s">
        <v>416</v>
      </c>
      <c r="F21" s="173" t="s">
        <v>266</v>
      </c>
      <c r="G21" s="173">
        <v>1</v>
      </c>
      <c r="H21" s="104"/>
      <c r="I21" s="105"/>
      <c r="J21" s="104"/>
      <c r="K21" s="104"/>
      <c r="L21" s="104"/>
      <c r="M21" s="106">
        <f t="shared" si="11"/>
        <v>0</v>
      </c>
      <c r="N21" s="106">
        <f t="shared" si="1"/>
        <v>0</v>
      </c>
      <c r="O21" s="106">
        <f t="shared" si="2"/>
        <v>0</v>
      </c>
      <c r="P21" s="106">
        <f t="shared" si="3"/>
        <v>0</v>
      </c>
      <c r="Q21" s="106">
        <f t="shared" si="4"/>
        <v>0</v>
      </c>
      <c r="R21" s="106">
        <f t="shared" si="12"/>
        <v>0</v>
      </c>
    </row>
    <row r="22" spans="1:18" s="3" customFormat="1" ht="13.15" customHeight="1" thickBot="1" x14ac:dyDescent="0.25">
      <c r="A22" s="86">
        <f t="shared" si="6"/>
        <v>10</v>
      </c>
      <c r="B22" s="33" t="s">
        <v>65</v>
      </c>
      <c r="C22" s="175" t="s">
        <v>418</v>
      </c>
      <c r="D22" s="173" t="s">
        <v>276</v>
      </c>
      <c r="E22" s="173"/>
      <c r="F22" s="173" t="s">
        <v>266</v>
      </c>
      <c r="G22" s="173">
        <v>6</v>
      </c>
      <c r="H22" s="104"/>
      <c r="I22" s="105"/>
      <c r="J22" s="104"/>
      <c r="K22" s="104"/>
      <c r="L22" s="104"/>
      <c r="M22" s="106">
        <f t="shared" si="11"/>
        <v>0</v>
      </c>
      <c r="N22" s="106">
        <f t="shared" si="1"/>
        <v>0</v>
      </c>
      <c r="O22" s="106">
        <f t="shared" si="2"/>
        <v>0</v>
      </c>
      <c r="P22" s="106">
        <f t="shared" si="3"/>
        <v>0</v>
      </c>
      <c r="Q22" s="106">
        <f t="shared" si="4"/>
        <v>0</v>
      </c>
      <c r="R22" s="106">
        <f t="shared" si="12"/>
        <v>0</v>
      </c>
    </row>
    <row r="23" spans="1:18" s="3" customFormat="1" ht="13.15" customHeight="1" thickBot="1" x14ac:dyDescent="0.25">
      <c r="A23" s="86">
        <f t="shared" si="6"/>
        <v>11</v>
      </c>
      <c r="B23" s="33" t="s">
        <v>65</v>
      </c>
      <c r="C23" s="175" t="s">
        <v>419</v>
      </c>
      <c r="D23" s="173" t="s">
        <v>274</v>
      </c>
      <c r="E23" s="173"/>
      <c r="F23" s="173" t="s">
        <v>266</v>
      </c>
      <c r="G23" s="173">
        <v>1</v>
      </c>
      <c r="H23" s="104"/>
      <c r="I23" s="105"/>
      <c r="J23" s="104"/>
      <c r="K23" s="104"/>
      <c r="L23" s="104"/>
      <c r="M23" s="106">
        <f t="shared" si="11"/>
        <v>0</v>
      </c>
      <c r="N23" s="106">
        <f t="shared" si="1"/>
        <v>0</v>
      </c>
      <c r="O23" s="106">
        <f t="shared" si="2"/>
        <v>0</v>
      </c>
      <c r="P23" s="106">
        <f t="shared" si="3"/>
        <v>0</v>
      </c>
      <c r="Q23" s="106">
        <f t="shared" si="4"/>
        <v>0</v>
      </c>
      <c r="R23" s="106">
        <f t="shared" si="12"/>
        <v>0</v>
      </c>
    </row>
    <row r="24" spans="1:18" s="3" customFormat="1" ht="13.15" customHeight="1" thickBot="1" x14ac:dyDescent="0.25">
      <c r="A24" s="86">
        <f t="shared" si="6"/>
        <v>12</v>
      </c>
      <c r="B24" s="33" t="s">
        <v>65</v>
      </c>
      <c r="C24" s="175" t="s">
        <v>454</v>
      </c>
      <c r="D24" s="173" t="s">
        <v>274</v>
      </c>
      <c r="E24" s="173" t="s">
        <v>420</v>
      </c>
      <c r="F24" s="173" t="s">
        <v>266</v>
      </c>
      <c r="G24" s="173">
        <v>4</v>
      </c>
      <c r="H24" s="104"/>
      <c r="I24" s="105"/>
      <c r="J24" s="104"/>
      <c r="K24" s="104"/>
      <c r="L24" s="104"/>
      <c r="M24" s="106">
        <f t="shared" si="11"/>
        <v>0</v>
      </c>
      <c r="N24" s="106">
        <f t="shared" si="1"/>
        <v>0</v>
      </c>
      <c r="O24" s="106">
        <f t="shared" si="2"/>
        <v>0</v>
      </c>
      <c r="P24" s="106">
        <f t="shared" si="3"/>
        <v>0</v>
      </c>
      <c r="Q24" s="106">
        <f t="shared" si="4"/>
        <v>0</v>
      </c>
      <c r="R24" s="106">
        <f t="shared" si="12"/>
        <v>0</v>
      </c>
    </row>
    <row r="25" spans="1:18" s="3" customFormat="1" ht="13.15" customHeight="1" thickBot="1" x14ac:dyDescent="0.25">
      <c r="A25" s="86">
        <f t="shared" si="6"/>
        <v>13</v>
      </c>
      <c r="B25" s="33" t="s">
        <v>65</v>
      </c>
      <c r="C25" s="175" t="s">
        <v>421</v>
      </c>
      <c r="D25" s="173" t="s">
        <v>274</v>
      </c>
      <c r="E25" s="173"/>
      <c r="F25" s="173" t="s">
        <v>266</v>
      </c>
      <c r="G25" s="173">
        <v>2</v>
      </c>
      <c r="H25" s="104"/>
      <c r="I25" s="105"/>
      <c r="J25" s="104"/>
      <c r="K25" s="104"/>
      <c r="L25" s="104"/>
      <c r="M25" s="106">
        <f t="shared" si="11"/>
        <v>0</v>
      </c>
      <c r="N25" s="106">
        <f t="shared" si="1"/>
        <v>0</v>
      </c>
      <c r="O25" s="106">
        <f t="shared" si="2"/>
        <v>0</v>
      </c>
      <c r="P25" s="106">
        <f t="shared" si="3"/>
        <v>0</v>
      </c>
      <c r="Q25" s="106">
        <f t="shared" si="4"/>
        <v>0</v>
      </c>
      <c r="R25" s="106">
        <f t="shared" si="12"/>
        <v>0</v>
      </c>
    </row>
    <row r="26" spans="1:18" s="3" customFormat="1" ht="13.15" customHeight="1" thickBot="1" x14ac:dyDescent="0.25">
      <c r="A26" s="86">
        <f t="shared" si="6"/>
        <v>14</v>
      </c>
      <c r="B26" s="33" t="s">
        <v>65</v>
      </c>
      <c r="C26" s="175" t="s">
        <v>422</v>
      </c>
      <c r="D26" s="173"/>
      <c r="E26" s="173"/>
      <c r="F26" s="173" t="s">
        <v>266</v>
      </c>
      <c r="G26" s="173">
        <v>2</v>
      </c>
      <c r="H26" s="104"/>
      <c r="I26" s="105"/>
      <c r="J26" s="104"/>
      <c r="K26" s="104"/>
      <c r="L26" s="104"/>
      <c r="M26" s="106">
        <f t="shared" si="11"/>
        <v>0</v>
      </c>
      <c r="N26" s="106">
        <f t="shared" si="1"/>
        <v>0</v>
      </c>
      <c r="O26" s="106">
        <f t="shared" si="2"/>
        <v>0</v>
      </c>
      <c r="P26" s="106">
        <f t="shared" si="3"/>
        <v>0</v>
      </c>
      <c r="Q26" s="106">
        <f t="shared" si="4"/>
        <v>0</v>
      </c>
      <c r="R26" s="106">
        <f t="shared" si="12"/>
        <v>0</v>
      </c>
    </row>
    <row r="27" spans="1:18" s="3" customFormat="1" ht="13.15" customHeight="1" thickBot="1" x14ac:dyDescent="0.25">
      <c r="A27" s="86">
        <f t="shared" si="6"/>
        <v>15</v>
      </c>
      <c r="B27" s="33" t="s">
        <v>65</v>
      </c>
      <c r="C27" s="175" t="s">
        <v>423</v>
      </c>
      <c r="D27" s="173"/>
      <c r="E27" s="173"/>
      <c r="F27" s="173" t="s">
        <v>266</v>
      </c>
      <c r="G27" s="173">
        <v>2</v>
      </c>
      <c r="H27" s="104"/>
      <c r="I27" s="105"/>
      <c r="J27" s="104"/>
      <c r="K27" s="104"/>
      <c r="L27" s="104"/>
      <c r="M27" s="106">
        <f t="shared" si="11"/>
        <v>0</v>
      </c>
      <c r="N27" s="106">
        <f t="shared" si="1"/>
        <v>0</v>
      </c>
      <c r="O27" s="106">
        <f t="shared" si="2"/>
        <v>0</v>
      </c>
      <c r="P27" s="106">
        <f t="shared" si="3"/>
        <v>0</v>
      </c>
      <c r="Q27" s="106">
        <f t="shared" si="4"/>
        <v>0</v>
      </c>
      <c r="R27" s="106">
        <f t="shared" si="12"/>
        <v>0</v>
      </c>
    </row>
    <row r="28" spans="1:18" s="3" customFormat="1" ht="13.15" customHeight="1" thickBot="1" x14ac:dyDescent="0.25">
      <c r="A28" s="86">
        <f t="shared" si="6"/>
        <v>16</v>
      </c>
      <c r="B28" s="33" t="s">
        <v>65</v>
      </c>
      <c r="C28" s="174" t="s">
        <v>424</v>
      </c>
      <c r="D28" s="173"/>
      <c r="E28" s="173"/>
      <c r="F28" s="173" t="s">
        <v>78</v>
      </c>
      <c r="G28" s="173">
        <v>1</v>
      </c>
      <c r="H28" s="104"/>
      <c r="I28" s="105"/>
      <c r="J28" s="104"/>
      <c r="K28" s="104"/>
      <c r="L28" s="104"/>
      <c r="M28" s="106">
        <f t="shared" si="11"/>
        <v>0</v>
      </c>
      <c r="N28" s="106">
        <f t="shared" si="1"/>
        <v>0</v>
      </c>
      <c r="O28" s="106">
        <f t="shared" si="2"/>
        <v>0</v>
      </c>
      <c r="P28" s="106">
        <f t="shared" si="3"/>
        <v>0</v>
      </c>
      <c r="Q28" s="106">
        <f t="shared" si="4"/>
        <v>0</v>
      </c>
      <c r="R28" s="106">
        <f t="shared" si="12"/>
        <v>0</v>
      </c>
    </row>
    <row r="29" spans="1:18" s="3" customFormat="1" ht="39" thickBot="1" x14ac:dyDescent="0.25">
      <c r="A29" s="86">
        <f t="shared" si="6"/>
        <v>17</v>
      </c>
      <c r="B29" s="33" t="s">
        <v>65</v>
      </c>
      <c r="C29" s="175" t="s">
        <v>455</v>
      </c>
      <c r="D29" s="173"/>
      <c r="E29" s="173"/>
      <c r="F29" s="173" t="s">
        <v>78</v>
      </c>
      <c r="G29" s="173">
        <v>1</v>
      </c>
      <c r="H29" s="104"/>
      <c r="I29" s="105"/>
      <c r="J29" s="104"/>
      <c r="K29" s="104"/>
      <c r="L29" s="104"/>
      <c r="M29" s="106">
        <f t="shared" si="11"/>
        <v>0</v>
      </c>
      <c r="N29" s="106">
        <f t="shared" si="1"/>
        <v>0</v>
      </c>
      <c r="O29" s="106">
        <f t="shared" si="2"/>
        <v>0</v>
      </c>
      <c r="P29" s="106">
        <f t="shared" si="3"/>
        <v>0</v>
      </c>
      <c r="Q29" s="106">
        <f t="shared" si="4"/>
        <v>0</v>
      </c>
      <c r="R29" s="106">
        <f t="shared" si="12"/>
        <v>0</v>
      </c>
    </row>
    <row r="30" spans="1:18" s="3" customFormat="1" ht="13.15" customHeight="1" thickBot="1" x14ac:dyDescent="0.25">
      <c r="A30" s="86">
        <f t="shared" si="6"/>
        <v>18</v>
      </c>
      <c r="B30" s="33" t="s">
        <v>65</v>
      </c>
      <c r="C30" s="175" t="s">
        <v>456</v>
      </c>
      <c r="D30" s="173" t="s">
        <v>425</v>
      </c>
      <c r="E30" s="173" t="s">
        <v>426</v>
      </c>
      <c r="F30" s="173" t="s">
        <v>3</v>
      </c>
      <c r="G30" s="173">
        <v>12</v>
      </c>
      <c r="H30" s="104"/>
      <c r="I30" s="105"/>
      <c r="J30" s="104"/>
      <c r="K30" s="104"/>
      <c r="L30" s="104"/>
      <c r="M30" s="106">
        <f t="shared" si="11"/>
        <v>0</v>
      </c>
      <c r="N30" s="106">
        <f t="shared" si="1"/>
        <v>0</v>
      </c>
      <c r="O30" s="106">
        <f t="shared" si="2"/>
        <v>0</v>
      </c>
      <c r="P30" s="106">
        <f t="shared" si="3"/>
        <v>0</v>
      </c>
      <c r="Q30" s="106">
        <f t="shared" si="4"/>
        <v>0</v>
      </c>
      <c r="R30" s="106">
        <f t="shared" si="12"/>
        <v>0</v>
      </c>
    </row>
    <row r="31" spans="1:18" s="3" customFormat="1" ht="13.15" customHeight="1" thickBot="1" x14ac:dyDescent="0.25">
      <c r="A31" s="86">
        <f t="shared" si="6"/>
        <v>19</v>
      </c>
      <c r="B31" s="33" t="s">
        <v>65</v>
      </c>
      <c r="C31" s="175" t="s">
        <v>456</v>
      </c>
      <c r="D31" s="173" t="s">
        <v>427</v>
      </c>
      <c r="E31" s="173" t="s">
        <v>426</v>
      </c>
      <c r="F31" s="173" t="s">
        <v>3</v>
      </c>
      <c r="G31" s="173">
        <v>95</v>
      </c>
      <c r="H31" s="104"/>
      <c r="I31" s="105"/>
      <c r="J31" s="104"/>
      <c r="K31" s="104"/>
      <c r="L31" s="104"/>
      <c r="M31" s="106">
        <f t="shared" si="11"/>
        <v>0</v>
      </c>
      <c r="N31" s="106">
        <f t="shared" si="1"/>
        <v>0</v>
      </c>
      <c r="O31" s="106">
        <f t="shared" si="2"/>
        <v>0</v>
      </c>
      <c r="P31" s="106">
        <f t="shared" si="3"/>
        <v>0</v>
      </c>
      <c r="Q31" s="106">
        <f t="shared" si="4"/>
        <v>0</v>
      </c>
      <c r="R31" s="106">
        <f t="shared" si="12"/>
        <v>0</v>
      </c>
    </row>
    <row r="32" spans="1:18" s="3" customFormat="1" ht="13.15" customHeight="1" thickBot="1" x14ac:dyDescent="0.25">
      <c r="A32" s="86">
        <f t="shared" si="6"/>
        <v>20</v>
      </c>
      <c r="B32" s="33" t="s">
        <v>65</v>
      </c>
      <c r="C32" s="174" t="s">
        <v>428</v>
      </c>
      <c r="D32" s="173"/>
      <c r="E32" s="173" t="s">
        <v>426</v>
      </c>
      <c r="F32" s="173" t="s">
        <v>78</v>
      </c>
      <c r="G32" s="173">
        <v>1</v>
      </c>
      <c r="H32" s="104"/>
      <c r="I32" s="105"/>
      <c r="J32" s="104"/>
      <c r="K32" s="104"/>
      <c r="L32" s="104"/>
      <c r="M32" s="106">
        <f t="shared" si="11"/>
        <v>0</v>
      </c>
      <c r="N32" s="106">
        <f t="shared" si="1"/>
        <v>0</v>
      </c>
      <c r="O32" s="106">
        <f t="shared" si="2"/>
        <v>0</v>
      </c>
      <c r="P32" s="106">
        <f t="shared" si="3"/>
        <v>0</v>
      </c>
      <c r="Q32" s="106">
        <f t="shared" si="4"/>
        <v>0</v>
      </c>
      <c r="R32" s="106">
        <f t="shared" si="12"/>
        <v>0</v>
      </c>
    </row>
    <row r="33" spans="1:18" s="3" customFormat="1" ht="26.25" thickBot="1" x14ac:dyDescent="0.25">
      <c r="A33" s="86">
        <f t="shared" si="6"/>
        <v>21</v>
      </c>
      <c r="B33" s="33" t="s">
        <v>65</v>
      </c>
      <c r="C33" s="175" t="s">
        <v>457</v>
      </c>
      <c r="D33" s="173" t="s">
        <v>429</v>
      </c>
      <c r="E33" s="173" t="s">
        <v>430</v>
      </c>
      <c r="F33" s="173" t="s">
        <v>3</v>
      </c>
      <c r="G33" s="173">
        <v>12</v>
      </c>
      <c r="H33" s="104"/>
      <c r="I33" s="105"/>
      <c r="J33" s="104"/>
      <c r="K33" s="104"/>
      <c r="L33" s="104"/>
      <c r="M33" s="106">
        <f t="shared" si="11"/>
        <v>0</v>
      </c>
      <c r="N33" s="106">
        <f t="shared" si="1"/>
        <v>0</v>
      </c>
      <c r="O33" s="106">
        <f t="shared" si="2"/>
        <v>0</v>
      </c>
      <c r="P33" s="106">
        <f t="shared" si="3"/>
        <v>0</v>
      </c>
      <c r="Q33" s="106">
        <f t="shared" si="4"/>
        <v>0</v>
      </c>
      <c r="R33" s="106">
        <f t="shared" si="12"/>
        <v>0</v>
      </c>
    </row>
    <row r="34" spans="1:18" s="3" customFormat="1" ht="13.15" customHeight="1" thickBot="1" x14ac:dyDescent="0.25">
      <c r="A34" s="86">
        <f t="shared" si="6"/>
        <v>22</v>
      </c>
      <c r="B34" s="33" t="s">
        <v>65</v>
      </c>
      <c r="C34" s="175" t="s">
        <v>458</v>
      </c>
      <c r="D34" s="173" t="s">
        <v>431</v>
      </c>
      <c r="E34" s="173" t="s">
        <v>430</v>
      </c>
      <c r="F34" s="173" t="s">
        <v>3</v>
      </c>
      <c r="G34" s="173">
        <v>95</v>
      </c>
      <c r="H34" s="104"/>
      <c r="I34" s="105"/>
      <c r="J34" s="104"/>
      <c r="K34" s="104"/>
      <c r="L34" s="104"/>
      <c r="M34" s="106">
        <f t="shared" si="11"/>
        <v>0</v>
      </c>
      <c r="N34" s="106">
        <f t="shared" si="1"/>
        <v>0</v>
      </c>
      <c r="O34" s="106">
        <f t="shared" si="2"/>
        <v>0</v>
      </c>
      <c r="P34" s="106">
        <f t="shared" si="3"/>
        <v>0</v>
      </c>
      <c r="Q34" s="106">
        <f t="shared" si="4"/>
        <v>0</v>
      </c>
      <c r="R34" s="106">
        <f t="shared" si="12"/>
        <v>0</v>
      </c>
    </row>
    <row r="35" spans="1:18" s="3" customFormat="1" ht="13.15" customHeight="1" thickBot="1" x14ac:dyDescent="0.25">
      <c r="A35" s="86">
        <f t="shared" si="6"/>
        <v>23</v>
      </c>
      <c r="B35" s="33" t="s">
        <v>65</v>
      </c>
      <c r="C35" s="174" t="s">
        <v>432</v>
      </c>
      <c r="D35" s="173"/>
      <c r="E35" s="173" t="s">
        <v>430</v>
      </c>
      <c r="F35" s="173" t="s">
        <v>78</v>
      </c>
      <c r="G35" s="173">
        <v>1</v>
      </c>
      <c r="H35" s="104"/>
      <c r="I35" s="105"/>
      <c r="J35" s="104"/>
      <c r="K35" s="104"/>
      <c r="L35" s="104"/>
      <c r="M35" s="106">
        <f t="shared" si="11"/>
        <v>0</v>
      </c>
      <c r="N35" s="106">
        <f t="shared" si="1"/>
        <v>0</v>
      </c>
      <c r="O35" s="106">
        <f t="shared" si="2"/>
        <v>0</v>
      </c>
      <c r="P35" s="106">
        <f t="shared" si="3"/>
        <v>0</v>
      </c>
      <c r="Q35" s="106">
        <f t="shared" si="4"/>
        <v>0</v>
      </c>
      <c r="R35" s="106">
        <f t="shared" si="12"/>
        <v>0</v>
      </c>
    </row>
    <row r="36" spans="1:18" s="3" customFormat="1" ht="39" thickBot="1" x14ac:dyDescent="0.25">
      <c r="A36" s="86">
        <f t="shared" si="6"/>
        <v>24</v>
      </c>
      <c r="B36" s="33" t="s">
        <v>65</v>
      </c>
      <c r="C36" s="175" t="s">
        <v>459</v>
      </c>
      <c r="D36" s="173" t="s">
        <v>433</v>
      </c>
      <c r="E36" s="173" t="s">
        <v>434</v>
      </c>
      <c r="F36" s="173" t="s">
        <v>266</v>
      </c>
      <c r="G36" s="173">
        <v>1</v>
      </c>
      <c r="H36" s="104"/>
      <c r="I36" s="105"/>
      <c r="J36" s="104"/>
      <c r="K36" s="104"/>
      <c r="L36" s="104"/>
      <c r="M36" s="106">
        <f t="shared" si="11"/>
        <v>0</v>
      </c>
      <c r="N36" s="106">
        <f t="shared" si="1"/>
        <v>0</v>
      </c>
      <c r="O36" s="106">
        <f t="shared" si="2"/>
        <v>0</v>
      </c>
      <c r="P36" s="106">
        <f t="shared" si="3"/>
        <v>0</v>
      </c>
      <c r="Q36" s="106">
        <f t="shared" si="4"/>
        <v>0</v>
      </c>
      <c r="R36" s="106">
        <f t="shared" si="12"/>
        <v>0</v>
      </c>
    </row>
    <row r="37" spans="1:18" s="3" customFormat="1" ht="51.75" thickBot="1" x14ac:dyDescent="0.25">
      <c r="A37" s="86">
        <f t="shared" si="6"/>
        <v>25</v>
      </c>
      <c r="B37" s="33" t="s">
        <v>65</v>
      </c>
      <c r="C37" s="175" t="s">
        <v>460</v>
      </c>
      <c r="D37" s="173" t="s">
        <v>436</v>
      </c>
      <c r="E37" s="173" t="s">
        <v>434</v>
      </c>
      <c r="F37" s="173" t="s">
        <v>78</v>
      </c>
      <c r="G37" s="173">
        <v>2</v>
      </c>
      <c r="H37" s="104"/>
      <c r="I37" s="105"/>
      <c r="J37" s="104"/>
      <c r="K37" s="104"/>
      <c r="L37" s="104"/>
      <c r="M37" s="106">
        <f t="shared" si="11"/>
        <v>0</v>
      </c>
      <c r="N37" s="106">
        <f t="shared" si="1"/>
        <v>0</v>
      </c>
      <c r="O37" s="106">
        <f t="shared" si="2"/>
        <v>0</v>
      </c>
      <c r="P37" s="106">
        <f t="shared" si="3"/>
        <v>0</v>
      </c>
      <c r="Q37" s="106">
        <f t="shared" si="4"/>
        <v>0</v>
      </c>
      <c r="R37" s="106">
        <f t="shared" si="12"/>
        <v>0</v>
      </c>
    </row>
    <row r="38" spans="1:18" s="3" customFormat="1" ht="51.75" thickBot="1" x14ac:dyDescent="0.25">
      <c r="A38" s="86">
        <f t="shared" si="6"/>
        <v>26</v>
      </c>
      <c r="B38" s="33" t="s">
        <v>65</v>
      </c>
      <c r="C38" s="175" t="s">
        <v>461</v>
      </c>
      <c r="D38" s="173" t="s">
        <v>264</v>
      </c>
      <c r="E38" s="173" t="s">
        <v>434</v>
      </c>
      <c r="F38" s="173" t="s">
        <v>78</v>
      </c>
      <c r="G38" s="173">
        <v>1</v>
      </c>
      <c r="H38" s="104"/>
      <c r="I38" s="105"/>
      <c r="J38" s="104"/>
      <c r="K38" s="104"/>
      <c r="L38" s="104"/>
      <c r="M38" s="106">
        <f t="shared" si="11"/>
        <v>0</v>
      </c>
      <c r="N38" s="106">
        <f t="shared" si="1"/>
        <v>0</v>
      </c>
      <c r="O38" s="106">
        <f t="shared" si="2"/>
        <v>0</v>
      </c>
      <c r="P38" s="106">
        <f t="shared" si="3"/>
        <v>0</v>
      </c>
      <c r="Q38" s="106">
        <f t="shared" si="4"/>
        <v>0</v>
      </c>
      <c r="R38" s="106">
        <f t="shared" si="12"/>
        <v>0</v>
      </c>
    </row>
    <row r="39" spans="1:18" s="3" customFormat="1" ht="39" thickBot="1" x14ac:dyDescent="0.25">
      <c r="A39" s="86">
        <f t="shared" si="6"/>
        <v>27</v>
      </c>
      <c r="B39" s="33" t="s">
        <v>65</v>
      </c>
      <c r="C39" s="175" t="s">
        <v>462</v>
      </c>
      <c r="D39" s="173"/>
      <c r="E39" s="173" t="s">
        <v>434</v>
      </c>
      <c r="F39" s="173" t="s">
        <v>78</v>
      </c>
      <c r="G39" s="173">
        <v>1</v>
      </c>
      <c r="H39" s="104"/>
      <c r="I39" s="105"/>
      <c r="J39" s="104"/>
      <c r="K39" s="104"/>
      <c r="L39" s="104"/>
      <c r="M39" s="106">
        <f t="shared" si="11"/>
        <v>0</v>
      </c>
      <c r="N39" s="106">
        <f t="shared" si="1"/>
        <v>0</v>
      </c>
      <c r="O39" s="106">
        <f t="shared" si="2"/>
        <v>0</v>
      </c>
      <c r="P39" s="106">
        <f t="shared" si="3"/>
        <v>0</v>
      </c>
      <c r="Q39" s="106">
        <f t="shared" si="4"/>
        <v>0</v>
      </c>
      <c r="R39" s="106">
        <f t="shared" si="12"/>
        <v>0</v>
      </c>
    </row>
    <row r="40" spans="1:18" s="3" customFormat="1" ht="26.25" thickBot="1" x14ac:dyDescent="0.25">
      <c r="A40" s="86">
        <f t="shared" si="6"/>
        <v>28</v>
      </c>
      <c r="B40" s="33" t="s">
        <v>65</v>
      </c>
      <c r="C40" s="175" t="s">
        <v>463</v>
      </c>
      <c r="D40" s="173"/>
      <c r="E40" s="173"/>
      <c r="F40" s="173" t="s">
        <v>78</v>
      </c>
      <c r="G40" s="173">
        <v>1</v>
      </c>
      <c r="H40" s="104"/>
      <c r="I40" s="105"/>
      <c r="J40" s="104"/>
      <c r="K40" s="104"/>
      <c r="L40" s="104"/>
      <c r="M40" s="106">
        <f t="shared" si="11"/>
        <v>0</v>
      </c>
      <c r="N40" s="106">
        <f t="shared" si="1"/>
        <v>0</v>
      </c>
      <c r="O40" s="106">
        <f t="shared" si="2"/>
        <v>0</v>
      </c>
      <c r="P40" s="106">
        <f t="shared" si="3"/>
        <v>0</v>
      </c>
      <c r="Q40" s="106">
        <f t="shared" si="4"/>
        <v>0</v>
      </c>
      <c r="R40" s="106">
        <f t="shared" si="12"/>
        <v>0</v>
      </c>
    </row>
    <row r="41" spans="1:18" s="3" customFormat="1" ht="13.15" customHeight="1" thickBot="1" x14ac:dyDescent="0.25">
      <c r="A41" s="86">
        <f t="shared" si="6"/>
        <v>29</v>
      </c>
      <c r="B41" s="33" t="s">
        <v>65</v>
      </c>
      <c r="C41" s="174" t="s">
        <v>437</v>
      </c>
      <c r="D41" s="173"/>
      <c r="E41" s="173"/>
      <c r="F41" s="173" t="s">
        <v>78</v>
      </c>
      <c r="G41" s="173">
        <v>1</v>
      </c>
      <c r="H41" s="104"/>
      <c r="I41" s="105"/>
      <c r="J41" s="104"/>
      <c r="K41" s="104"/>
      <c r="L41" s="104"/>
      <c r="M41" s="106">
        <f t="shared" si="11"/>
        <v>0</v>
      </c>
      <c r="N41" s="106">
        <f t="shared" si="1"/>
        <v>0</v>
      </c>
      <c r="O41" s="106">
        <f t="shared" si="2"/>
        <v>0</v>
      </c>
      <c r="P41" s="106">
        <f t="shared" si="3"/>
        <v>0</v>
      </c>
      <c r="Q41" s="106">
        <f t="shared" si="4"/>
        <v>0</v>
      </c>
      <c r="R41" s="106">
        <f t="shared" si="12"/>
        <v>0</v>
      </c>
    </row>
    <row r="42" spans="1:18" s="3" customFormat="1" ht="26.25" thickBot="1" x14ac:dyDescent="0.25">
      <c r="A42" s="86">
        <f t="shared" si="6"/>
        <v>30</v>
      </c>
      <c r="B42" s="33" t="s">
        <v>65</v>
      </c>
      <c r="C42" s="175" t="s">
        <v>464</v>
      </c>
      <c r="D42" s="173"/>
      <c r="E42" s="173"/>
      <c r="F42" s="173" t="s">
        <v>78</v>
      </c>
      <c r="G42" s="173">
        <v>1</v>
      </c>
      <c r="H42" s="104"/>
      <c r="I42" s="105"/>
      <c r="J42" s="104"/>
      <c r="K42" s="104"/>
      <c r="L42" s="104"/>
      <c r="M42" s="106">
        <f t="shared" si="11"/>
        <v>0</v>
      </c>
      <c r="N42" s="106">
        <f t="shared" si="1"/>
        <v>0</v>
      </c>
      <c r="O42" s="106">
        <f t="shared" si="2"/>
        <v>0</v>
      </c>
      <c r="P42" s="106">
        <f t="shared" si="3"/>
        <v>0</v>
      </c>
      <c r="Q42" s="106">
        <f t="shared" si="4"/>
        <v>0</v>
      </c>
      <c r="R42" s="106">
        <f t="shared" si="12"/>
        <v>0</v>
      </c>
    </row>
    <row r="43" spans="1:18" s="3" customFormat="1" ht="26.25" thickBot="1" x14ac:dyDescent="0.25">
      <c r="A43" s="86">
        <f t="shared" si="6"/>
        <v>31</v>
      </c>
      <c r="B43" s="33" t="s">
        <v>65</v>
      </c>
      <c r="C43" s="175" t="s">
        <v>465</v>
      </c>
      <c r="D43" s="173"/>
      <c r="E43" s="173"/>
      <c r="F43" s="173" t="s">
        <v>78</v>
      </c>
      <c r="G43" s="173">
        <v>1</v>
      </c>
      <c r="H43" s="104"/>
      <c r="I43" s="105"/>
      <c r="J43" s="104"/>
      <c r="K43" s="104"/>
      <c r="L43" s="104"/>
      <c r="M43" s="106">
        <f t="shared" si="11"/>
        <v>0</v>
      </c>
      <c r="N43" s="106">
        <f t="shared" si="1"/>
        <v>0</v>
      </c>
      <c r="O43" s="106">
        <f t="shared" si="2"/>
        <v>0</v>
      </c>
      <c r="P43" s="106">
        <f t="shared" si="3"/>
        <v>0</v>
      </c>
      <c r="Q43" s="106">
        <f t="shared" si="4"/>
        <v>0</v>
      </c>
      <c r="R43" s="106">
        <f t="shared" si="12"/>
        <v>0</v>
      </c>
    </row>
    <row r="44" spans="1:18" s="3" customFormat="1" ht="13.5" thickBot="1" x14ac:dyDescent="0.25">
      <c r="A44" s="86">
        <f t="shared" si="6"/>
        <v>32</v>
      </c>
      <c r="B44" s="33" t="s">
        <v>65</v>
      </c>
      <c r="C44" s="174" t="s">
        <v>438</v>
      </c>
      <c r="D44" s="173"/>
      <c r="E44" s="173"/>
      <c r="F44" s="173" t="s">
        <v>78</v>
      </c>
      <c r="G44" s="173">
        <v>1</v>
      </c>
      <c r="H44" s="104"/>
      <c r="I44" s="105"/>
      <c r="J44" s="104"/>
      <c r="K44" s="104"/>
      <c r="L44" s="104"/>
      <c r="M44" s="106">
        <f t="shared" si="11"/>
        <v>0</v>
      </c>
      <c r="N44" s="106">
        <f t="shared" si="1"/>
        <v>0</v>
      </c>
      <c r="O44" s="106">
        <f t="shared" si="2"/>
        <v>0</v>
      </c>
      <c r="P44" s="106">
        <f t="shared" si="3"/>
        <v>0</v>
      </c>
      <c r="Q44" s="106">
        <f t="shared" si="4"/>
        <v>0</v>
      </c>
      <c r="R44" s="106">
        <f t="shared" si="12"/>
        <v>0</v>
      </c>
    </row>
    <row r="45" spans="1:18" s="3" customFormat="1" ht="13.5" thickBot="1" x14ac:dyDescent="0.25">
      <c r="A45" s="86">
        <f t="shared" si="6"/>
        <v>33</v>
      </c>
      <c r="B45" s="33" t="s">
        <v>65</v>
      </c>
      <c r="C45" s="175" t="s">
        <v>439</v>
      </c>
      <c r="D45" s="173" t="s">
        <v>440</v>
      </c>
      <c r="E45" s="173"/>
      <c r="F45" s="173" t="s">
        <v>83</v>
      </c>
      <c r="G45" s="173">
        <v>80</v>
      </c>
      <c r="H45" s="104"/>
      <c r="I45" s="105"/>
      <c r="J45" s="104"/>
      <c r="K45" s="104"/>
      <c r="L45" s="104"/>
      <c r="M45" s="106">
        <f t="shared" si="11"/>
        <v>0</v>
      </c>
      <c r="N45" s="106">
        <f t="shared" si="1"/>
        <v>0</v>
      </c>
      <c r="O45" s="106">
        <f t="shared" si="2"/>
        <v>0</v>
      </c>
      <c r="P45" s="106">
        <f t="shared" si="3"/>
        <v>0</v>
      </c>
      <c r="Q45" s="106">
        <f t="shared" si="4"/>
        <v>0</v>
      </c>
      <c r="R45" s="106">
        <f t="shared" si="12"/>
        <v>0</v>
      </c>
    </row>
    <row r="46" spans="1:18" s="3" customFormat="1" ht="13.15" customHeight="1" thickBot="1" x14ac:dyDescent="0.25">
      <c r="A46" s="86">
        <f t="shared" si="6"/>
        <v>34</v>
      </c>
      <c r="B46" s="33" t="s">
        <v>65</v>
      </c>
      <c r="C46" s="174" t="s">
        <v>441</v>
      </c>
      <c r="D46" s="173"/>
      <c r="E46" s="173"/>
      <c r="F46" s="173" t="s">
        <v>78</v>
      </c>
      <c r="G46" s="173">
        <v>1</v>
      </c>
      <c r="H46" s="104"/>
      <c r="I46" s="105"/>
      <c r="J46" s="104"/>
      <c r="K46" s="104"/>
      <c r="L46" s="104"/>
      <c r="M46" s="106">
        <f t="shared" si="11"/>
        <v>0</v>
      </c>
      <c r="N46" s="106">
        <f t="shared" si="1"/>
        <v>0</v>
      </c>
      <c r="O46" s="106">
        <f t="shared" si="2"/>
        <v>0</v>
      </c>
      <c r="P46" s="106">
        <f t="shared" si="3"/>
        <v>0</v>
      </c>
      <c r="Q46" s="106">
        <f t="shared" si="4"/>
        <v>0</v>
      </c>
      <c r="R46" s="106">
        <f t="shared" si="12"/>
        <v>0</v>
      </c>
    </row>
    <row r="47" spans="1:18" s="3" customFormat="1" ht="25.5" customHeight="1" thickBot="1" x14ac:dyDescent="0.25">
      <c r="A47" s="86">
        <f t="shared" si="6"/>
        <v>35</v>
      </c>
      <c r="B47" s="33" t="s">
        <v>65</v>
      </c>
      <c r="C47" s="175" t="s">
        <v>466</v>
      </c>
      <c r="D47" s="173"/>
      <c r="E47" s="173"/>
      <c r="F47" s="173" t="s">
        <v>78</v>
      </c>
      <c r="G47" s="173">
        <v>1</v>
      </c>
      <c r="H47" s="104"/>
      <c r="I47" s="105"/>
      <c r="J47" s="104"/>
      <c r="K47" s="104"/>
      <c r="L47" s="104"/>
      <c r="M47" s="106">
        <f t="shared" si="11"/>
        <v>0</v>
      </c>
      <c r="N47" s="106">
        <f t="shared" si="1"/>
        <v>0</v>
      </c>
      <c r="O47" s="106">
        <f t="shared" si="2"/>
        <v>0</v>
      </c>
      <c r="P47" s="106">
        <f t="shared" si="3"/>
        <v>0</v>
      </c>
      <c r="Q47" s="106">
        <f t="shared" si="4"/>
        <v>0</v>
      </c>
      <c r="R47" s="106">
        <f t="shared" si="12"/>
        <v>0</v>
      </c>
    </row>
    <row r="48" spans="1:18" s="3" customFormat="1" ht="13.15" customHeight="1" thickBot="1" x14ac:dyDescent="0.25">
      <c r="A48" s="86">
        <f t="shared" si="6"/>
        <v>36</v>
      </c>
      <c r="B48" s="33" t="s">
        <v>65</v>
      </c>
      <c r="C48" s="174" t="s">
        <v>442</v>
      </c>
      <c r="D48" s="173"/>
      <c r="E48" s="173"/>
      <c r="F48" s="173" t="s">
        <v>78</v>
      </c>
      <c r="G48" s="173">
        <v>1</v>
      </c>
      <c r="H48" s="104"/>
      <c r="I48" s="105"/>
      <c r="J48" s="104"/>
      <c r="K48" s="104"/>
      <c r="L48" s="104"/>
      <c r="M48" s="106">
        <f t="shared" si="11"/>
        <v>0</v>
      </c>
      <c r="N48" s="106">
        <f t="shared" si="1"/>
        <v>0</v>
      </c>
      <c r="O48" s="106">
        <f t="shared" si="2"/>
        <v>0</v>
      </c>
      <c r="P48" s="106">
        <f t="shared" si="3"/>
        <v>0</v>
      </c>
      <c r="Q48" s="106">
        <f t="shared" si="4"/>
        <v>0</v>
      </c>
      <c r="R48" s="106">
        <f t="shared" si="12"/>
        <v>0</v>
      </c>
    </row>
    <row r="49" spans="1:18" s="3" customFormat="1" ht="13.15" customHeight="1" thickBot="1" x14ac:dyDescent="0.25">
      <c r="A49" s="86">
        <f t="shared" si="6"/>
        <v>37</v>
      </c>
      <c r="B49" s="33" t="s">
        <v>65</v>
      </c>
      <c r="C49" s="180" t="s">
        <v>443</v>
      </c>
      <c r="D49" s="173"/>
      <c r="E49" s="173"/>
      <c r="F49" s="173"/>
      <c r="G49" s="173"/>
      <c r="H49" s="104"/>
      <c r="I49" s="105"/>
      <c r="J49" s="104"/>
      <c r="K49" s="104"/>
      <c r="L49" s="104"/>
      <c r="M49" s="106">
        <f t="shared" si="11"/>
        <v>0</v>
      </c>
      <c r="N49" s="106">
        <f t="shared" si="1"/>
        <v>0</v>
      </c>
      <c r="O49" s="106">
        <f t="shared" si="2"/>
        <v>0</v>
      </c>
      <c r="P49" s="106">
        <f t="shared" si="3"/>
        <v>0</v>
      </c>
      <c r="Q49" s="106">
        <f t="shared" si="4"/>
        <v>0</v>
      </c>
      <c r="R49" s="106">
        <f t="shared" si="12"/>
        <v>0</v>
      </c>
    </row>
    <row r="50" spans="1:18" s="3" customFormat="1" ht="39" thickBot="1" x14ac:dyDescent="0.25">
      <c r="A50" s="86">
        <f t="shared" si="6"/>
        <v>38</v>
      </c>
      <c r="B50" s="33" t="s">
        <v>65</v>
      </c>
      <c r="C50" s="175" t="s">
        <v>468</v>
      </c>
      <c r="D50" s="173" t="s">
        <v>444</v>
      </c>
      <c r="E50" s="173" t="s">
        <v>445</v>
      </c>
      <c r="F50" s="173" t="s">
        <v>78</v>
      </c>
      <c r="G50" s="173">
        <v>1</v>
      </c>
      <c r="H50" s="104"/>
      <c r="I50" s="105"/>
      <c r="J50" s="104"/>
      <c r="K50" s="104"/>
      <c r="L50" s="104"/>
      <c r="M50" s="106">
        <f t="shared" si="11"/>
        <v>0</v>
      </c>
      <c r="N50" s="106">
        <f t="shared" si="1"/>
        <v>0</v>
      </c>
      <c r="O50" s="106">
        <f t="shared" si="2"/>
        <v>0</v>
      </c>
      <c r="P50" s="106">
        <f t="shared" si="3"/>
        <v>0</v>
      </c>
      <c r="Q50" s="106">
        <f t="shared" si="4"/>
        <v>0</v>
      </c>
      <c r="R50" s="106">
        <f t="shared" si="12"/>
        <v>0</v>
      </c>
    </row>
    <row r="51" spans="1:18" s="3" customFormat="1" ht="26.25" thickBot="1" x14ac:dyDescent="0.25">
      <c r="A51" s="86">
        <f t="shared" si="6"/>
        <v>39</v>
      </c>
      <c r="B51" s="33" t="s">
        <v>65</v>
      </c>
      <c r="C51" s="175" t="s">
        <v>467</v>
      </c>
      <c r="D51" s="173" t="s">
        <v>446</v>
      </c>
      <c r="E51" s="173" t="s">
        <v>447</v>
      </c>
      <c r="F51" s="173" t="s">
        <v>78</v>
      </c>
      <c r="G51" s="173">
        <v>5</v>
      </c>
      <c r="H51" s="104"/>
      <c r="I51" s="105"/>
      <c r="J51" s="104"/>
      <c r="K51" s="104"/>
      <c r="L51" s="104"/>
      <c r="M51" s="106">
        <f t="shared" si="11"/>
        <v>0</v>
      </c>
      <c r="N51" s="106">
        <f t="shared" si="1"/>
        <v>0</v>
      </c>
      <c r="O51" s="106">
        <f t="shared" si="2"/>
        <v>0</v>
      </c>
      <c r="P51" s="106">
        <f t="shared" si="3"/>
        <v>0</v>
      </c>
      <c r="Q51" s="106">
        <f t="shared" si="4"/>
        <v>0</v>
      </c>
      <c r="R51" s="106">
        <f t="shared" si="12"/>
        <v>0</v>
      </c>
    </row>
    <row r="52" spans="1:18" s="3" customFormat="1" ht="13.15" customHeight="1" thickBot="1" x14ac:dyDescent="0.25">
      <c r="A52" s="86">
        <f t="shared" si="6"/>
        <v>40</v>
      </c>
      <c r="B52" s="33" t="s">
        <v>65</v>
      </c>
      <c r="C52" s="174" t="s">
        <v>442</v>
      </c>
      <c r="D52" s="173"/>
      <c r="E52" s="173"/>
      <c r="F52" s="173" t="s">
        <v>78</v>
      </c>
      <c r="G52" s="173">
        <v>1</v>
      </c>
      <c r="H52" s="104"/>
      <c r="I52" s="105"/>
      <c r="J52" s="104"/>
      <c r="K52" s="104"/>
      <c r="L52" s="104"/>
      <c r="M52" s="106">
        <f t="shared" si="11"/>
        <v>0</v>
      </c>
      <c r="N52" s="106">
        <f t="shared" si="1"/>
        <v>0</v>
      </c>
      <c r="O52" s="106">
        <f t="shared" si="2"/>
        <v>0</v>
      </c>
      <c r="P52" s="106">
        <f t="shared" si="3"/>
        <v>0</v>
      </c>
      <c r="Q52" s="106">
        <f t="shared" si="4"/>
        <v>0</v>
      </c>
      <c r="R52" s="106">
        <f t="shared" si="12"/>
        <v>0</v>
      </c>
    </row>
    <row r="53" spans="1:18" s="3" customFormat="1" ht="13.15" customHeight="1" x14ac:dyDescent="0.2">
      <c r="A53" s="282" t="s">
        <v>251</v>
      </c>
      <c r="B53" s="282"/>
      <c r="C53" s="282"/>
      <c r="D53" s="282"/>
      <c r="E53" s="282"/>
      <c r="F53" s="282"/>
      <c r="G53" s="282"/>
      <c r="H53" s="282"/>
      <c r="I53" s="282"/>
      <c r="J53" s="282"/>
      <c r="K53" s="282"/>
      <c r="L53" s="282"/>
      <c r="M53" s="90"/>
      <c r="N53" s="78">
        <f>SUM(N13:N52)</f>
        <v>0</v>
      </c>
      <c r="O53" s="78">
        <f>SUM(O13:O52)</f>
        <v>0</v>
      </c>
      <c r="P53" s="78">
        <f>SUM(P13:P52)</f>
        <v>0</v>
      </c>
      <c r="Q53" s="78">
        <f>SUM(Q13:Q52)</f>
        <v>0</v>
      </c>
      <c r="R53" s="78">
        <f>SUM(R13:R52)</f>
        <v>0</v>
      </c>
    </row>
    <row r="54" spans="1:18" s="3" customFormat="1" ht="18" customHeight="1" x14ac:dyDescent="0.2">
      <c r="A54" s="13"/>
      <c r="B54" s="13"/>
      <c r="C54" s="22"/>
      <c r="D54" s="22"/>
      <c r="E54" s="14"/>
      <c r="F54" s="14"/>
      <c r="G54" s="14"/>
      <c r="H54" s="14"/>
      <c r="I54" s="14"/>
      <c r="J54" s="5"/>
      <c r="K54" s="5"/>
      <c r="L54" s="5"/>
      <c r="M54" s="5"/>
      <c r="N54" s="5"/>
      <c r="O54" s="15"/>
      <c r="P54" s="16"/>
      <c r="Q54" s="15"/>
      <c r="R54" s="23"/>
    </row>
    <row r="55" spans="1:18" s="3" customFormat="1" ht="15.75" customHeight="1" x14ac:dyDescent="0.2">
      <c r="A55" s="13"/>
      <c r="B55" s="13"/>
      <c r="C55" s="22"/>
      <c r="D55" s="22"/>
      <c r="E55" s="14"/>
      <c r="F55" s="14"/>
      <c r="G55" s="14"/>
      <c r="H55" s="14"/>
      <c r="I55" s="14"/>
      <c r="J55" s="5"/>
      <c r="K55" s="5"/>
      <c r="L55" s="5"/>
      <c r="M55" s="5"/>
      <c r="N55" s="5"/>
      <c r="O55" s="15"/>
      <c r="P55" s="16"/>
      <c r="Q55" s="15"/>
      <c r="R55" s="23"/>
    </row>
    <row r="56" spans="1:18" ht="18" customHeight="1" x14ac:dyDescent="0.2">
      <c r="B56" s="6"/>
      <c r="C56" s="59" t="s">
        <v>360</v>
      </c>
      <c r="D56" s="20"/>
      <c r="E56" s="6"/>
      <c r="F56" s="6"/>
      <c r="G56" s="6"/>
      <c r="H56" s="6"/>
      <c r="I56" s="6"/>
      <c r="O56" s="18"/>
      <c r="Q56" s="18"/>
      <c r="R56" s="21"/>
    </row>
    <row r="57" spans="1:18" ht="18" customHeight="1" x14ac:dyDescent="0.2">
      <c r="B57" s="6"/>
      <c r="C57" s="45" t="s">
        <v>0</v>
      </c>
      <c r="D57" s="20"/>
      <c r="E57" s="6"/>
      <c r="F57" s="6"/>
      <c r="G57" s="6"/>
      <c r="H57" s="6"/>
      <c r="I57" s="6"/>
      <c r="O57" s="18"/>
      <c r="Q57" s="18"/>
      <c r="R57" s="21"/>
    </row>
    <row r="58" spans="1:18" x14ac:dyDescent="0.2">
      <c r="C58" s="43"/>
    </row>
  </sheetData>
  <protectedRanges>
    <protectedRange password="CF3F" sqref="B53" name="Range1_2_1_3_1"/>
  </protectedRanges>
  <mergeCells count="15">
    <mergeCell ref="N10:R10"/>
    <mergeCell ref="A10:A11"/>
    <mergeCell ref="B10:B11"/>
    <mergeCell ref="C10:C11"/>
    <mergeCell ref="F10:F11"/>
    <mergeCell ref="G10:G11"/>
    <mergeCell ref="H10:M10"/>
    <mergeCell ref="D10:D11"/>
    <mergeCell ref="E10:E11"/>
    <mergeCell ref="A4:B4"/>
    <mergeCell ref="A5:B5"/>
    <mergeCell ref="A6:B6"/>
    <mergeCell ref="A7:B7"/>
    <mergeCell ref="A53:L53"/>
    <mergeCell ref="C12:E12"/>
  </mergeCells>
  <phoneticPr fontId="5" type="noConversion"/>
  <pageMargins left="0.75000000000000011" right="0.75000000000000011" top="1" bottom="1" header="0.5" footer="0.5"/>
  <pageSetup paperSize="9" scale="65" fitToHeight="0" orientation="landscape" horizontalDpi="4294967292" verticalDpi="4294967292" r:id="rId1"/>
  <headerFooter alignWithMargins="0"/>
  <colBreaks count="1" manualBreakCount="1">
    <brk id="1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0000"/>
    <pageSetUpPr fitToPage="1"/>
  </sheetPr>
  <dimension ref="A1:R68"/>
  <sheetViews>
    <sheetView topLeftCell="A58" zoomScale="130" zoomScaleNormal="130" workbookViewId="0">
      <selection activeCell="D12" sqref="D12"/>
    </sheetView>
  </sheetViews>
  <sheetFormatPr defaultColWidth="10.42578125" defaultRowHeight="12.75" x14ac:dyDescent="0.2"/>
  <cols>
    <col min="1" max="1" width="4.7109375" style="42" customWidth="1"/>
    <col min="2" max="2" width="9.28515625" style="42" customWidth="1"/>
    <col min="3" max="3" width="61.140625" style="42" customWidth="1"/>
    <col min="4" max="4" width="24.85546875" style="42" customWidth="1"/>
    <col min="5" max="5" width="22.42578125" style="42" customWidth="1"/>
    <col min="6" max="6" width="14.5703125" style="42" customWidth="1"/>
    <col min="7" max="7" width="8.42578125" style="45" customWidth="1"/>
    <col min="8" max="8" width="8.28515625" style="42" customWidth="1"/>
    <col min="9" max="9" width="7.28515625" style="42" bestFit="1" customWidth="1"/>
    <col min="10" max="10" width="9.7109375" style="42" customWidth="1"/>
    <col min="11" max="11" width="10.28515625" style="42" customWidth="1"/>
    <col min="12" max="12" width="8.85546875" style="42" customWidth="1"/>
    <col min="13" max="13" width="10.28515625" style="42" customWidth="1"/>
    <col min="14" max="14" width="8.28515625" style="42" customWidth="1"/>
    <col min="15" max="15" width="10.85546875" style="42" customWidth="1"/>
    <col min="16" max="16" width="10.5703125" style="42" customWidth="1"/>
    <col min="17" max="17" width="8.7109375" style="42" customWidth="1"/>
    <col min="18" max="18" width="10.28515625" style="42" customWidth="1"/>
    <col min="19" max="16384" width="10.42578125" style="42"/>
  </cols>
  <sheetData>
    <row r="1" spans="1:18" x14ac:dyDescent="0.2">
      <c r="A1" s="45"/>
      <c r="G1" s="45" t="s">
        <v>121</v>
      </c>
      <c r="H1" s="45"/>
      <c r="I1" s="45"/>
    </row>
    <row r="2" spans="1:18" x14ac:dyDescent="0.2">
      <c r="A2" s="45"/>
      <c r="G2" s="45" t="s">
        <v>539</v>
      </c>
      <c r="H2" s="45"/>
      <c r="I2" s="45"/>
    </row>
    <row r="3" spans="1:18" x14ac:dyDescent="0.2">
      <c r="A3" s="45"/>
      <c r="J3" s="43"/>
      <c r="K3" s="43"/>
      <c r="L3" s="43"/>
      <c r="M3" s="43"/>
      <c r="N3" s="43"/>
      <c r="P3" s="43"/>
    </row>
    <row r="4" spans="1:18" x14ac:dyDescent="0.2">
      <c r="A4" s="261" t="s">
        <v>23</v>
      </c>
      <c r="B4" s="261"/>
      <c r="C4" s="42" t="str">
        <f>'1-1'!C4</f>
        <v>Malkas novietnes otrās daļas pārbūve par ražošanas cehu</v>
      </c>
      <c r="J4" s="43"/>
      <c r="K4" s="43"/>
      <c r="L4" s="43"/>
      <c r="M4" s="43"/>
      <c r="N4" s="43"/>
      <c r="P4" s="43"/>
    </row>
    <row r="5" spans="1:18" x14ac:dyDescent="0.2">
      <c r="A5" s="261" t="s">
        <v>9</v>
      </c>
      <c r="B5" s="261"/>
      <c r="C5" s="42" t="str">
        <f>'1-1'!C5</f>
        <v>Malkas novietnes otrās daļas pārbūve par ražošanas cehu</v>
      </c>
      <c r="R5" s="44"/>
    </row>
    <row r="6" spans="1:18" x14ac:dyDescent="0.2">
      <c r="A6" s="261" t="s">
        <v>10</v>
      </c>
      <c r="B6" s="261"/>
      <c r="C6" s="42" t="str">
        <f>'1-1'!C6</f>
        <v>"Benūžu Skauģi", Babītes pagasts, Mārupes novads</v>
      </c>
      <c r="R6" s="44"/>
    </row>
    <row r="7" spans="1:18" x14ac:dyDescent="0.2">
      <c r="A7" s="261" t="s">
        <v>24</v>
      </c>
      <c r="B7" s="261"/>
      <c r="C7" s="42" t="str">
        <f>KOPTĀME!C13</f>
        <v>-</v>
      </c>
      <c r="R7" s="44"/>
    </row>
    <row r="8" spans="1:18" x14ac:dyDescent="0.2">
      <c r="A8" s="43"/>
      <c r="B8" s="43"/>
      <c r="O8" s="45"/>
      <c r="R8" s="46" t="s">
        <v>1</v>
      </c>
    </row>
    <row r="9" spans="1:18" x14ac:dyDescent="0.2">
      <c r="A9" s="45"/>
      <c r="C9" s="47"/>
      <c r="D9" s="47"/>
      <c r="E9" s="47"/>
      <c r="F9" s="48"/>
      <c r="O9" s="49"/>
      <c r="R9" s="48">
        <f>R64</f>
        <v>0</v>
      </c>
    </row>
    <row r="10" spans="1:18" s="50" customFormat="1" x14ac:dyDescent="0.2">
      <c r="A10" s="267" t="s">
        <v>21</v>
      </c>
      <c r="B10" s="268" t="s">
        <v>22</v>
      </c>
      <c r="C10" s="291" t="s">
        <v>101</v>
      </c>
      <c r="D10" s="291" t="s">
        <v>265</v>
      </c>
      <c r="E10" s="295"/>
      <c r="F10" s="293" t="s">
        <v>15</v>
      </c>
      <c r="G10" s="293" t="s">
        <v>2</v>
      </c>
      <c r="H10" s="271" t="s">
        <v>16</v>
      </c>
      <c r="I10" s="271"/>
      <c r="J10" s="271"/>
      <c r="K10" s="271"/>
      <c r="L10" s="271"/>
      <c r="M10" s="271"/>
      <c r="N10" s="265" t="s">
        <v>17</v>
      </c>
      <c r="O10" s="265"/>
      <c r="P10" s="265"/>
      <c r="Q10" s="265"/>
      <c r="R10" s="265"/>
    </row>
    <row r="11" spans="1:18" s="50" customFormat="1" ht="84" x14ac:dyDescent="0.2">
      <c r="A11" s="267"/>
      <c r="B11" s="268"/>
      <c r="C11" s="292"/>
      <c r="D11" s="292"/>
      <c r="E11" s="296"/>
      <c r="F11" s="294"/>
      <c r="G11" s="294"/>
      <c r="H11" s="92" t="s">
        <v>18</v>
      </c>
      <c r="I11" s="92" t="s">
        <v>25</v>
      </c>
      <c r="J11" s="92" t="s">
        <v>29</v>
      </c>
      <c r="K11" s="92" t="s">
        <v>102</v>
      </c>
      <c r="L11" s="92" t="s">
        <v>27</v>
      </c>
      <c r="M11" s="92" t="s">
        <v>28</v>
      </c>
      <c r="N11" s="92" t="s">
        <v>19</v>
      </c>
      <c r="O11" s="92" t="s">
        <v>29</v>
      </c>
      <c r="P11" s="92" t="s">
        <v>102</v>
      </c>
      <c r="Q11" s="92" t="s">
        <v>27</v>
      </c>
      <c r="R11" s="92" t="s">
        <v>30</v>
      </c>
    </row>
    <row r="12" spans="1:18" s="51" customFormat="1" ht="214.5" x14ac:dyDescent="0.2">
      <c r="A12" s="28">
        <v>1</v>
      </c>
      <c r="B12" s="24"/>
      <c r="C12" s="205" t="s">
        <v>536</v>
      </c>
      <c r="D12" s="205" t="s">
        <v>473</v>
      </c>
      <c r="E12" s="206" t="s">
        <v>474</v>
      </c>
      <c r="F12" s="205" t="s">
        <v>78</v>
      </c>
      <c r="G12" s="207">
        <v>1</v>
      </c>
      <c r="H12" s="81"/>
      <c r="I12" s="82"/>
      <c r="J12" s="81"/>
      <c r="K12" s="81"/>
      <c r="L12" s="81"/>
      <c r="M12" s="80"/>
      <c r="N12" s="80"/>
      <c r="O12" s="80"/>
      <c r="P12" s="80"/>
      <c r="Q12" s="80"/>
      <c r="R12" s="80"/>
    </row>
    <row r="13" spans="1:18" s="51" customFormat="1" ht="16.5" x14ac:dyDescent="0.2">
      <c r="A13" s="28">
        <v>2</v>
      </c>
      <c r="B13" s="24" t="s">
        <v>65</v>
      </c>
      <c r="C13" s="205" t="s">
        <v>475</v>
      </c>
      <c r="D13" s="205" t="s">
        <v>476</v>
      </c>
      <c r="E13" s="206" t="s">
        <v>477</v>
      </c>
      <c r="F13" s="205" t="s">
        <v>78</v>
      </c>
      <c r="G13" s="207">
        <v>1</v>
      </c>
      <c r="H13" s="81"/>
      <c r="I13" s="82"/>
      <c r="J13" s="81"/>
      <c r="K13" s="81"/>
      <c r="L13" s="81"/>
      <c r="M13" s="80">
        <f t="shared" ref="M13:M57" si="0">SUM(J13:L13)</f>
        <v>0</v>
      </c>
      <c r="N13" s="80">
        <f t="shared" ref="N13:N57" si="1">ROUND(G13*H13,2)</f>
        <v>0</v>
      </c>
      <c r="O13" s="80">
        <f t="shared" ref="O13:O57" si="2">ROUND(G13*J13,2)</f>
        <v>0</v>
      </c>
      <c r="P13" s="80">
        <f t="shared" ref="P13:P57" si="3">ROUND(G13*K13,2)</f>
        <v>0</v>
      </c>
      <c r="Q13" s="80">
        <f t="shared" ref="Q13:Q57" si="4">ROUND(G13*L13,2)</f>
        <v>0</v>
      </c>
      <c r="R13" s="80">
        <f t="shared" ref="R13:R57" si="5">O13+P13+Q13</f>
        <v>0</v>
      </c>
    </row>
    <row r="14" spans="1:18" s="51" customFormat="1" ht="49.5" x14ac:dyDescent="0.2">
      <c r="A14" s="28">
        <v>3</v>
      </c>
      <c r="B14" s="24" t="s">
        <v>65</v>
      </c>
      <c r="C14" s="205" t="s">
        <v>519</v>
      </c>
      <c r="D14" s="205" t="s">
        <v>476</v>
      </c>
      <c r="E14" s="206" t="s">
        <v>474</v>
      </c>
      <c r="F14" s="205" t="s">
        <v>266</v>
      </c>
      <c r="G14" s="207">
        <v>4</v>
      </c>
      <c r="H14" s="81"/>
      <c r="I14" s="82"/>
      <c r="J14" s="81"/>
      <c r="K14" s="81"/>
      <c r="L14" s="81"/>
      <c r="M14" s="80">
        <f t="shared" si="0"/>
        <v>0</v>
      </c>
      <c r="N14" s="80">
        <f t="shared" si="1"/>
        <v>0</v>
      </c>
      <c r="O14" s="80">
        <f t="shared" si="2"/>
        <v>0</v>
      </c>
      <c r="P14" s="80">
        <f t="shared" si="3"/>
        <v>0</v>
      </c>
      <c r="Q14" s="80">
        <f t="shared" si="4"/>
        <v>0</v>
      </c>
      <c r="R14" s="80">
        <f t="shared" si="5"/>
        <v>0</v>
      </c>
    </row>
    <row r="15" spans="1:18" s="51" customFormat="1" ht="16.5" x14ac:dyDescent="0.2">
      <c r="A15" s="28">
        <v>4</v>
      </c>
      <c r="B15" s="24" t="s">
        <v>65</v>
      </c>
      <c r="C15" s="205" t="s">
        <v>478</v>
      </c>
      <c r="D15" s="205" t="s">
        <v>65</v>
      </c>
      <c r="E15" s="206" t="s">
        <v>65</v>
      </c>
      <c r="F15" s="205" t="s">
        <v>78</v>
      </c>
      <c r="G15" s="207">
        <v>1</v>
      </c>
      <c r="H15" s="81"/>
      <c r="I15" s="82"/>
      <c r="J15" s="81"/>
      <c r="K15" s="81"/>
      <c r="L15" s="81"/>
      <c r="M15" s="80">
        <f t="shared" si="0"/>
        <v>0</v>
      </c>
      <c r="N15" s="80">
        <f t="shared" si="1"/>
        <v>0</v>
      </c>
      <c r="O15" s="80">
        <f t="shared" si="2"/>
        <v>0</v>
      </c>
      <c r="P15" s="80">
        <f t="shared" si="3"/>
        <v>0</v>
      </c>
      <c r="Q15" s="80">
        <f t="shared" si="4"/>
        <v>0</v>
      </c>
      <c r="R15" s="80">
        <f t="shared" si="5"/>
        <v>0</v>
      </c>
    </row>
    <row r="16" spans="1:18" s="51" customFormat="1" ht="16.5" x14ac:dyDescent="0.2">
      <c r="A16" s="28">
        <v>5</v>
      </c>
      <c r="B16" s="24" t="s">
        <v>65</v>
      </c>
      <c r="C16" s="205" t="s">
        <v>479</v>
      </c>
      <c r="D16" s="205" t="s">
        <v>65</v>
      </c>
      <c r="E16" s="206" t="s">
        <v>65</v>
      </c>
      <c r="F16" s="205" t="s">
        <v>78</v>
      </c>
      <c r="G16" s="207">
        <v>1</v>
      </c>
      <c r="H16" s="81"/>
      <c r="I16" s="82"/>
      <c r="J16" s="81"/>
      <c r="K16" s="81"/>
      <c r="L16" s="81"/>
      <c r="M16" s="80">
        <f t="shared" si="0"/>
        <v>0</v>
      </c>
      <c r="N16" s="80">
        <f t="shared" si="1"/>
        <v>0</v>
      </c>
      <c r="O16" s="80">
        <f t="shared" si="2"/>
        <v>0</v>
      </c>
      <c r="P16" s="80">
        <f t="shared" si="3"/>
        <v>0</v>
      </c>
      <c r="Q16" s="80">
        <f t="shared" si="4"/>
        <v>0</v>
      </c>
      <c r="R16" s="80">
        <f t="shared" si="5"/>
        <v>0</v>
      </c>
    </row>
    <row r="17" spans="1:18" s="51" customFormat="1" ht="49.5" x14ac:dyDescent="0.2">
      <c r="A17" s="28">
        <v>6</v>
      </c>
      <c r="B17" s="24" t="s">
        <v>65</v>
      </c>
      <c r="C17" s="205" t="s">
        <v>520</v>
      </c>
      <c r="D17" s="205" t="s">
        <v>480</v>
      </c>
      <c r="E17" s="206" t="s">
        <v>481</v>
      </c>
      <c r="F17" s="205" t="s">
        <v>78</v>
      </c>
      <c r="G17" s="207">
        <v>1</v>
      </c>
      <c r="H17" s="81"/>
      <c r="I17" s="82"/>
      <c r="J17" s="81"/>
      <c r="K17" s="81"/>
      <c r="L17" s="81"/>
      <c r="M17" s="80">
        <f t="shared" si="0"/>
        <v>0</v>
      </c>
      <c r="N17" s="80">
        <f t="shared" si="1"/>
        <v>0</v>
      </c>
      <c r="O17" s="80">
        <f t="shared" si="2"/>
        <v>0</v>
      </c>
      <c r="P17" s="80">
        <f t="shared" si="3"/>
        <v>0</v>
      </c>
      <c r="Q17" s="80">
        <f t="shared" si="4"/>
        <v>0</v>
      </c>
      <c r="R17" s="80">
        <f t="shared" si="5"/>
        <v>0</v>
      </c>
    </row>
    <row r="18" spans="1:18" s="51" customFormat="1" ht="16.5" x14ac:dyDescent="0.2">
      <c r="A18" s="28">
        <v>7</v>
      </c>
      <c r="B18" s="24" t="s">
        <v>65</v>
      </c>
      <c r="C18" s="205" t="s">
        <v>482</v>
      </c>
      <c r="D18" s="205" t="s">
        <v>65</v>
      </c>
      <c r="E18" s="206" t="s">
        <v>65</v>
      </c>
      <c r="F18" s="205" t="s">
        <v>78</v>
      </c>
      <c r="G18" s="207">
        <v>1</v>
      </c>
      <c r="H18" s="81"/>
      <c r="I18" s="82"/>
      <c r="J18" s="81"/>
      <c r="K18" s="81"/>
      <c r="L18" s="81"/>
      <c r="M18" s="80">
        <f t="shared" si="0"/>
        <v>0</v>
      </c>
      <c r="N18" s="80">
        <f t="shared" si="1"/>
        <v>0</v>
      </c>
      <c r="O18" s="80">
        <f t="shared" si="2"/>
        <v>0</v>
      </c>
      <c r="P18" s="80">
        <f t="shared" si="3"/>
        <v>0</v>
      </c>
      <c r="Q18" s="80">
        <f t="shared" si="4"/>
        <v>0</v>
      </c>
      <c r="R18" s="80">
        <f t="shared" si="5"/>
        <v>0</v>
      </c>
    </row>
    <row r="19" spans="1:18" s="51" customFormat="1" ht="33" x14ac:dyDescent="0.2">
      <c r="A19" s="28">
        <v>8</v>
      </c>
      <c r="B19" s="24" t="s">
        <v>65</v>
      </c>
      <c r="C19" s="205" t="s">
        <v>521</v>
      </c>
      <c r="D19" s="205" t="s">
        <v>483</v>
      </c>
      <c r="E19" s="206" t="s">
        <v>481</v>
      </c>
      <c r="F19" s="205" t="s">
        <v>78</v>
      </c>
      <c r="G19" s="207">
        <v>1</v>
      </c>
      <c r="H19" s="81"/>
      <c r="I19" s="82"/>
      <c r="J19" s="81"/>
      <c r="K19" s="81"/>
      <c r="L19" s="81"/>
      <c r="M19" s="80">
        <f t="shared" si="0"/>
        <v>0</v>
      </c>
      <c r="N19" s="80">
        <f t="shared" si="1"/>
        <v>0</v>
      </c>
      <c r="O19" s="80">
        <f t="shared" si="2"/>
        <v>0</v>
      </c>
      <c r="P19" s="80">
        <f t="shared" si="3"/>
        <v>0</v>
      </c>
      <c r="Q19" s="80">
        <f t="shared" si="4"/>
        <v>0</v>
      </c>
      <c r="R19" s="80">
        <f t="shared" si="5"/>
        <v>0</v>
      </c>
    </row>
    <row r="20" spans="1:18" s="51" customFormat="1" ht="16.5" x14ac:dyDescent="0.2">
      <c r="A20" s="28">
        <v>9</v>
      </c>
      <c r="B20" s="24" t="s">
        <v>65</v>
      </c>
      <c r="C20" s="205" t="s">
        <v>484</v>
      </c>
      <c r="D20" s="205" t="s">
        <v>65</v>
      </c>
      <c r="E20" s="206" t="s">
        <v>65</v>
      </c>
      <c r="F20" s="205" t="s">
        <v>78</v>
      </c>
      <c r="G20" s="207">
        <v>1</v>
      </c>
      <c r="H20" s="81"/>
      <c r="I20" s="82"/>
      <c r="J20" s="81"/>
      <c r="K20" s="81"/>
      <c r="L20" s="81"/>
      <c r="M20" s="80">
        <f t="shared" si="0"/>
        <v>0</v>
      </c>
      <c r="N20" s="80">
        <f t="shared" si="1"/>
        <v>0</v>
      </c>
      <c r="O20" s="80">
        <f t="shared" si="2"/>
        <v>0</v>
      </c>
      <c r="P20" s="80">
        <f t="shared" si="3"/>
        <v>0</v>
      </c>
      <c r="Q20" s="80">
        <f t="shared" si="4"/>
        <v>0</v>
      </c>
      <c r="R20" s="80">
        <f t="shared" si="5"/>
        <v>0</v>
      </c>
    </row>
    <row r="21" spans="1:18" s="51" customFormat="1" ht="16.5" x14ac:dyDescent="0.2">
      <c r="A21" s="28">
        <v>10</v>
      </c>
      <c r="B21" s="24" t="s">
        <v>65</v>
      </c>
      <c r="C21" s="205" t="s">
        <v>485</v>
      </c>
      <c r="D21" s="205" t="s">
        <v>267</v>
      </c>
      <c r="E21" s="206" t="s">
        <v>486</v>
      </c>
      <c r="F21" s="205" t="s">
        <v>3</v>
      </c>
      <c r="G21" s="207">
        <v>12</v>
      </c>
      <c r="H21" s="81"/>
      <c r="I21" s="82"/>
      <c r="J21" s="81"/>
      <c r="K21" s="81"/>
      <c r="L21" s="81"/>
      <c r="M21" s="80">
        <f t="shared" si="0"/>
        <v>0</v>
      </c>
      <c r="N21" s="80">
        <f t="shared" si="1"/>
        <v>0</v>
      </c>
      <c r="O21" s="80">
        <f t="shared" si="2"/>
        <v>0</v>
      </c>
      <c r="P21" s="80">
        <f t="shared" si="3"/>
        <v>0</v>
      </c>
      <c r="Q21" s="80">
        <f t="shared" si="4"/>
        <v>0</v>
      </c>
      <c r="R21" s="80">
        <f t="shared" si="5"/>
        <v>0</v>
      </c>
    </row>
    <row r="22" spans="1:18" s="51" customFormat="1" ht="16.5" x14ac:dyDescent="0.2">
      <c r="A22" s="28">
        <v>11</v>
      </c>
      <c r="B22" s="24" t="s">
        <v>65</v>
      </c>
      <c r="C22" s="205" t="s">
        <v>485</v>
      </c>
      <c r="D22" s="205" t="s">
        <v>271</v>
      </c>
      <c r="E22" s="206" t="s">
        <v>486</v>
      </c>
      <c r="F22" s="205" t="s">
        <v>3</v>
      </c>
      <c r="G22" s="207">
        <v>22</v>
      </c>
      <c r="H22" s="81"/>
      <c r="I22" s="82"/>
      <c r="J22" s="81"/>
      <c r="K22" s="81"/>
      <c r="L22" s="81"/>
      <c r="M22" s="80">
        <f t="shared" si="0"/>
        <v>0</v>
      </c>
      <c r="N22" s="80">
        <f t="shared" si="1"/>
        <v>0</v>
      </c>
      <c r="O22" s="80">
        <f t="shared" si="2"/>
        <v>0</v>
      </c>
      <c r="P22" s="80">
        <f t="shared" si="3"/>
        <v>0</v>
      </c>
      <c r="Q22" s="80">
        <f t="shared" si="4"/>
        <v>0</v>
      </c>
      <c r="R22" s="80">
        <f t="shared" si="5"/>
        <v>0</v>
      </c>
    </row>
    <row r="23" spans="1:18" s="51" customFormat="1" ht="16.5" x14ac:dyDescent="0.2">
      <c r="A23" s="28">
        <v>12</v>
      </c>
      <c r="B23" s="24" t="s">
        <v>65</v>
      </c>
      <c r="C23" s="205" t="s">
        <v>485</v>
      </c>
      <c r="D23" s="205" t="s">
        <v>268</v>
      </c>
      <c r="E23" s="206" t="s">
        <v>486</v>
      </c>
      <c r="F23" s="205" t="s">
        <v>3</v>
      </c>
      <c r="G23" s="207">
        <v>12</v>
      </c>
      <c r="H23" s="81"/>
      <c r="I23" s="82"/>
      <c r="J23" s="81"/>
      <c r="K23" s="81"/>
      <c r="L23" s="81"/>
      <c r="M23" s="80">
        <f t="shared" si="0"/>
        <v>0</v>
      </c>
      <c r="N23" s="80">
        <f t="shared" si="1"/>
        <v>0</v>
      </c>
      <c r="O23" s="80">
        <f t="shared" si="2"/>
        <v>0</v>
      </c>
      <c r="P23" s="80">
        <f t="shared" si="3"/>
        <v>0</v>
      </c>
      <c r="Q23" s="80">
        <f t="shared" si="4"/>
        <v>0</v>
      </c>
      <c r="R23" s="80">
        <f t="shared" si="5"/>
        <v>0</v>
      </c>
    </row>
    <row r="24" spans="1:18" s="51" customFormat="1" ht="16.5" x14ac:dyDescent="0.2">
      <c r="A24" s="28">
        <v>13</v>
      </c>
      <c r="B24" s="24" t="s">
        <v>65</v>
      </c>
      <c r="C24" s="205" t="s">
        <v>485</v>
      </c>
      <c r="D24" s="205" t="s">
        <v>487</v>
      </c>
      <c r="E24" s="206" t="s">
        <v>486</v>
      </c>
      <c r="F24" s="205" t="s">
        <v>3</v>
      </c>
      <c r="G24" s="207">
        <v>23</v>
      </c>
      <c r="H24" s="81"/>
      <c r="I24" s="82"/>
      <c r="J24" s="81"/>
      <c r="K24" s="81"/>
      <c r="L24" s="81"/>
      <c r="M24" s="80">
        <f t="shared" si="0"/>
        <v>0</v>
      </c>
      <c r="N24" s="80">
        <f t="shared" si="1"/>
        <v>0</v>
      </c>
      <c r="O24" s="80">
        <f t="shared" si="2"/>
        <v>0</v>
      </c>
      <c r="P24" s="80">
        <f t="shared" si="3"/>
        <v>0</v>
      </c>
      <c r="Q24" s="80">
        <f t="shared" si="4"/>
        <v>0</v>
      </c>
      <c r="R24" s="80">
        <f t="shared" si="5"/>
        <v>0</v>
      </c>
    </row>
    <row r="25" spans="1:18" s="51" customFormat="1" ht="16.5" x14ac:dyDescent="0.2">
      <c r="A25" s="28">
        <v>14</v>
      </c>
      <c r="B25" s="24" t="s">
        <v>65</v>
      </c>
      <c r="C25" s="205" t="s">
        <v>485</v>
      </c>
      <c r="D25" s="205" t="s">
        <v>488</v>
      </c>
      <c r="E25" s="206" t="s">
        <v>486</v>
      </c>
      <c r="F25" s="205" t="s">
        <v>3</v>
      </c>
      <c r="G25" s="207">
        <v>1</v>
      </c>
      <c r="H25" s="81"/>
      <c r="I25" s="82"/>
      <c r="J25" s="81"/>
      <c r="K25" s="81"/>
      <c r="L25" s="81"/>
      <c r="M25" s="80">
        <f t="shared" si="0"/>
        <v>0</v>
      </c>
      <c r="N25" s="80">
        <f t="shared" si="1"/>
        <v>0</v>
      </c>
      <c r="O25" s="80">
        <f t="shared" si="2"/>
        <v>0</v>
      </c>
      <c r="P25" s="80">
        <f t="shared" si="3"/>
        <v>0</v>
      </c>
      <c r="Q25" s="80">
        <f t="shared" si="4"/>
        <v>0</v>
      </c>
      <c r="R25" s="80">
        <f t="shared" si="5"/>
        <v>0</v>
      </c>
    </row>
    <row r="26" spans="1:18" s="51" customFormat="1" ht="16.5" x14ac:dyDescent="0.2">
      <c r="A26" s="28">
        <v>15</v>
      </c>
      <c r="B26" s="24" t="s">
        <v>65</v>
      </c>
      <c r="C26" s="205" t="s">
        <v>485</v>
      </c>
      <c r="D26" s="205" t="s">
        <v>489</v>
      </c>
      <c r="E26" s="206" t="s">
        <v>486</v>
      </c>
      <c r="F26" s="205" t="s">
        <v>3</v>
      </c>
      <c r="G26" s="207">
        <v>31</v>
      </c>
      <c r="H26" s="81"/>
      <c r="I26" s="82"/>
      <c r="J26" s="81"/>
      <c r="K26" s="81"/>
      <c r="L26" s="81"/>
      <c r="M26" s="80">
        <f t="shared" si="0"/>
        <v>0</v>
      </c>
      <c r="N26" s="80">
        <f t="shared" si="1"/>
        <v>0</v>
      </c>
      <c r="O26" s="80">
        <f t="shared" si="2"/>
        <v>0</v>
      </c>
      <c r="P26" s="80">
        <f t="shared" si="3"/>
        <v>0</v>
      </c>
      <c r="Q26" s="80">
        <f t="shared" si="4"/>
        <v>0</v>
      </c>
      <c r="R26" s="80">
        <f t="shared" si="5"/>
        <v>0</v>
      </c>
    </row>
    <row r="27" spans="1:18" s="51" customFormat="1" ht="16.5" x14ac:dyDescent="0.2">
      <c r="A27" s="28">
        <v>16</v>
      </c>
      <c r="B27" s="24" t="s">
        <v>65</v>
      </c>
      <c r="C27" s="205" t="s">
        <v>485</v>
      </c>
      <c r="D27" s="205" t="s">
        <v>490</v>
      </c>
      <c r="E27" s="206" t="s">
        <v>486</v>
      </c>
      <c r="F27" s="205" t="s">
        <v>3</v>
      </c>
      <c r="G27" s="207">
        <v>16</v>
      </c>
      <c r="H27" s="81"/>
      <c r="I27" s="82"/>
      <c r="J27" s="81"/>
      <c r="K27" s="81"/>
      <c r="L27" s="81"/>
      <c r="M27" s="80">
        <f t="shared" si="0"/>
        <v>0</v>
      </c>
      <c r="N27" s="80">
        <f t="shared" si="1"/>
        <v>0</v>
      </c>
      <c r="O27" s="80">
        <f t="shared" si="2"/>
        <v>0</v>
      </c>
      <c r="P27" s="80">
        <f t="shared" si="3"/>
        <v>0</v>
      </c>
      <c r="Q27" s="80">
        <f t="shared" si="4"/>
        <v>0</v>
      </c>
      <c r="R27" s="80">
        <f t="shared" si="5"/>
        <v>0</v>
      </c>
    </row>
    <row r="28" spans="1:18" s="51" customFormat="1" ht="16.5" x14ac:dyDescent="0.2">
      <c r="A28" s="28">
        <v>17</v>
      </c>
      <c r="B28" s="24" t="s">
        <v>65</v>
      </c>
      <c r="C28" s="205" t="s">
        <v>491</v>
      </c>
      <c r="D28" s="205" t="s">
        <v>65</v>
      </c>
      <c r="E28" s="206" t="s">
        <v>486</v>
      </c>
      <c r="F28" s="205" t="s">
        <v>78</v>
      </c>
      <c r="G28" s="207">
        <v>1</v>
      </c>
      <c r="H28" s="81"/>
      <c r="I28" s="82"/>
      <c r="J28" s="81"/>
      <c r="K28" s="81"/>
      <c r="L28" s="81"/>
      <c r="M28" s="80">
        <f t="shared" si="0"/>
        <v>0</v>
      </c>
      <c r="N28" s="80">
        <f t="shared" si="1"/>
        <v>0</v>
      </c>
      <c r="O28" s="80">
        <f t="shared" si="2"/>
        <v>0</v>
      </c>
      <c r="P28" s="80">
        <f t="shared" si="3"/>
        <v>0</v>
      </c>
      <c r="Q28" s="80">
        <f t="shared" si="4"/>
        <v>0</v>
      </c>
      <c r="R28" s="80">
        <f t="shared" si="5"/>
        <v>0</v>
      </c>
    </row>
    <row r="29" spans="1:18" s="51" customFormat="1" ht="16.5" x14ac:dyDescent="0.2">
      <c r="A29" s="28">
        <v>18</v>
      </c>
      <c r="B29" s="24" t="s">
        <v>65</v>
      </c>
      <c r="C29" s="205" t="s">
        <v>485</v>
      </c>
      <c r="D29" s="205" t="s">
        <v>492</v>
      </c>
      <c r="E29" s="206" t="s">
        <v>486</v>
      </c>
      <c r="F29" s="205" t="s">
        <v>3</v>
      </c>
      <c r="G29" s="207">
        <v>6</v>
      </c>
      <c r="H29" s="81"/>
      <c r="I29" s="82"/>
      <c r="J29" s="81"/>
      <c r="K29" s="81"/>
      <c r="L29" s="81"/>
      <c r="M29" s="80">
        <f t="shared" si="0"/>
        <v>0</v>
      </c>
      <c r="N29" s="80">
        <f t="shared" si="1"/>
        <v>0</v>
      </c>
      <c r="O29" s="80">
        <f t="shared" si="2"/>
        <v>0</v>
      </c>
      <c r="P29" s="80">
        <f t="shared" si="3"/>
        <v>0</v>
      </c>
      <c r="Q29" s="80">
        <f t="shared" si="4"/>
        <v>0</v>
      </c>
      <c r="R29" s="80">
        <f t="shared" si="5"/>
        <v>0</v>
      </c>
    </row>
    <row r="30" spans="1:18" s="51" customFormat="1" ht="16.5" x14ac:dyDescent="0.2">
      <c r="A30" s="28">
        <v>19</v>
      </c>
      <c r="B30" s="24" t="s">
        <v>65</v>
      </c>
      <c r="C30" s="205" t="s">
        <v>485</v>
      </c>
      <c r="D30" s="205" t="s">
        <v>269</v>
      </c>
      <c r="E30" s="206" t="s">
        <v>486</v>
      </c>
      <c r="F30" s="205" t="s">
        <v>3</v>
      </c>
      <c r="G30" s="207">
        <v>2</v>
      </c>
      <c r="H30" s="81"/>
      <c r="I30" s="82"/>
      <c r="J30" s="81"/>
      <c r="K30" s="81"/>
      <c r="L30" s="81"/>
      <c r="M30" s="80">
        <f t="shared" si="0"/>
        <v>0</v>
      </c>
      <c r="N30" s="80">
        <f t="shared" si="1"/>
        <v>0</v>
      </c>
      <c r="O30" s="80">
        <f t="shared" si="2"/>
        <v>0</v>
      </c>
      <c r="P30" s="80">
        <f t="shared" si="3"/>
        <v>0</v>
      </c>
      <c r="Q30" s="80">
        <f t="shared" si="4"/>
        <v>0</v>
      </c>
      <c r="R30" s="80">
        <f t="shared" si="5"/>
        <v>0</v>
      </c>
    </row>
    <row r="31" spans="1:18" s="51" customFormat="1" ht="16.5" x14ac:dyDescent="0.2">
      <c r="A31" s="28">
        <v>20</v>
      </c>
      <c r="B31" s="24" t="s">
        <v>65</v>
      </c>
      <c r="C31" s="205" t="s">
        <v>485</v>
      </c>
      <c r="D31" s="205" t="s">
        <v>493</v>
      </c>
      <c r="E31" s="206" t="s">
        <v>486</v>
      </c>
      <c r="F31" s="205" t="s">
        <v>3</v>
      </c>
      <c r="G31" s="207">
        <v>1</v>
      </c>
      <c r="H31" s="81"/>
      <c r="I31" s="82"/>
      <c r="J31" s="81"/>
      <c r="K31" s="81"/>
      <c r="L31" s="81"/>
      <c r="M31" s="80">
        <f t="shared" si="0"/>
        <v>0</v>
      </c>
      <c r="N31" s="80">
        <f t="shared" si="1"/>
        <v>0</v>
      </c>
      <c r="O31" s="80">
        <f t="shared" si="2"/>
        <v>0</v>
      </c>
      <c r="P31" s="80">
        <f t="shared" si="3"/>
        <v>0</v>
      </c>
      <c r="Q31" s="80">
        <f t="shared" si="4"/>
        <v>0</v>
      </c>
      <c r="R31" s="80">
        <f t="shared" si="5"/>
        <v>0</v>
      </c>
    </row>
    <row r="32" spans="1:18" s="51" customFormat="1" ht="16.5" x14ac:dyDescent="0.2">
      <c r="A32" s="28">
        <v>21</v>
      </c>
      <c r="B32" s="24" t="s">
        <v>65</v>
      </c>
      <c r="C32" s="205" t="s">
        <v>485</v>
      </c>
      <c r="D32" s="205" t="s">
        <v>494</v>
      </c>
      <c r="E32" s="206" t="s">
        <v>486</v>
      </c>
      <c r="F32" s="205" t="s">
        <v>3</v>
      </c>
      <c r="G32" s="207">
        <v>1</v>
      </c>
      <c r="H32" s="81"/>
      <c r="I32" s="82"/>
      <c r="J32" s="81"/>
      <c r="K32" s="81"/>
      <c r="L32" s="81"/>
      <c r="M32" s="80">
        <f t="shared" si="0"/>
        <v>0</v>
      </c>
      <c r="N32" s="80">
        <f t="shared" si="1"/>
        <v>0</v>
      </c>
      <c r="O32" s="80">
        <f t="shared" si="2"/>
        <v>0</v>
      </c>
      <c r="P32" s="80">
        <f t="shared" si="3"/>
        <v>0</v>
      </c>
      <c r="Q32" s="80">
        <f t="shared" si="4"/>
        <v>0</v>
      </c>
      <c r="R32" s="80">
        <f t="shared" si="5"/>
        <v>0</v>
      </c>
    </row>
    <row r="33" spans="1:18" s="51" customFormat="1" ht="16.5" x14ac:dyDescent="0.2">
      <c r="A33" s="28">
        <v>22</v>
      </c>
      <c r="B33" s="24" t="s">
        <v>65</v>
      </c>
      <c r="C33" s="205" t="s">
        <v>485</v>
      </c>
      <c r="D33" s="205" t="s">
        <v>495</v>
      </c>
      <c r="E33" s="206" t="s">
        <v>486</v>
      </c>
      <c r="F33" s="205" t="s">
        <v>3</v>
      </c>
      <c r="G33" s="207">
        <v>1</v>
      </c>
      <c r="H33" s="81"/>
      <c r="I33" s="82"/>
      <c r="J33" s="81"/>
      <c r="K33" s="81"/>
      <c r="L33" s="81"/>
      <c r="M33" s="80">
        <f t="shared" si="0"/>
        <v>0</v>
      </c>
      <c r="N33" s="80">
        <f t="shared" si="1"/>
        <v>0</v>
      </c>
      <c r="O33" s="80">
        <f t="shared" si="2"/>
        <v>0</v>
      </c>
      <c r="P33" s="80">
        <f t="shared" si="3"/>
        <v>0</v>
      </c>
      <c r="Q33" s="80">
        <f t="shared" si="4"/>
        <v>0</v>
      </c>
      <c r="R33" s="80">
        <f t="shared" si="5"/>
        <v>0</v>
      </c>
    </row>
    <row r="34" spans="1:18" s="51" customFormat="1" ht="16.5" x14ac:dyDescent="0.2">
      <c r="A34" s="28">
        <v>23</v>
      </c>
      <c r="B34" s="24" t="s">
        <v>65</v>
      </c>
      <c r="C34" s="205" t="s">
        <v>485</v>
      </c>
      <c r="D34" s="205" t="s">
        <v>496</v>
      </c>
      <c r="E34" s="206" t="s">
        <v>486</v>
      </c>
      <c r="F34" s="205" t="s">
        <v>3</v>
      </c>
      <c r="G34" s="207">
        <v>1</v>
      </c>
      <c r="H34" s="81"/>
      <c r="I34" s="82"/>
      <c r="J34" s="81"/>
      <c r="K34" s="81"/>
      <c r="L34" s="81"/>
      <c r="M34" s="80">
        <f t="shared" si="0"/>
        <v>0</v>
      </c>
      <c r="N34" s="80">
        <f t="shared" si="1"/>
        <v>0</v>
      </c>
      <c r="O34" s="80">
        <f t="shared" si="2"/>
        <v>0</v>
      </c>
      <c r="P34" s="80">
        <f t="shared" si="3"/>
        <v>0</v>
      </c>
      <c r="Q34" s="80">
        <f t="shared" si="4"/>
        <v>0</v>
      </c>
      <c r="R34" s="80">
        <f t="shared" si="5"/>
        <v>0</v>
      </c>
    </row>
    <row r="35" spans="1:18" s="51" customFormat="1" ht="16.5" x14ac:dyDescent="0.2">
      <c r="A35" s="28">
        <v>24</v>
      </c>
      <c r="B35" s="24" t="s">
        <v>65</v>
      </c>
      <c r="C35" s="205" t="s">
        <v>522</v>
      </c>
      <c r="D35" s="205" t="s">
        <v>65</v>
      </c>
      <c r="E35" s="206" t="s">
        <v>486</v>
      </c>
      <c r="F35" s="205" t="s">
        <v>78</v>
      </c>
      <c r="G35" s="207">
        <v>1</v>
      </c>
      <c r="H35" s="81"/>
      <c r="I35" s="82"/>
      <c r="J35" s="81"/>
      <c r="K35" s="81"/>
      <c r="L35" s="81"/>
      <c r="M35" s="80">
        <f t="shared" si="0"/>
        <v>0</v>
      </c>
      <c r="N35" s="80">
        <f t="shared" si="1"/>
        <v>0</v>
      </c>
      <c r="O35" s="80">
        <f t="shared" si="2"/>
        <v>0</v>
      </c>
      <c r="P35" s="80">
        <f t="shared" si="3"/>
        <v>0</v>
      </c>
      <c r="Q35" s="80">
        <f t="shared" si="4"/>
        <v>0</v>
      </c>
      <c r="R35" s="80">
        <f t="shared" si="5"/>
        <v>0</v>
      </c>
    </row>
    <row r="36" spans="1:18" s="51" customFormat="1" ht="16.5" x14ac:dyDescent="0.2">
      <c r="A36" s="28">
        <v>25</v>
      </c>
      <c r="B36" s="24" t="s">
        <v>65</v>
      </c>
      <c r="C36" s="205" t="s">
        <v>497</v>
      </c>
      <c r="D36" s="205" t="s">
        <v>498</v>
      </c>
      <c r="E36" s="206" t="s">
        <v>499</v>
      </c>
      <c r="F36" s="205" t="s">
        <v>270</v>
      </c>
      <c r="G36" s="207">
        <v>72</v>
      </c>
      <c r="H36" s="81"/>
      <c r="I36" s="82"/>
      <c r="J36" s="81"/>
      <c r="K36" s="81"/>
      <c r="L36" s="81"/>
      <c r="M36" s="80">
        <f t="shared" si="0"/>
        <v>0</v>
      </c>
      <c r="N36" s="80">
        <f t="shared" si="1"/>
        <v>0</v>
      </c>
      <c r="O36" s="80">
        <f t="shared" si="2"/>
        <v>0</v>
      </c>
      <c r="P36" s="80">
        <f t="shared" si="3"/>
        <v>0</v>
      </c>
      <c r="Q36" s="80">
        <f t="shared" si="4"/>
        <v>0</v>
      </c>
      <c r="R36" s="80">
        <f t="shared" si="5"/>
        <v>0</v>
      </c>
    </row>
    <row r="37" spans="1:18" s="51" customFormat="1" ht="16.5" x14ac:dyDescent="0.2">
      <c r="A37" s="28">
        <v>26</v>
      </c>
      <c r="B37" s="24" t="s">
        <v>65</v>
      </c>
      <c r="C37" s="205" t="s">
        <v>500</v>
      </c>
      <c r="D37" s="205" t="s">
        <v>501</v>
      </c>
      <c r="E37" s="206" t="s">
        <v>430</v>
      </c>
      <c r="F37" s="205" t="s">
        <v>270</v>
      </c>
      <c r="G37" s="207">
        <v>75</v>
      </c>
      <c r="H37" s="81"/>
      <c r="I37" s="82"/>
      <c r="J37" s="81"/>
      <c r="K37" s="81"/>
      <c r="L37" s="81"/>
      <c r="M37" s="80">
        <f t="shared" si="0"/>
        <v>0</v>
      </c>
      <c r="N37" s="80">
        <f t="shared" si="1"/>
        <v>0</v>
      </c>
      <c r="O37" s="80">
        <f t="shared" si="2"/>
        <v>0</v>
      </c>
      <c r="P37" s="80">
        <f t="shared" si="3"/>
        <v>0</v>
      </c>
      <c r="Q37" s="80">
        <f t="shared" si="4"/>
        <v>0</v>
      </c>
      <c r="R37" s="80">
        <f t="shared" si="5"/>
        <v>0</v>
      </c>
    </row>
    <row r="38" spans="1:18" s="51" customFormat="1" ht="33" x14ac:dyDescent="0.2">
      <c r="A38" s="28">
        <v>27</v>
      </c>
      <c r="B38" s="24" t="s">
        <v>65</v>
      </c>
      <c r="C38" s="205" t="s">
        <v>523</v>
      </c>
      <c r="D38" s="205" t="s">
        <v>502</v>
      </c>
      <c r="E38" s="206" t="s">
        <v>503</v>
      </c>
      <c r="F38" s="205" t="s">
        <v>78</v>
      </c>
      <c r="G38" s="207">
        <v>1</v>
      </c>
      <c r="H38" s="81"/>
      <c r="I38" s="82"/>
      <c r="J38" s="81"/>
      <c r="K38" s="81"/>
      <c r="L38" s="81"/>
      <c r="M38" s="80">
        <f t="shared" si="0"/>
        <v>0</v>
      </c>
      <c r="N38" s="80">
        <f t="shared" si="1"/>
        <v>0</v>
      </c>
      <c r="O38" s="80">
        <f t="shared" si="2"/>
        <v>0</v>
      </c>
      <c r="P38" s="80">
        <f t="shared" si="3"/>
        <v>0</v>
      </c>
      <c r="Q38" s="80">
        <f t="shared" si="4"/>
        <v>0</v>
      </c>
      <c r="R38" s="80">
        <f t="shared" si="5"/>
        <v>0</v>
      </c>
    </row>
    <row r="39" spans="1:18" s="51" customFormat="1" ht="33" x14ac:dyDescent="0.2">
      <c r="A39" s="28">
        <v>28</v>
      </c>
      <c r="B39" s="24" t="s">
        <v>65</v>
      </c>
      <c r="C39" s="205" t="s">
        <v>524</v>
      </c>
      <c r="D39" s="205" t="s">
        <v>504</v>
      </c>
      <c r="E39" s="206" t="s">
        <v>503</v>
      </c>
      <c r="F39" s="205" t="s">
        <v>78</v>
      </c>
      <c r="G39" s="207">
        <v>1</v>
      </c>
      <c r="H39" s="81"/>
      <c r="I39" s="82"/>
      <c r="J39" s="81"/>
      <c r="K39" s="81"/>
      <c r="L39" s="81"/>
      <c r="M39" s="80">
        <f t="shared" si="0"/>
        <v>0</v>
      </c>
      <c r="N39" s="80">
        <f t="shared" si="1"/>
        <v>0</v>
      </c>
      <c r="O39" s="80">
        <f t="shared" si="2"/>
        <v>0</v>
      </c>
      <c r="P39" s="80">
        <f t="shared" si="3"/>
        <v>0</v>
      </c>
      <c r="Q39" s="80">
        <f t="shared" si="4"/>
        <v>0</v>
      </c>
      <c r="R39" s="80">
        <f t="shared" si="5"/>
        <v>0</v>
      </c>
    </row>
    <row r="40" spans="1:18" s="51" customFormat="1" ht="33" x14ac:dyDescent="0.2">
      <c r="A40" s="28">
        <v>29</v>
      </c>
      <c r="B40" s="24" t="s">
        <v>65</v>
      </c>
      <c r="C40" s="205" t="s">
        <v>525</v>
      </c>
      <c r="D40" s="205" t="s">
        <v>505</v>
      </c>
      <c r="E40" s="206" t="s">
        <v>503</v>
      </c>
      <c r="F40" s="205" t="s">
        <v>78</v>
      </c>
      <c r="G40" s="207">
        <v>4</v>
      </c>
      <c r="H40" s="81"/>
      <c r="I40" s="82"/>
      <c r="J40" s="81"/>
      <c r="K40" s="81"/>
      <c r="L40" s="81"/>
      <c r="M40" s="80">
        <f t="shared" si="0"/>
        <v>0</v>
      </c>
      <c r="N40" s="80">
        <f t="shared" si="1"/>
        <v>0</v>
      </c>
      <c r="O40" s="80">
        <f t="shared" si="2"/>
        <v>0</v>
      </c>
      <c r="P40" s="80">
        <f t="shared" si="3"/>
        <v>0</v>
      </c>
      <c r="Q40" s="80">
        <f t="shared" si="4"/>
        <v>0</v>
      </c>
      <c r="R40" s="80">
        <f t="shared" si="5"/>
        <v>0</v>
      </c>
    </row>
    <row r="41" spans="1:18" s="51" customFormat="1" ht="16.5" x14ac:dyDescent="0.2">
      <c r="A41" s="28">
        <v>30</v>
      </c>
      <c r="B41" s="24" t="s">
        <v>65</v>
      </c>
      <c r="C41" s="205" t="s">
        <v>526</v>
      </c>
      <c r="D41" s="205" t="s">
        <v>271</v>
      </c>
      <c r="E41" s="206" t="s">
        <v>506</v>
      </c>
      <c r="F41" s="205" t="s">
        <v>266</v>
      </c>
      <c r="G41" s="207">
        <v>4</v>
      </c>
      <c r="H41" s="81"/>
      <c r="I41" s="82"/>
      <c r="J41" s="81"/>
      <c r="K41" s="81"/>
      <c r="L41" s="81"/>
      <c r="M41" s="80">
        <f t="shared" si="0"/>
        <v>0</v>
      </c>
      <c r="N41" s="80">
        <f t="shared" si="1"/>
        <v>0</v>
      </c>
      <c r="O41" s="80">
        <f t="shared" si="2"/>
        <v>0</v>
      </c>
      <c r="P41" s="80">
        <f t="shared" si="3"/>
        <v>0</v>
      </c>
      <c r="Q41" s="80">
        <f t="shared" si="4"/>
        <v>0</v>
      </c>
      <c r="R41" s="80">
        <f t="shared" si="5"/>
        <v>0</v>
      </c>
    </row>
    <row r="42" spans="1:18" s="51" customFormat="1" ht="16.5" x14ac:dyDescent="0.2">
      <c r="A42" s="28">
        <v>31</v>
      </c>
      <c r="B42" s="24" t="s">
        <v>65</v>
      </c>
      <c r="C42" s="205" t="s">
        <v>527</v>
      </c>
      <c r="D42" s="205" t="s">
        <v>267</v>
      </c>
      <c r="E42" s="206" t="s">
        <v>506</v>
      </c>
      <c r="F42" s="205" t="s">
        <v>266</v>
      </c>
      <c r="G42" s="207">
        <v>3</v>
      </c>
      <c r="H42" s="81"/>
      <c r="I42" s="82"/>
      <c r="J42" s="81"/>
      <c r="K42" s="81"/>
      <c r="L42" s="81"/>
      <c r="M42" s="80">
        <f t="shared" si="0"/>
        <v>0</v>
      </c>
      <c r="N42" s="80">
        <f t="shared" si="1"/>
        <v>0</v>
      </c>
      <c r="O42" s="80">
        <f t="shared" si="2"/>
        <v>0</v>
      </c>
      <c r="P42" s="80">
        <f t="shared" si="3"/>
        <v>0</v>
      </c>
      <c r="Q42" s="80">
        <f t="shared" si="4"/>
        <v>0</v>
      </c>
      <c r="R42" s="80">
        <f t="shared" si="5"/>
        <v>0</v>
      </c>
    </row>
    <row r="43" spans="1:18" s="51" customFormat="1" ht="16.5" x14ac:dyDescent="0.2">
      <c r="A43" s="28">
        <v>32</v>
      </c>
      <c r="B43" s="24" t="s">
        <v>65</v>
      </c>
      <c r="C43" s="205" t="s">
        <v>528</v>
      </c>
      <c r="D43" s="205" t="s">
        <v>496</v>
      </c>
      <c r="E43" s="206" t="s">
        <v>503</v>
      </c>
      <c r="F43" s="205" t="s">
        <v>266</v>
      </c>
      <c r="G43" s="207">
        <v>1</v>
      </c>
      <c r="H43" s="81"/>
      <c r="I43" s="82"/>
      <c r="J43" s="81"/>
      <c r="K43" s="81"/>
      <c r="L43" s="81"/>
      <c r="M43" s="80">
        <f t="shared" si="0"/>
        <v>0</v>
      </c>
      <c r="N43" s="80">
        <f t="shared" si="1"/>
        <v>0</v>
      </c>
      <c r="O43" s="80">
        <f t="shared" si="2"/>
        <v>0</v>
      </c>
      <c r="P43" s="80">
        <f t="shared" si="3"/>
        <v>0</v>
      </c>
      <c r="Q43" s="80">
        <f t="shared" si="4"/>
        <v>0</v>
      </c>
      <c r="R43" s="80">
        <f t="shared" si="5"/>
        <v>0</v>
      </c>
    </row>
    <row r="44" spans="1:18" s="51" customFormat="1" ht="16.5" x14ac:dyDescent="0.2">
      <c r="A44" s="28">
        <v>33</v>
      </c>
      <c r="B44" s="24" t="s">
        <v>65</v>
      </c>
      <c r="C44" s="205" t="s">
        <v>507</v>
      </c>
      <c r="D44" s="205" t="s">
        <v>488</v>
      </c>
      <c r="E44" s="206" t="s">
        <v>65</v>
      </c>
      <c r="F44" s="205" t="s">
        <v>266</v>
      </c>
      <c r="G44" s="207">
        <v>1</v>
      </c>
      <c r="H44" s="81"/>
      <c r="I44" s="82"/>
      <c r="J44" s="81"/>
      <c r="K44" s="81"/>
      <c r="L44" s="81"/>
      <c r="M44" s="80">
        <f t="shared" si="0"/>
        <v>0</v>
      </c>
      <c r="N44" s="80">
        <f t="shared" si="1"/>
        <v>0</v>
      </c>
      <c r="O44" s="80">
        <f t="shared" si="2"/>
        <v>0</v>
      </c>
      <c r="P44" s="80">
        <f t="shared" si="3"/>
        <v>0</v>
      </c>
      <c r="Q44" s="80">
        <f t="shared" si="4"/>
        <v>0</v>
      </c>
      <c r="R44" s="80">
        <f t="shared" si="5"/>
        <v>0</v>
      </c>
    </row>
    <row r="45" spans="1:18" s="51" customFormat="1" ht="16.5" x14ac:dyDescent="0.2">
      <c r="A45" s="28">
        <v>34</v>
      </c>
      <c r="B45" s="24" t="s">
        <v>65</v>
      </c>
      <c r="C45" s="205" t="s">
        <v>507</v>
      </c>
      <c r="D45" s="205" t="s">
        <v>489</v>
      </c>
      <c r="E45" s="206" t="s">
        <v>65</v>
      </c>
      <c r="F45" s="205" t="s">
        <v>266</v>
      </c>
      <c r="G45" s="207">
        <v>3</v>
      </c>
      <c r="H45" s="81"/>
      <c r="I45" s="82"/>
      <c r="J45" s="81"/>
      <c r="K45" s="81"/>
      <c r="L45" s="81"/>
      <c r="M45" s="80">
        <f t="shared" si="0"/>
        <v>0</v>
      </c>
      <c r="N45" s="80">
        <f t="shared" si="1"/>
        <v>0</v>
      </c>
      <c r="O45" s="80">
        <f t="shared" si="2"/>
        <v>0</v>
      </c>
      <c r="P45" s="80">
        <f t="shared" si="3"/>
        <v>0</v>
      </c>
      <c r="Q45" s="80">
        <f t="shared" si="4"/>
        <v>0</v>
      </c>
      <c r="R45" s="80">
        <f t="shared" si="5"/>
        <v>0</v>
      </c>
    </row>
    <row r="46" spans="1:18" s="51" customFormat="1" ht="33" x14ac:dyDescent="0.2">
      <c r="A46" s="28">
        <v>35</v>
      </c>
      <c r="B46" s="24" t="s">
        <v>65</v>
      </c>
      <c r="C46" s="205" t="s">
        <v>529</v>
      </c>
      <c r="D46" s="205" t="s">
        <v>494</v>
      </c>
      <c r="E46" s="206" t="s">
        <v>506</v>
      </c>
      <c r="F46" s="205" t="s">
        <v>266</v>
      </c>
      <c r="G46" s="207">
        <v>1</v>
      </c>
      <c r="H46" s="81"/>
      <c r="I46" s="82"/>
      <c r="J46" s="81"/>
      <c r="K46" s="81"/>
      <c r="L46" s="81"/>
      <c r="M46" s="80">
        <f t="shared" si="0"/>
        <v>0</v>
      </c>
      <c r="N46" s="80">
        <f t="shared" si="1"/>
        <v>0</v>
      </c>
      <c r="O46" s="80">
        <f t="shared" si="2"/>
        <v>0</v>
      </c>
      <c r="P46" s="80">
        <f t="shared" si="3"/>
        <v>0</v>
      </c>
      <c r="Q46" s="80">
        <f t="shared" si="4"/>
        <v>0</v>
      </c>
      <c r="R46" s="80">
        <f t="shared" si="5"/>
        <v>0</v>
      </c>
    </row>
    <row r="47" spans="1:18" s="51" customFormat="1" ht="33" x14ac:dyDescent="0.2">
      <c r="A47" s="28">
        <v>36</v>
      </c>
      <c r="B47" s="24" t="s">
        <v>65</v>
      </c>
      <c r="C47" s="205" t="s">
        <v>530</v>
      </c>
      <c r="D47" s="205" t="s">
        <v>495</v>
      </c>
      <c r="E47" s="206" t="s">
        <v>506</v>
      </c>
      <c r="F47" s="205" t="s">
        <v>266</v>
      </c>
      <c r="G47" s="207">
        <v>1</v>
      </c>
      <c r="H47" s="81"/>
      <c r="I47" s="82"/>
      <c r="J47" s="81"/>
      <c r="K47" s="81"/>
      <c r="L47" s="81"/>
      <c r="M47" s="80">
        <f t="shared" si="0"/>
        <v>0</v>
      </c>
      <c r="N47" s="80">
        <f t="shared" si="1"/>
        <v>0</v>
      </c>
      <c r="O47" s="80">
        <f t="shared" si="2"/>
        <v>0</v>
      </c>
      <c r="P47" s="80">
        <f t="shared" si="3"/>
        <v>0</v>
      </c>
      <c r="Q47" s="80">
        <f t="shared" si="4"/>
        <v>0</v>
      </c>
      <c r="R47" s="80">
        <f t="shared" si="5"/>
        <v>0</v>
      </c>
    </row>
    <row r="48" spans="1:18" s="51" customFormat="1" ht="33" x14ac:dyDescent="0.2">
      <c r="A48" s="28">
        <v>37</v>
      </c>
      <c r="B48" s="24" t="s">
        <v>65</v>
      </c>
      <c r="C48" s="205" t="s">
        <v>530</v>
      </c>
      <c r="D48" s="205" t="s">
        <v>493</v>
      </c>
      <c r="E48" s="206" t="s">
        <v>506</v>
      </c>
      <c r="F48" s="205" t="s">
        <v>266</v>
      </c>
      <c r="G48" s="207">
        <v>1</v>
      </c>
      <c r="H48" s="81"/>
      <c r="I48" s="82"/>
      <c r="J48" s="81"/>
      <c r="K48" s="81"/>
      <c r="L48" s="81"/>
      <c r="M48" s="80">
        <f t="shared" si="0"/>
        <v>0</v>
      </c>
      <c r="N48" s="80">
        <f t="shared" si="1"/>
        <v>0</v>
      </c>
      <c r="O48" s="80">
        <f t="shared" si="2"/>
        <v>0</v>
      </c>
      <c r="P48" s="80">
        <f t="shared" si="3"/>
        <v>0</v>
      </c>
      <c r="Q48" s="80">
        <f t="shared" si="4"/>
        <v>0</v>
      </c>
      <c r="R48" s="80">
        <f t="shared" si="5"/>
        <v>0</v>
      </c>
    </row>
    <row r="49" spans="1:18" s="51" customFormat="1" ht="33" x14ac:dyDescent="0.2">
      <c r="A49" s="28">
        <v>38</v>
      </c>
      <c r="B49" s="24" t="s">
        <v>65</v>
      </c>
      <c r="C49" s="205" t="s">
        <v>531</v>
      </c>
      <c r="D49" s="205" t="s">
        <v>508</v>
      </c>
      <c r="E49" s="206" t="s">
        <v>509</v>
      </c>
      <c r="F49" s="205" t="s">
        <v>266</v>
      </c>
      <c r="G49" s="207">
        <v>1</v>
      </c>
      <c r="H49" s="81"/>
      <c r="I49" s="82"/>
      <c r="J49" s="81"/>
      <c r="K49" s="81"/>
      <c r="L49" s="81"/>
      <c r="M49" s="80">
        <f t="shared" si="0"/>
        <v>0</v>
      </c>
      <c r="N49" s="80">
        <f t="shared" si="1"/>
        <v>0</v>
      </c>
      <c r="O49" s="80">
        <f t="shared" si="2"/>
        <v>0</v>
      </c>
      <c r="P49" s="80">
        <f t="shared" si="3"/>
        <v>0</v>
      </c>
      <c r="Q49" s="80">
        <f t="shared" si="4"/>
        <v>0</v>
      </c>
      <c r="R49" s="80">
        <f t="shared" si="5"/>
        <v>0</v>
      </c>
    </row>
    <row r="50" spans="1:18" s="51" customFormat="1" ht="16.5" x14ac:dyDescent="0.2">
      <c r="A50" s="28">
        <v>39</v>
      </c>
      <c r="B50" s="24" t="s">
        <v>65</v>
      </c>
      <c r="C50" s="205" t="s">
        <v>510</v>
      </c>
      <c r="D50" s="205" t="s">
        <v>488</v>
      </c>
      <c r="E50" s="206" t="s">
        <v>506</v>
      </c>
      <c r="F50" s="205" t="s">
        <v>266</v>
      </c>
      <c r="G50" s="207">
        <v>3</v>
      </c>
      <c r="H50" s="81"/>
      <c r="I50" s="82"/>
      <c r="J50" s="81"/>
      <c r="K50" s="81"/>
      <c r="L50" s="81"/>
      <c r="M50" s="80">
        <f t="shared" si="0"/>
        <v>0</v>
      </c>
      <c r="N50" s="80">
        <f t="shared" si="1"/>
        <v>0</v>
      </c>
      <c r="O50" s="80">
        <f t="shared" si="2"/>
        <v>0</v>
      </c>
      <c r="P50" s="80">
        <f t="shared" si="3"/>
        <v>0</v>
      </c>
      <c r="Q50" s="80">
        <f t="shared" si="4"/>
        <v>0</v>
      </c>
      <c r="R50" s="80">
        <f t="shared" si="5"/>
        <v>0</v>
      </c>
    </row>
    <row r="51" spans="1:18" s="51" customFormat="1" ht="16.5" x14ac:dyDescent="0.2">
      <c r="A51" s="28">
        <v>40</v>
      </c>
      <c r="B51" s="24" t="s">
        <v>65</v>
      </c>
      <c r="C51" s="205" t="s">
        <v>511</v>
      </c>
      <c r="D51" s="205" t="s">
        <v>268</v>
      </c>
      <c r="E51" s="206" t="s">
        <v>506</v>
      </c>
      <c r="F51" s="205" t="s">
        <v>266</v>
      </c>
      <c r="G51" s="207">
        <v>2</v>
      </c>
      <c r="H51" s="81"/>
      <c r="I51" s="82"/>
      <c r="J51" s="81"/>
      <c r="K51" s="81"/>
      <c r="L51" s="81"/>
      <c r="M51" s="80">
        <f t="shared" si="0"/>
        <v>0</v>
      </c>
      <c r="N51" s="80">
        <f t="shared" si="1"/>
        <v>0</v>
      </c>
      <c r="O51" s="80">
        <f t="shared" si="2"/>
        <v>0</v>
      </c>
      <c r="P51" s="80">
        <f t="shared" si="3"/>
        <v>0</v>
      </c>
      <c r="Q51" s="80">
        <f t="shared" si="4"/>
        <v>0</v>
      </c>
      <c r="R51" s="80">
        <f t="shared" si="5"/>
        <v>0</v>
      </c>
    </row>
    <row r="52" spans="1:18" s="51" customFormat="1" ht="16.5" x14ac:dyDescent="0.2">
      <c r="A52" s="28">
        <v>41</v>
      </c>
      <c r="B52" s="24" t="s">
        <v>65</v>
      </c>
      <c r="C52" s="205" t="s">
        <v>512</v>
      </c>
      <c r="D52" s="205" t="s">
        <v>513</v>
      </c>
      <c r="E52" s="206" t="s">
        <v>506</v>
      </c>
      <c r="F52" s="205" t="s">
        <v>266</v>
      </c>
      <c r="G52" s="207">
        <v>1</v>
      </c>
      <c r="H52" s="81"/>
      <c r="I52" s="82"/>
      <c r="J52" s="81"/>
      <c r="K52" s="81"/>
      <c r="L52" s="81"/>
      <c r="M52" s="80">
        <f t="shared" si="0"/>
        <v>0</v>
      </c>
      <c r="N52" s="80">
        <f t="shared" si="1"/>
        <v>0</v>
      </c>
      <c r="O52" s="80">
        <f t="shared" si="2"/>
        <v>0</v>
      </c>
      <c r="P52" s="80">
        <f t="shared" si="3"/>
        <v>0</v>
      </c>
      <c r="Q52" s="80">
        <f t="shared" si="4"/>
        <v>0</v>
      </c>
      <c r="R52" s="80">
        <f t="shared" si="5"/>
        <v>0</v>
      </c>
    </row>
    <row r="53" spans="1:18" s="51" customFormat="1" ht="33" x14ac:dyDescent="0.2">
      <c r="A53" s="28">
        <v>42</v>
      </c>
      <c r="B53" s="24" t="s">
        <v>65</v>
      </c>
      <c r="C53" s="205" t="s">
        <v>532</v>
      </c>
      <c r="D53" s="205" t="s">
        <v>514</v>
      </c>
      <c r="E53" s="206" t="s">
        <v>506</v>
      </c>
      <c r="F53" s="205" t="s">
        <v>78</v>
      </c>
      <c r="G53" s="207">
        <v>1</v>
      </c>
      <c r="H53" s="81"/>
      <c r="I53" s="82"/>
      <c r="J53" s="81"/>
      <c r="K53" s="81"/>
      <c r="L53" s="81"/>
      <c r="M53" s="80">
        <f t="shared" si="0"/>
        <v>0</v>
      </c>
      <c r="N53" s="80">
        <f t="shared" si="1"/>
        <v>0</v>
      </c>
      <c r="O53" s="80">
        <f t="shared" si="2"/>
        <v>0</v>
      </c>
      <c r="P53" s="80">
        <f t="shared" si="3"/>
        <v>0</v>
      </c>
      <c r="Q53" s="80">
        <f t="shared" si="4"/>
        <v>0</v>
      </c>
      <c r="R53" s="80">
        <f t="shared" si="5"/>
        <v>0</v>
      </c>
    </row>
    <row r="54" spans="1:18" s="51" customFormat="1" ht="16.5" x14ac:dyDescent="0.2">
      <c r="A54" s="28">
        <v>43</v>
      </c>
      <c r="B54" s="24" t="s">
        <v>65</v>
      </c>
      <c r="C54" s="205" t="s">
        <v>533</v>
      </c>
      <c r="D54" s="205" t="s">
        <v>65</v>
      </c>
      <c r="E54" s="206" t="s">
        <v>506</v>
      </c>
      <c r="F54" s="205" t="s">
        <v>78</v>
      </c>
      <c r="G54" s="207">
        <v>1</v>
      </c>
      <c r="H54" s="81"/>
      <c r="I54" s="82"/>
      <c r="J54" s="81"/>
      <c r="K54" s="81"/>
      <c r="L54" s="81"/>
      <c r="M54" s="80">
        <f t="shared" si="0"/>
        <v>0</v>
      </c>
      <c r="N54" s="80">
        <f t="shared" si="1"/>
        <v>0</v>
      </c>
      <c r="O54" s="80">
        <f t="shared" si="2"/>
        <v>0</v>
      </c>
      <c r="P54" s="80">
        <f t="shared" si="3"/>
        <v>0</v>
      </c>
      <c r="Q54" s="80">
        <f t="shared" si="4"/>
        <v>0</v>
      </c>
      <c r="R54" s="80">
        <f t="shared" si="5"/>
        <v>0</v>
      </c>
    </row>
    <row r="55" spans="1:18" s="51" customFormat="1" ht="16.5" x14ac:dyDescent="0.2">
      <c r="A55" s="28">
        <v>44</v>
      </c>
      <c r="B55" s="24" t="s">
        <v>65</v>
      </c>
      <c r="C55" s="205" t="s">
        <v>419</v>
      </c>
      <c r="D55" s="205" t="s">
        <v>267</v>
      </c>
      <c r="E55" s="206" t="s">
        <v>481</v>
      </c>
      <c r="F55" s="205" t="s">
        <v>78</v>
      </c>
      <c r="G55" s="207">
        <v>1</v>
      </c>
      <c r="H55" s="81"/>
      <c r="I55" s="82"/>
      <c r="J55" s="81"/>
      <c r="K55" s="81"/>
      <c r="L55" s="81"/>
      <c r="M55" s="80">
        <f t="shared" si="0"/>
        <v>0</v>
      </c>
      <c r="N55" s="80">
        <f t="shared" si="1"/>
        <v>0</v>
      </c>
      <c r="O55" s="80">
        <f t="shared" si="2"/>
        <v>0</v>
      </c>
      <c r="P55" s="80">
        <f t="shared" si="3"/>
        <v>0</v>
      </c>
      <c r="Q55" s="80">
        <f t="shared" si="4"/>
        <v>0</v>
      </c>
      <c r="R55" s="80">
        <f t="shared" si="5"/>
        <v>0</v>
      </c>
    </row>
    <row r="56" spans="1:18" s="51" customFormat="1" ht="16.5" x14ac:dyDescent="0.2">
      <c r="A56" s="28">
        <v>45</v>
      </c>
      <c r="B56" s="24" t="s">
        <v>65</v>
      </c>
      <c r="C56" s="205" t="s">
        <v>419</v>
      </c>
      <c r="D56" s="205" t="s">
        <v>268</v>
      </c>
      <c r="E56" s="206" t="s">
        <v>481</v>
      </c>
      <c r="F56" s="205" t="s">
        <v>78</v>
      </c>
      <c r="G56" s="207">
        <v>1</v>
      </c>
      <c r="H56" s="81"/>
      <c r="I56" s="82"/>
      <c r="J56" s="81"/>
      <c r="K56" s="81"/>
      <c r="L56" s="81"/>
      <c r="M56" s="80">
        <f t="shared" si="0"/>
        <v>0</v>
      </c>
      <c r="N56" s="80">
        <f t="shared" si="1"/>
        <v>0</v>
      </c>
      <c r="O56" s="80">
        <f t="shared" si="2"/>
        <v>0</v>
      </c>
      <c r="P56" s="80">
        <f t="shared" si="3"/>
        <v>0</v>
      </c>
      <c r="Q56" s="80">
        <f t="shared" si="4"/>
        <v>0</v>
      </c>
      <c r="R56" s="80">
        <f t="shared" si="5"/>
        <v>0</v>
      </c>
    </row>
    <row r="57" spans="1:18" s="51" customFormat="1" ht="16.5" x14ac:dyDescent="0.2">
      <c r="A57" s="28">
        <v>46</v>
      </c>
      <c r="B57" s="24" t="s">
        <v>65</v>
      </c>
      <c r="C57" s="205" t="s">
        <v>515</v>
      </c>
      <c r="D57" s="205" t="s">
        <v>516</v>
      </c>
      <c r="E57" s="206" t="s">
        <v>486</v>
      </c>
      <c r="F57" s="205" t="s">
        <v>78</v>
      </c>
      <c r="G57" s="207">
        <v>2</v>
      </c>
      <c r="H57" s="81"/>
      <c r="I57" s="82"/>
      <c r="J57" s="81"/>
      <c r="K57" s="81"/>
      <c r="L57" s="81"/>
      <c r="M57" s="80">
        <f t="shared" si="0"/>
        <v>0</v>
      </c>
      <c r="N57" s="80">
        <f t="shared" si="1"/>
        <v>0</v>
      </c>
      <c r="O57" s="80">
        <f t="shared" si="2"/>
        <v>0</v>
      </c>
      <c r="P57" s="80">
        <f t="shared" si="3"/>
        <v>0</v>
      </c>
      <c r="Q57" s="80">
        <f t="shared" si="4"/>
        <v>0</v>
      </c>
      <c r="R57" s="80">
        <f t="shared" si="5"/>
        <v>0</v>
      </c>
    </row>
    <row r="58" spans="1:18" s="51" customFormat="1" ht="16.5" x14ac:dyDescent="0.2">
      <c r="A58" s="28">
        <v>47</v>
      </c>
      <c r="B58" s="24" t="s">
        <v>65</v>
      </c>
      <c r="C58" s="205" t="s">
        <v>515</v>
      </c>
      <c r="D58" s="205" t="s">
        <v>517</v>
      </c>
      <c r="E58" s="206" t="s">
        <v>486</v>
      </c>
      <c r="F58" s="205" t="s">
        <v>78</v>
      </c>
      <c r="G58" s="207">
        <v>3</v>
      </c>
      <c r="H58" s="81"/>
      <c r="I58" s="82"/>
      <c r="J58" s="81"/>
      <c r="K58" s="81"/>
      <c r="L58" s="81"/>
      <c r="M58" s="80"/>
      <c r="N58" s="80"/>
      <c r="O58" s="80"/>
      <c r="P58" s="80"/>
      <c r="Q58" s="80"/>
      <c r="R58" s="80"/>
    </row>
    <row r="59" spans="1:18" s="51" customFormat="1" ht="16.5" x14ac:dyDescent="0.2">
      <c r="A59" s="28">
        <v>48</v>
      </c>
      <c r="B59" s="24" t="s">
        <v>65</v>
      </c>
      <c r="C59" s="205" t="s">
        <v>518</v>
      </c>
      <c r="D59" s="205" t="s">
        <v>65</v>
      </c>
      <c r="E59" s="206" t="s">
        <v>486</v>
      </c>
      <c r="F59" s="205" t="s">
        <v>78</v>
      </c>
      <c r="G59" s="207">
        <v>1</v>
      </c>
      <c r="H59" s="81"/>
      <c r="I59" s="82"/>
      <c r="J59" s="81"/>
      <c r="K59" s="81"/>
      <c r="L59" s="81"/>
      <c r="M59" s="80">
        <f>SUM(J59:L59)</f>
        <v>0</v>
      </c>
      <c r="N59" s="80">
        <f>ROUND(G59*H59,2)</f>
        <v>0</v>
      </c>
      <c r="O59" s="80">
        <f>ROUND(G59*J59,2)</f>
        <v>0</v>
      </c>
      <c r="P59" s="80">
        <f>ROUND(G59*K59,2)</f>
        <v>0</v>
      </c>
      <c r="Q59" s="80">
        <f>ROUND(G59*L59,2)</f>
        <v>0</v>
      </c>
      <c r="R59" s="80">
        <f>O59+P59+Q59</f>
        <v>0</v>
      </c>
    </row>
    <row r="60" spans="1:18" s="51" customFormat="1" ht="99" x14ac:dyDescent="0.2">
      <c r="A60" s="28">
        <v>49</v>
      </c>
      <c r="B60" s="24" t="s">
        <v>65</v>
      </c>
      <c r="C60" s="205" t="s">
        <v>534</v>
      </c>
      <c r="D60" s="205" t="s">
        <v>537</v>
      </c>
      <c r="E60" s="206" t="s">
        <v>434</v>
      </c>
      <c r="F60" s="205" t="s">
        <v>78</v>
      </c>
      <c r="G60" s="207">
        <v>1</v>
      </c>
      <c r="H60" s="81"/>
      <c r="I60" s="82"/>
      <c r="J60" s="81"/>
      <c r="K60" s="81"/>
      <c r="L60" s="81"/>
      <c r="M60" s="80">
        <f>SUM(J60:L60)</f>
        <v>0</v>
      </c>
      <c r="N60" s="80">
        <f>ROUND(G60*H60,2)</f>
        <v>0</v>
      </c>
      <c r="O60" s="80">
        <f>ROUND(G60*J60,2)</f>
        <v>0</v>
      </c>
      <c r="P60" s="80">
        <f>ROUND(G60*K60,2)</f>
        <v>0</v>
      </c>
      <c r="Q60" s="80">
        <f>ROUND(G60*L60,2)</f>
        <v>0</v>
      </c>
      <c r="R60" s="80">
        <f>O60+P60+Q60</f>
        <v>0</v>
      </c>
    </row>
    <row r="61" spans="1:18" s="51" customFormat="1" ht="16.5" x14ac:dyDescent="0.2">
      <c r="A61" s="28">
        <v>50</v>
      </c>
      <c r="B61" s="24" t="s">
        <v>65</v>
      </c>
      <c r="C61" s="205" t="s">
        <v>441</v>
      </c>
      <c r="D61" s="205" t="s">
        <v>65</v>
      </c>
      <c r="E61" s="206" t="s">
        <v>65</v>
      </c>
      <c r="F61" s="205" t="s">
        <v>78</v>
      </c>
      <c r="G61" s="207">
        <v>1</v>
      </c>
      <c r="H61" s="81"/>
      <c r="I61" s="82"/>
      <c r="J61" s="81"/>
      <c r="K61" s="81"/>
      <c r="L61" s="81"/>
      <c r="M61" s="80">
        <f>SUM(J61:L61)</f>
        <v>0</v>
      </c>
      <c r="N61" s="80">
        <f>ROUND(G61*H61,2)</f>
        <v>0</v>
      </c>
      <c r="O61" s="80">
        <f>ROUND(G61*J61,2)</f>
        <v>0</v>
      </c>
      <c r="P61" s="80">
        <f>ROUND(G61*K61,2)</f>
        <v>0</v>
      </c>
      <c r="Q61" s="80">
        <f>ROUND(G61*L61,2)</f>
        <v>0</v>
      </c>
      <c r="R61" s="80">
        <f>O61+P61+Q61</f>
        <v>0</v>
      </c>
    </row>
    <row r="62" spans="1:18" s="51" customFormat="1" ht="33" x14ac:dyDescent="0.2">
      <c r="A62" s="28">
        <v>51</v>
      </c>
      <c r="B62" s="24" t="s">
        <v>65</v>
      </c>
      <c r="C62" s="205" t="s">
        <v>535</v>
      </c>
      <c r="D62" s="205" t="s">
        <v>65</v>
      </c>
      <c r="E62" s="206" t="s">
        <v>65</v>
      </c>
      <c r="F62" s="205" t="s">
        <v>78</v>
      </c>
      <c r="G62" s="207">
        <v>1</v>
      </c>
      <c r="H62" s="81"/>
      <c r="I62" s="82"/>
      <c r="J62" s="81"/>
      <c r="K62" s="81"/>
      <c r="L62" s="81"/>
      <c r="M62" s="80">
        <f>SUM(J62:L62)</f>
        <v>0</v>
      </c>
      <c r="N62" s="80">
        <f>ROUND(G62*H62,2)</f>
        <v>0</v>
      </c>
      <c r="O62" s="80">
        <f>ROUND(G62*J62,2)</f>
        <v>0</v>
      </c>
      <c r="P62" s="80">
        <f>ROUND(G62*K62,2)</f>
        <v>0</v>
      </c>
      <c r="Q62" s="80">
        <f>ROUND(G62*L62,2)</f>
        <v>0</v>
      </c>
      <c r="R62" s="80">
        <f>O62+P62+Q62</f>
        <v>0</v>
      </c>
    </row>
    <row r="63" spans="1:18" s="51" customFormat="1" ht="16.5" x14ac:dyDescent="0.2">
      <c r="A63" s="28">
        <v>52</v>
      </c>
      <c r="B63" s="24" t="s">
        <v>65</v>
      </c>
      <c r="C63" s="205" t="s">
        <v>442</v>
      </c>
      <c r="D63" s="205" t="s">
        <v>65</v>
      </c>
      <c r="E63" s="206" t="s">
        <v>65</v>
      </c>
      <c r="F63" s="205" t="s">
        <v>78</v>
      </c>
      <c r="G63" s="207">
        <v>1</v>
      </c>
      <c r="H63" s="81"/>
      <c r="I63" s="82"/>
      <c r="J63" s="81"/>
      <c r="K63" s="81"/>
      <c r="L63" s="81"/>
      <c r="M63" s="80">
        <f>SUM(J63:L63)</f>
        <v>0</v>
      </c>
      <c r="N63" s="80">
        <f>ROUND(G63*H63,2)</f>
        <v>0</v>
      </c>
      <c r="O63" s="80">
        <f>ROUND(G63*J63,2)</f>
        <v>0</v>
      </c>
      <c r="P63" s="80">
        <f>ROUND(G63*K63,2)</f>
        <v>0</v>
      </c>
      <c r="Q63" s="80">
        <f>ROUND(G63*L63,2)</f>
        <v>0</v>
      </c>
      <c r="R63" s="80">
        <f>O63+P63+Q63</f>
        <v>0</v>
      </c>
    </row>
    <row r="64" spans="1:18" s="51" customFormat="1" x14ac:dyDescent="0.2">
      <c r="A64" s="290" t="s">
        <v>251</v>
      </c>
      <c r="B64" s="290"/>
      <c r="C64" s="290"/>
      <c r="D64" s="290"/>
      <c r="E64" s="290"/>
      <c r="F64" s="290"/>
      <c r="G64" s="290"/>
      <c r="H64" s="290"/>
      <c r="I64" s="290"/>
      <c r="J64" s="290"/>
      <c r="K64" s="290"/>
      <c r="L64" s="290"/>
      <c r="M64" s="89"/>
      <c r="N64" s="32">
        <f>SUM(N12:N63)</f>
        <v>0</v>
      </c>
      <c r="O64" s="32">
        <f>SUM(O12:O63)</f>
        <v>0</v>
      </c>
      <c r="P64" s="32">
        <f>SUM(P12:P63)</f>
        <v>0</v>
      </c>
      <c r="Q64" s="32">
        <f>SUM(Q12:Q63)</f>
        <v>0</v>
      </c>
      <c r="R64" s="32">
        <f>SUM(R12:R63)</f>
        <v>0</v>
      </c>
    </row>
    <row r="65" spans="1:18" s="51" customFormat="1" x14ac:dyDescent="0.2">
      <c r="A65" s="52"/>
      <c r="B65" s="52"/>
      <c r="C65" s="53"/>
      <c r="D65" s="53"/>
      <c r="E65" s="53"/>
      <c r="F65" s="54"/>
      <c r="G65" s="54"/>
      <c r="H65" s="54"/>
      <c r="I65" s="54"/>
      <c r="J65" s="55"/>
      <c r="K65" s="55"/>
      <c r="L65" s="55"/>
      <c r="M65" s="55"/>
      <c r="N65" s="55" t="s">
        <v>184</v>
      </c>
      <c r="O65" s="56"/>
      <c r="P65" s="57"/>
      <c r="Q65" s="56"/>
      <c r="R65" s="58"/>
    </row>
    <row r="66" spans="1:18" s="51" customFormat="1" x14ac:dyDescent="0.2">
      <c r="A66" s="52"/>
      <c r="B66" s="52"/>
      <c r="C66" s="53"/>
      <c r="D66" s="53"/>
      <c r="E66" s="53"/>
      <c r="F66" s="54"/>
      <c r="G66" s="54"/>
      <c r="H66" s="54"/>
      <c r="I66" s="54"/>
      <c r="J66" s="55"/>
      <c r="K66" s="55"/>
      <c r="L66" s="55"/>
      <c r="M66" s="55"/>
      <c r="N66" s="55"/>
      <c r="O66" s="56"/>
      <c r="P66" s="57"/>
      <c r="Q66" s="56"/>
      <c r="R66" s="58"/>
    </row>
    <row r="67" spans="1:18" x14ac:dyDescent="0.2">
      <c r="B67" s="45"/>
      <c r="C67" s="59" t="s">
        <v>360</v>
      </c>
      <c r="D67" s="63"/>
      <c r="E67" s="63"/>
      <c r="F67" s="45"/>
      <c r="H67" s="45"/>
      <c r="I67" s="45"/>
      <c r="O67" s="48"/>
      <c r="Q67" s="48"/>
      <c r="R67" s="64"/>
    </row>
    <row r="68" spans="1:18" x14ac:dyDescent="0.2">
      <c r="C68" s="45" t="s">
        <v>0</v>
      </c>
    </row>
  </sheetData>
  <protectedRanges>
    <protectedRange password="CF3F" sqref="B64" name="Range1_2_1_3_1"/>
  </protectedRanges>
  <mergeCells count="14">
    <mergeCell ref="N10:R10"/>
    <mergeCell ref="A10:A11"/>
    <mergeCell ref="B10:B11"/>
    <mergeCell ref="C10:C11"/>
    <mergeCell ref="F10:F11"/>
    <mergeCell ref="G10:G11"/>
    <mergeCell ref="H10:M10"/>
    <mergeCell ref="D10:D11"/>
    <mergeCell ref="E10:E11"/>
    <mergeCell ref="A4:B4"/>
    <mergeCell ref="A5:B5"/>
    <mergeCell ref="A6:B6"/>
    <mergeCell ref="A7:B7"/>
    <mergeCell ref="A64:L64"/>
  </mergeCells>
  <phoneticPr fontId="5" type="noConversion"/>
  <pageMargins left="0.75000000000000011" right="0.75000000000000011" top="1" bottom="1" header="0.5" footer="0.5"/>
  <pageSetup paperSize="9" scale="53" fitToHeight="0" orientation="landscape" horizontalDpi="4294967292" verticalDpi="4294967292" r:id="rId1"/>
  <headerFooter alignWithMargins="0"/>
  <colBreaks count="1" manualBreakCount="1">
    <brk id="18"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C9E4F-3828-40ED-9B14-11F3A45C9EA2}">
  <sheetPr>
    <tabColor rgb="FFC00000"/>
    <pageSetUpPr fitToPage="1"/>
  </sheetPr>
  <dimension ref="A1:AA41"/>
  <sheetViews>
    <sheetView topLeftCell="A16" zoomScale="130" zoomScaleNormal="130" workbookViewId="0">
      <selection activeCell="A21" sqref="A21:XFD21"/>
    </sheetView>
  </sheetViews>
  <sheetFormatPr defaultColWidth="10.42578125" defaultRowHeight="12.75" x14ac:dyDescent="0.2"/>
  <cols>
    <col min="1" max="1" width="4.7109375" style="3" customWidth="1"/>
    <col min="2" max="2" width="9.28515625" style="3" customWidth="1"/>
    <col min="3" max="3" width="43.42578125" style="3" customWidth="1"/>
    <col min="4" max="4" width="21.42578125" style="13" customWidth="1"/>
    <col min="5" max="5" width="6" style="13" bestFit="1" customWidth="1"/>
    <col min="6" max="6" width="6.5703125" style="13" bestFit="1" customWidth="1"/>
    <col min="7" max="7" width="5" style="13" customWidth="1"/>
    <col min="8" max="8" width="8.28515625" style="3" customWidth="1"/>
    <col min="9" max="9" width="7.28515625" style="3" bestFit="1" customWidth="1"/>
    <col min="10" max="10" width="9.7109375" style="3" customWidth="1"/>
    <col min="11" max="11" width="10.28515625" style="3" customWidth="1"/>
    <col min="12" max="12" width="8.85546875" style="3" customWidth="1"/>
    <col min="13" max="13" width="10.28515625" style="3" customWidth="1"/>
    <col min="14" max="14" width="8.28515625" style="3" customWidth="1"/>
    <col min="15" max="15" width="10.85546875" style="3" customWidth="1"/>
    <col min="16" max="16" width="10.5703125" style="3" customWidth="1"/>
    <col min="17" max="17" width="8.7109375" style="3" customWidth="1"/>
    <col min="18" max="18" width="10.28515625" style="3" customWidth="1"/>
    <col min="19" max="19" width="10.42578125" style="3"/>
    <col min="20" max="20" width="10.42578125" style="13"/>
    <col min="21" max="21" width="24.28515625" style="3" customWidth="1"/>
    <col min="22" max="22" width="20.28515625" style="181" customWidth="1"/>
    <col min="23" max="24" width="10.42578125" style="181"/>
    <col min="25" max="25" width="10.42578125" style="186"/>
    <col min="26" max="27" width="10.42578125" style="181"/>
    <col min="28" max="16384" width="10.42578125" style="3"/>
  </cols>
  <sheetData>
    <row r="1" spans="1:27" x14ac:dyDescent="0.2">
      <c r="A1" s="13"/>
      <c r="G1" s="13" t="s">
        <v>122</v>
      </c>
      <c r="H1" s="13"/>
      <c r="I1" s="13"/>
    </row>
    <row r="2" spans="1:27" x14ac:dyDescent="0.2">
      <c r="A2" s="13"/>
      <c r="G2" s="13" t="s">
        <v>538</v>
      </c>
      <c r="H2" s="13"/>
      <c r="I2" s="13"/>
    </row>
    <row r="3" spans="1:27" x14ac:dyDescent="0.2">
      <c r="A3" s="13"/>
      <c r="J3" s="196"/>
      <c r="K3" s="196"/>
      <c r="L3" s="196"/>
      <c r="M3" s="196"/>
      <c r="N3" s="196"/>
      <c r="P3" s="196"/>
    </row>
    <row r="4" spans="1:27" x14ac:dyDescent="0.2">
      <c r="A4" s="272" t="s">
        <v>23</v>
      </c>
      <c r="B4" s="272"/>
      <c r="C4" s="3" t="str">
        <f>'1-1'!C4</f>
        <v>Malkas novietnes otrās daļas pārbūve par ražošanas cehu</v>
      </c>
      <c r="J4" s="196"/>
      <c r="K4" s="196"/>
      <c r="L4" s="196"/>
      <c r="M4" s="196"/>
      <c r="N4" s="196"/>
      <c r="P4" s="196"/>
    </row>
    <row r="5" spans="1:27" x14ac:dyDescent="0.2">
      <c r="A5" s="272" t="s">
        <v>9</v>
      </c>
      <c r="B5" s="272"/>
      <c r="C5" s="3" t="str">
        <f>'1-1'!C5</f>
        <v>Malkas novietnes otrās daļas pārbūve par ražošanas cehu</v>
      </c>
      <c r="R5" s="197"/>
    </row>
    <row r="6" spans="1:27" x14ac:dyDescent="0.2">
      <c r="A6" s="272" t="s">
        <v>10</v>
      </c>
      <c r="B6" s="272"/>
      <c r="C6" s="3" t="str">
        <f>'1-1'!C6</f>
        <v>"Benūžu Skauģi", Babītes pagasts, Mārupes novads</v>
      </c>
      <c r="R6" s="197"/>
    </row>
    <row r="7" spans="1:27" x14ac:dyDescent="0.2">
      <c r="A7" s="272" t="s">
        <v>24</v>
      </c>
      <c r="B7" s="272"/>
      <c r="C7" s="3" t="str">
        <f>KOPTĀME!C13</f>
        <v>-</v>
      </c>
      <c r="R7" s="197"/>
    </row>
    <row r="8" spans="1:27" x14ac:dyDescent="0.2">
      <c r="A8" s="196"/>
      <c r="B8" s="196"/>
      <c r="O8" s="13"/>
      <c r="R8" s="198" t="s">
        <v>1</v>
      </c>
    </row>
    <row r="9" spans="1:27" ht="23.25" x14ac:dyDescent="0.2">
      <c r="A9" s="13"/>
      <c r="C9" s="38"/>
      <c r="D9" s="192"/>
      <c r="E9" s="192"/>
      <c r="F9" s="194"/>
      <c r="O9" s="199"/>
      <c r="R9" s="200">
        <f>R36</f>
        <v>0</v>
      </c>
      <c r="T9" s="184" t="s">
        <v>541</v>
      </c>
      <c r="U9" s="181"/>
    </row>
    <row r="10" spans="1:27" s="201" customFormat="1" ht="13.5" thickBot="1" x14ac:dyDescent="0.25">
      <c r="A10" s="274" t="s">
        <v>21</v>
      </c>
      <c r="B10" s="275" t="s">
        <v>22</v>
      </c>
      <c r="C10" s="285" t="s">
        <v>101</v>
      </c>
      <c r="D10" s="285" t="s">
        <v>265</v>
      </c>
      <c r="E10" s="302"/>
      <c r="F10" s="287" t="s">
        <v>15</v>
      </c>
      <c r="G10" s="287" t="s">
        <v>2</v>
      </c>
      <c r="H10" s="278" t="s">
        <v>16</v>
      </c>
      <c r="I10" s="278"/>
      <c r="J10" s="278"/>
      <c r="K10" s="278"/>
      <c r="L10" s="278"/>
      <c r="M10" s="278"/>
      <c r="N10" s="273" t="s">
        <v>17</v>
      </c>
      <c r="O10" s="273"/>
      <c r="P10" s="273"/>
      <c r="Q10" s="273"/>
      <c r="R10" s="273"/>
      <c r="T10" s="186"/>
      <c r="U10" s="181"/>
      <c r="V10" s="181"/>
      <c r="W10" s="181"/>
      <c r="X10" s="181"/>
      <c r="Y10" s="186"/>
    </row>
    <row r="11" spans="1:27" s="201" customFormat="1" ht="84.75" thickBot="1" x14ac:dyDescent="0.25">
      <c r="A11" s="274"/>
      <c r="B11" s="275"/>
      <c r="C11" s="301"/>
      <c r="D11" s="301"/>
      <c r="E11" s="303"/>
      <c r="F11" s="304"/>
      <c r="G11" s="304"/>
      <c r="H11" s="93" t="s">
        <v>18</v>
      </c>
      <c r="I11" s="93" t="s">
        <v>25</v>
      </c>
      <c r="J11" s="93" t="s">
        <v>29</v>
      </c>
      <c r="K11" s="93" t="s">
        <v>102</v>
      </c>
      <c r="L11" s="93" t="s">
        <v>27</v>
      </c>
      <c r="M11" s="93" t="s">
        <v>28</v>
      </c>
      <c r="N11" s="93" t="s">
        <v>19</v>
      </c>
      <c r="O11" s="93" t="s">
        <v>29</v>
      </c>
      <c r="P11" s="93" t="s">
        <v>102</v>
      </c>
      <c r="Q11" s="93" t="s">
        <v>27</v>
      </c>
      <c r="R11" s="93" t="s">
        <v>30</v>
      </c>
      <c r="T11" s="185" t="s">
        <v>470</v>
      </c>
      <c r="U11" s="182" t="s">
        <v>471</v>
      </c>
      <c r="V11" s="182" t="s">
        <v>542</v>
      </c>
      <c r="W11" s="182" t="s">
        <v>472</v>
      </c>
      <c r="X11" s="182" t="s">
        <v>543</v>
      </c>
      <c r="Y11" s="185" t="s">
        <v>2</v>
      </c>
    </row>
    <row r="12" spans="1:27" s="201" customFormat="1" ht="13.5" thickBot="1" x14ac:dyDescent="0.25">
      <c r="A12" s="93"/>
      <c r="B12" s="203"/>
      <c r="C12" s="298" t="s">
        <v>579</v>
      </c>
      <c r="D12" s="299"/>
      <c r="E12" s="300"/>
      <c r="F12" s="164"/>
      <c r="G12" s="164"/>
      <c r="H12" s="204"/>
      <c r="I12" s="93"/>
      <c r="J12" s="93"/>
      <c r="K12" s="93"/>
      <c r="L12" s="93"/>
      <c r="M12" s="93"/>
      <c r="N12" s="93"/>
      <c r="O12" s="93"/>
      <c r="P12" s="93"/>
      <c r="Q12" s="93"/>
      <c r="R12" s="93"/>
      <c r="T12" s="185"/>
      <c r="U12" s="182"/>
      <c r="V12" s="182"/>
      <c r="W12" s="182"/>
      <c r="X12" s="182"/>
      <c r="Y12" s="185"/>
    </row>
    <row r="13" spans="1:27" ht="27.75" customHeight="1" thickBot="1" x14ac:dyDescent="0.25">
      <c r="A13" s="86">
        <v>1</v>
      </c>
      <c r="B13" s="188"/>
      <c r="C13" s="189" t="s">
        <v>564</v>
      </c>
      <c r="D13" s="190" t="s">
        <v>544</v>
      </c>
      <c r="E13" s="190" t="s">
        <v>545</v>
      </c>
      <c r="F13" s="190" t="s">
        <v>78</v>
      </c>
      <c r="G13" s="190">
        <v>2</v>
      </c>
      <c r="H13" s="127"/>
      <c r="I13" s="105"/>
      <c r="J13" s="104"/>
      <c r="K13" s="104"/>
      <c r="L13" s="104"/>
      <c r="M13" s="106"/>
      <c r="N13" s="106"/>
      <c r="O13" s="106"/>
      <c r="P13" s="106"/>
      <c r="Q13" s="106"/>
      <c r="R13" s="106"/>
      <c r="T13" s="185">
        <v>1</v>
      </c>
      <c r="U13" s="183" t="s">
        <v>564</v>
      </c>
      <c r="V13" s="183" t="s">
        <v>544</v>
      </c>
      <c r="W13" s="183" t="s">
        <v>545</v>
      </c>
      <c r="X13" s="183" t="s">
        <v>78</v>
      </c>
      <c r="Y13" s="187">
        <v>2</v>
      </c>
      <c r="Z13" s="3"/>
      <c r="AA13" s="3"/>
    </row>
    <row r="14" spans="1:27" ht="24.75" customHeight="1" thickBot="1" x14ac:dyDescent="0.25">
      <c r="A14" s="86">
        <v>2</v>
      </c>
      <c r="B14" s="188" t="s">
        <v>65</v>
      </c>
      <c r="C14" s="189" t="s">
        <v>546</v>
      </c>
      <c r="D14" s="190" t="s">
        <v>580</v>
      </c>
      <c r="E14" s="190" t="s">
        <v>547</v>
      </c>
      <c r="F14" s="190" t="s">
        <v>78</v>
      </c>
      <c r="G14" s="190">
        <v>2</v>
      </c>
      <c r="H14" s="127"/>
      <c r="I14" s="105"/>
      <c r="J14" s="104"/>
      <c r="K14" s="104"/>
      <c r="L14" s="104"/>
      <c r="M14" s="106">
        <f t="shared" ref="M14:M35" si="0">SUM(J14:L14)</f>
        <v>0</v>
      </c>
      <c r="N14" s="106">
        <f t="shared" ref="N14:N35" si="1">ROUND(G14*H14,2)</f>
        <v>0</v>
      </c>
      <c r="O14" s="106">
        <f t="shared" ref="O14:O35" si="2">ROUND(G14*J14,2)</f>
        <v>0</v>
      </c>
      <c r="P14" s="106">
        <f t="shared" ref="P14:P35" si="3">ROUND(G14*K14,2)</f>
        <v>0</v>
      </c>
      <c r="Q14" s="106">
        <f t="shared" ref="Q14:Q35" si="4">ROUND(G14*L14,2)</f>
        <v>0</v>
      </c>
      <c r="R14" s="106">
        <f t="shared" ref="R14:R35" si="5">O14+P14+Q14</f>
        <v>0</v>
      </c>
      <c r="T14" s="185">
        <v>2</v>
      </c>
      <c r="U14" s="183" t="s">
        <v>546</v>
      </c>
      <c r="V14" s="183" t="s">
        <v>565</v>
      </c>
      <c r="W14" s="183" t="s">
        <v>547</v>
      </c>
      <c r="X14" s="183" t="s">
        <v>78</v>
      </c>
      <c r="Y14" s="187">
        <v>2</v>
      </c>
      <c r="Z14" s="3"/>
      <c r="AA14" s="3"/>
    </row>
    <row r="15" spans="1:27" ht="26.25" customHeight="1" thickBot="1" x14ac:dyDescent="0.25">
      <c r="A15" s="86">
        <v>3</v>
      </c>
      <c r="B15" s="188" t="s">
        <v>65</v>
      </c>
      <c r="C15" s="189" t="s">
        <v>566</v>
      </c>
      <c r="D15" s="190" t="s">
        <v>548</v>
      </c>
      <c r="E15" s="190" t="s">
        <v>545</v>
      </c>
      <c r="F15" s="190" t="s">
        <v>78</v>
      </c>
      <c r="G15" s="190">
        <v>1</v>
      </c>
      <c r="H15" s="127"/>
      <c r="I15" s="105"/>
      <c r="J15" s="104"/>
      <c r="K15" s="104"/>
      <c r="L15" s="104"/>
      <c r="M15" s="106">
        <f t="shared" si="0"/>
        <v>0</v>
      </c>
      <c r="N15" s="106">
        <f t="shared" si="1"/>
        <v>0</v>
      </c>
      <c r="O15" s="106">
        <f t="shared" si="2"/>
        <v>0</v>
      </c>
      <c r="P15" s="106">
        <f t="shared" si="3"/>
        <v>0</v>
      </c>
      <c r="Q15" s="106">
        <f t="shared" si="4"/>
        <v>0</v>
      </c>
      <c r="R15" s="106">
        <f t="shared" si="5"/>
        <v>0</v>
      </c>
      <c r="T15" s="185">
        <v>3</v>
      </c>
      <c r="U15" s="183" t="s">
        <v>566</v>
      </c>
      <c r="V15" s="183" t="s">
        <v>548</v>
      </c>
      <c r="W15" s="183" t="s">
        <v>545</v>
      </c>
      <c r="X15" s="183" t="s">
        <v>78</v>
      </c>
      <c r="Y15" s="187">
        <v>1</v>
      </c>
      <c r="Z15" s="3"/>
      <c r="AA15" s="3"/>
    </row>
    <row r="16" spans="1:27" ht="24.75" customHeight="1" thickBot="1" x14ac:dyDescent="0.25">
      <c r="A16" s="86">
        <v>4</v>
      </c>
      <c r="B16" s="188" t="s">
        <v>65</v>
      </c>
      <c r="C16" s="189" t="s">
        <v>546</v>
      </c>
      <c r="D16" s="190" t="s">
        <v>581</v>
      </c>
      <c r="E16" s="190" t="s">
        <v>547</v>
      </c>
      <c r="F16" s="190" t="s">
        <v>78</v>
      </c>
      <c r="G16" s="190">
        <v>1</v>
      </c>
      <c r="H16" s="127"/>
      <c r="I16" s="105"/>
      <c r="J16" s="104"/>
      <c r="K16" s="104"/>
      <c r="L16" s="104"/>
      <c r="M16" s="106">
        <f t="shared" si="0"/>
        <v>0</v>
      </c>
      <c r="N16" s="106">
        <f t="shared" si="1"/>
        <v>0</v>
      </c>
      <c r="O16" s="106">
        <f t="shared" si="2"/>
        <v>0</v>
      </c>
      <c r="P16" s="106">
        <f t="shared" si="3"/>
        <v>0</v>
      </c>
      <c r="Q16" s="106">
        <f t="shared" si="4"/>
        <v>0</v>
      </c>
      <c r="R16" s="106">
        <f t="shared" si="5"/>
        <v>0</v>
      </c>
      <c r="T16" s="185">
        <v>4</v>
      </c>
      <c r="U16" s="183" t="s">
        <v>546</v>
      </c>
      <c r="V16" s="183" t="s">
        <v>567</v>
      </c>
      <c r="W16" s="183" t="s">
        <v>547</v>
      </c>
      <c r="X16" s="183" t="s">
        <v>78</v>
      </c>
      <c r="Y16" s="187">
        <v>1</v>
      </c>
      <c r="Z16" s="3"/>
      <c r="AA16" s="3"/>
    </row>
    <row r="17" spans="1:27" ht="55.5" customHeight="1" thickBot="1" x14ac:dyDescent="0.25">
      <c r="A17" s="86">
        <v>5</v>
      </c>
      <c r="B17" s="188" t="s">
        <v>65</v>
      </c>
      <c r="C17" s="189" t="s">
        <v>568</v>
      </c>
      <c r="D17" s="190" t="s">
        <v>549</v>
      </c>
      <c r="E17" s="190" t="s">
        <v>545</v>
      </c>
      <c r="F17" s="190" t="s">
        <v>78</v>
      </c>
      <c r="G17" s="190">
        <v>2</v>
      </c>
      <c r="H17" s="127"/>
      <c r="I17" s="105"/>
      <c r="J17" s="104"/>
      <c r="K17" s="104"/>
      <c r="L17" s="104"/>
      <c r="M17" s="106">
        <f t="shared" si="0"/>
        <v>0</v>
      </c>
      <c r="N17" s="106">
        <f t="shared" si="1"/>
        <v>0</v>
      </c>
      <c r="O17" s="106">
        <f t="shared" si="2"/>
        <v>0</v>
      </c>
      <c r="P17" s="106">
        <f t="shared" si="3"/>
        <v>0</v>
      </c>
      <c r="Q17" s="106">
        <f t="shared" si="4"/>
        <v>0</v>
      </c>
      <c r="R17" s="106">
        <f t="shared" si="5"/>
        <v>0</v>
      </c>
      <c r="T17" s="185">
        <v>5</v>
      </c>
      <c r="U17" s="183" t="s">
        <v>568</v>
      </c>
      <c r="V17" s="183" t="s">
        <v>549</v>
      </c>
      <c r="W17" s="183" t="s">
        <v>545</v>
      </c>
      <c r="X17" s="183" t="s">
        <v>78</v>
      </c>
      <c r="Y17" s="187">
        <v>2</v>
      </c>
      <c r="Z17" s="3"/>
      <c r="AA17" s="3"/>
    </row>
    <row r="18" spans="1:27" ht="57.75" customHeight="1" thickBot="1" x14ac:dyDescent="0.25">
      <c r="A18" s="86">
        <v>6</v>
      </c>
      <c r="B18" s="188" t="s">
        <v>65</v>
      </c>
      <c r="C18" s="189" t="s">
        <v>569</v>
      </c>
      <c r="D18" s="190" t="s">
        <v>550</v>
      </c>
      <c r="E18" s="190" t="s">
        <v>545</v>
      </c>
      <c r="F18" s="190" t="s">
        <v>78</v>
      </c>
      <c r="G18" s="190">
        <v>1</v>
      </c>
      <c r="H18" s="127"/>
      <c r="I18" s="105"/>
      <c r="J18" s="104"/>
      <c r="K18" s="104"/>
      <c r="L18" s="104"/>
      <c r="M18" s="106">
        <f t="shared" si="0"/>
        <v>0</v>
      </c>
      <c r="N18" s="106">
        <f t="shared" si="1"/>
        <v>0</v>
      </c>
      <c r="O18" s="106">
        <f t="shared" si="2"/>
        <v>0</v>
      </c>
      <c r="P18" s="106">
        <f t="shared" si="3"/>
        <v>0</v>
      </c>
      <c r="Q18" s="106">
        <f t="shared" si="4"/>
        <v>0</v>
      </c>
      <c r="R18" s="106">
        <f t="shared" si="5"/>
        <v>0</v>
      </c>
      <c r="T18" s="185">
        <v>6</v>
      </c>
      <c r="U18" s="183" t="s">
        <v>569</v>
      </c>
      <c r="V18" s="183" t="s">
        <v>550</v>
      </c>
      <c r="W18" s="183" t="s">
        <v>545</v>
      </c>
      <c r="X18" s="183" t="s">
        <v>78</v>
      </c>
      <c r="Y18" s="187">
        <v>1</v>
      </c>
      <c r="Z18" s="3"/>
      <c r="AA18" s="3"/>
    </row>
    <row r="19" spans="1:27" ht="38.25" customHeight="1" thickBot="1" x14ac:dyDescent="0.25">
      <c r="A19" s="86">
        <v>7</v>
      </c>
      <c r="B19" s="188" t="s">
        <v>65</v>
      </c>
      <c r="C19" s="189" t="s">
        <v>570</v>
      </c>
      <c r="D19" s="190" t="s">
        <v>551</v>
      </c>
      <c r="E19" s="190" t="s">
        <v>545</v>
      </c>
      <c r="F19" s="190" t="s">
        <v>78</v>
      </c>
      <c r="G19" s="190">
        <v>1</v>
      </c>
      <c r="H19" s="127"/>
      <c r="I19" s="105"/>
      <c r="J19" s="104"/>
      <c r="K19" s="104"/>
      <c r="L19" s="104"/>
      <c r="M19" s="106">
        <f t="shared" si="0"/>
        <v>0</v>
      </c>
      <c r="N19" s="106">
        <f t="shared" si="1"/>
        <v>0</v>
      </c>
      <c r="O19" s="106">
        <f t="shared" si="2"/>
        <v>0</v>
      </c>
      <c r="P19" s="106">
        <f t="shared" si="3"/>
        <v>0</v>
      </c>
      <c r="Q19" s="106">
        <f t="shared" si="4"/>
        <v>0</v>
      </c>
      <c r="R19" s="106">
        <f t="shared" si="5"/>
        <v>0</v>
      </c>
      <c r="T19" s="185">
        <v>7</v>
      </c>
      <c r="U19" s="183" t="s">
        <v>570</v>
      </c>
      <c r="V19" s="183" t="s">
        <v>551</v>
      </c>
      <c r="W19" s="183" t="s">
        <v>545</v>
      </c>
      <c r="X19" s="183" t="s">
        <v>78</v>
      </c>
      <c r="Y19" s="187">
        <v>1</v>
      </c>
      <c r="Z19" s="3"/>
      <c r="AA19" s="3"/>
    </row>
    <row r="20" spans="1:27" ht="13.5" thickBot="1" x14ac:dyDescent="0.25">
      <c r="A20" s="86">
        <v>8</v>
      </c>
      <c r="B20" s="188" t="s">
        <v>65</v>
      </c>
      <c r="C20" s="189" t="s">
        <v>552</v>
      </c>
      <c r="D20" s="190" t="s">
        <v>553</v>
      </c>
      <c r="E20" s="190" t="s">
        <v>545</v>
      </c>
      <c r="F20" s="190" t="s">
        <v>78</v>
      </c>
      <c r="G20" s="190">
        <v>1</v>
      </c>
      <c r="H20" s="127"/>
      <c r="I20" s="105"/>
      <c r="J20" s="104"/>
      <c r="K20" s="104"/>
      <c r="L20" s="104"/>
      <c r="M20" s="106">
        <f t="shared" si="0"/>
        <v>0</v>
      </c>
      <c r="N20" s="106">
        <f t="shared" si="1"/>
        <v>0</v>
      </c>
      <c r="O20" s="106">
        <f t="shared" si="2"/>
        <v>0</v>
      </c>
      <c r="P20" s="106">
        <f t="shared" si="3"/>
        <v>0</v>
      </c>
      <c r="Q20" s="106">
        <f t="shared" si="4"/>
        <v>0</v>
      </c>
      <c r="R20" s="106">
        <f t="shared" si="5"/>
        <v>0</v>
      </c>
      <c r="T20" s="185">
        <v>8</v>
      </c>
      <c r="U20" s="183" t="s">
        <v>552</v>
      </c>
      <c r="V20" s="183" t="s">
        <v>553</v>
      </c>
      <c r="W20" s="183" t="s">
        <v>545</v>
      </c>
      <c r="X20" s="183" t="s">
        <v>78</v>
      </c>
      <c r="Y20" s="187">
        <v>1</v>
      </c>
      <c r="Z20" s="3"/>
      <c r="AA20" s="3"/>
    </row>
    <row r="21" spans="1:27" ht="30" customHeight="1" thickBot="1" x14ac:dyDescent="0.25">
      <c r="A21" s="86">
        <v>9</v>
      </c>
      <c r="B21" s="188" t="s">
        <v>65</v>
      </c>
      <c r="C21" s="189" t="s">
        <v>546</v>
      </c>
      <c r="D21" s="190" t="s">
        <v>582</v>
      </c>
      <c r="E21" s="190" t="s">
        <v>547</v>
      </c>
      <c r="F21" s="190" t="s">
        <v>78</v>
      </c>
      <c r="G21" s="190">
        <v>1</v>
      </c>
      <c r="H21" s="127"/>
      <c r="I21" s="105"/>
      <c r="J21" s="104"/>
      <c r="K21" s="104"/>
      <c r="L21" s="104"/>
      <c r="M21" s="106">
        <f t="shared" si="0"/>
        <v>0</v>
      </c>
      <c r="N21" s="106">
        <f t="shared" si="1"/>
        <v>0</v>
      </c>
      <c r="O21" s="106">
        <f t="shared" si="2"/>
        <v>0</v>
      </c>
      <c r="P21" s="106">
        <f t="shared" si="3"/>
        <v>0</v>
      </c>
      <c r="Q21" s="106">
        <f t="shared" si="4"/>
        <v>0</v>
      </c>
      <c r="R21" s="106">
        <f t="shared" si="5"/>
        <v>0</v>
      </c>
      <c r="T21" s="185">
        <v>9</v>
      </c>
      <c r="U21" s="183" t="s">
        <v>546</v>
      </c>
      <c r="V21" s="183" t="s">
        <v>571</v>
      </c>
      <c r="W21" s="183" t="s">
        <v>547</v>
      </c>
      <c r="X21" s="183" t="s">
        <v>78</v>
      </c>
      <c r="Y21" s="187">
        <v>1</v>
      </c>
      <c r="Z21" s="3"/>
      <c r="AA21" s="3"/>
    </row>
    <row r="22" spans="1:27" ht="11.25" customHeight="1" thickBot="1" x14ac:dyDescent="0.25">
      <c r="A22" s="86">
        <v>10</v>
      </c>
      <c r="B22" s="188" t="s">
        <v>65</v>
      </c>
      <c r="C22" s="189" t="s">
        <v>554</v>
      </c>
      <c r="D22" s="190" t="s">
        <v>572</v>
      </c>
      <c r="E22" s="190"/>
      <c r="F22" s="190" t="s">
        <v>3</v>
      </c>
      <c r="G22" s="190">
        <v>9</v>
      </c>
      <c r="H22" s="127"/>
      <c r="I22" s="105"/>
      <c r="J22" s="104"/>
      <c r="K22" s="104"/>
      <c r="L22" s="104"/>
      <c r="M22" s="106">
        <f t="shared" si="0"/>
        <v>0</v>
      </c>
      <c r="N22" s="106">
        <f t="shared" si="1"/>
        <v>0</v>
      </c>
      <c r="O22" s="106">
        <f t="shared" si="2"/>
        <v>0</v>
      </c>
      <c r="P22" s="106">
        <f t="shared" si="3"/>
        <v>0</v>
      </c>
      <c r="Q22" s="106">
        <f t="shared" si="4"/>
        <v>0</v>
      </c>
      <c r="R22" s="106">
        <f t="shared" si="5"/>
        <v>0</v>
      </c>
      <c r="T22" s="185">
        <v>10</v>
      </c>
      <c r="U22" s="183" t="s">
        <v>554</v>
      </c>
      <c r="V22" s="183" t="s">
        <v>572</v>
      </c>
      <c r="W22" s="183"/>
      <c r="X22" s="183" t="s">
        <v>3</v>
      </c>
      <c r="Y22" s="187">
        <v>9</v>
      </c>
      <c r="Z22" s="3"/>
      <c r="AA22" s="3"/>
    </row>
    <row r="23" spans="1:27" ht="11.25" customHeight="1" thickBot="1" x14ac:dyDescent="0.25">
      <c r="A23" s="86">
        <v>11</v>
      </c>
      <c r="B23" s="188" t="s">
        <v>65</v>
      </c>
      <c r="C23" s="189" t="s">
        <v>554</v>
      </c>
      <c r="D23" s="190" t="s">
        <v>573</v>
      </c>
      <c r="E23" s="190"/>
      <c r="F23" s="190" t="s">
        <v>3</v>
      </c>
      <c r="G23" s="190">
        <v>38</v>
      </c>
      <c r="H23" s="127"/>
      <c r="I23" s="105"/>
      <c r="J23" s="104"/>
      <c r="K23" s="104"/>
      <c r="L23" s="104"/>
      <c r="M23" s="106">
        <f t="shared" si="0"/>
        <v>0</v>
      </c>
      <c r="N23" s="106">
        <f t="shared" si="1"/>
        <v>0</v>
      </c>
      <c r="O23" s="106">
        <f t="shared" si="2"/>
        <v>0</v>
      </c>
      <c r="P23" s="106">
        <f t="shared" si="3"/>
        <v>0</v>
      </c>
      <c r="Q23" s="106">
        <f t="shared" si="4"/>
        <v>0</v>
      </c>
      <c r="R23" s="106">
        <f t="shared" si="5"/>
        <v>0</v>
      </c>
      <c r="T23" s="185">
        <v>11</v>
      </c>
      <c r="U23" s="183" t="s">
        <v>554</v>
      </c>
      <c r="V23" s="183" t="s">
        <v>573</v>
      </c>
      <c r="W23" s="183"/>
      <c r="X23" s="183" t="s">
        <v>3</v>
      </c>
      <c r="Y23" s="187">
        <v>38</v>
      </c>
      <c r="Z23" s="3"/>
      <c r="AA23" s="3"/>
    </row>
    <row r="24" spans="1:27" ht="11.25" customHeight="1" thickBot="1" x14ac:dyDescent="0.25">
      <c r="A24" s="86">
        <v>12</v>
      </c>
      <c r="B24" s="188" t="s">
        <v>65</v>
      </c>
      <c r="C24" s="189" t="s">
        <v>554</v>
      </c>
      <c r="D24" s="190" t="s">
        <v>574</v>
      </c>
      <c r="E24" s="190"/>
      <c r="F24" s="190" t="s">
        <v>3</v>
      </c>
      <c r="G24" s="190">
        <v>25</v>
      </c>
      <c r="H24" s="127"/>
      <c r="I24" s="105"/>
      <c r="J24" s="104"/>
      <c r="K24" s="104"/>
      <c r="L24" s="104"/>
      <c r="M24" s="106">
        <f t="shared" si="0"/>
        <v>0</v>
      </c>
      <c r="N24" s="106">
        <f t="shared" si="1"/>
        <v>0</v>
      </c>
      <c r="O24" s="106">
        <f t="shared" si="2"/>
        <v>0</v>
      </c>
      <c r="P24" s="106">
        <f t="shared" si="3"/>
        <v>0</v>
      </c>
      <c r="Q24" s="106">
        <f t="shared" si="4"/>
        <v>0</v>
      </c>
      <c r="R24" s="106">
        <f t="shared" si="5"/>
        <v>0</v>
      </c>
      <c r="T24" s="185">
        <v>12</v>
      </c>
      <c r="U24" s="183" t="s">
        <v>554</v>
      </c>
      <c r="V24" s="183" t="s">
        <v>574</v>
      </c>
      <c r="W24" s="183"/>
      <c r="X24" s="183" t="s">
        <v>3</v>
      </c>
      <c r="Y24" s="187">
        <v>25</v>
      </c>
      <c r="Z24" s="3"/>
      <c r="AA24" s="3"/>
    </row>
    <row r="25" spans="1:27" ht="11.25" customHeight="1" thickBot="1" x14ac:dyDescent="0.25">
      <c r="A25" s="86">
        <v>13</v>
      </c>
      <c r="B25" s="188" t="s">
        <v>65</v>
      </c>
      <c r="C25" s="189" t="s">
        <v>554</v>
      </c>
      <c r="D25" s="190" t="s">
        <v>575</v>
      </c>
      <c r="E25" s="190"/>
      <c r="F25" s="190" t="s">
        <v>3</v>
      </c>
      <c r="G25" s="190">
        <v>38</v>
      </c>
      <c r="H25" s="127"/>
      <c r="I25" s="105"/>
      <c r="J25" s="104"/>
      <c r="K25" s="104"/>
      <c r="L25" s="104"/>
      <c r="M25" s="106">
        <f t="shared" si="0"/>
        <v>0</v>
      </c>
      <c r="N25" s="106">
        <f t="shared" si="1"/>
        <v>0</v>
      </c>
      <c r="O25" s="106">
        <f t="shared" si="2"/>
        <v>0</v>
      </c>
      <c r="P25" s="106">
        <f t="shared" si="3"/>
        <v>0</v>
      </c>
      <c r="Q25" s="106">
        <f t="shared" si="4"/>
        <v>0</v>
      </c>
      <c r="R25" s="106">
        <f t="shared" si="5"/>
        <v>0</v>
      </c>
      <c r="T25" s="185">
        <v>13</v>
      </c>
      <c r="U25" s="183" t="s">
        <v>554</v>
      </c>
      <c r="V25" s="183" t="s">
        <v>575</v>
      </c>
      <c r="W25" s="183"/>
      <c r="X25" s="183" t="s">
        <v>3</v>
      </c>
      <c r="Y25" s="187">
        <v>38</v>
      </c>
      <c r="Z25" s="3"/>
      <c r="AA25" s="3"/>
    </row>
    <row r="26" spans="1:27" ht="11.25" customHeight="1" thickBot="1" x14ac:dyDescent="0.25">
      <c r="A26" s="86">
        <v>14</v>
      </c>
      <c r="B26" s="188" t="s">
        <v>65</v>
      </c>
      <c r="C26" s="189" t="s">
        <v>554</v>
      </c>
      <c r="D26" s="190" t="s">
        <v>576</v>
      </c>
      <c r="E26" s="190"/>
      <c r="F26" s="190" t="s">
        <v>3</v>
      </c>
      <c r="G26" s="190">
        <v>15</v>
      </c>
      <c r="H26" s="127"/>
      <c r="I26" s="105"/>
      <c r="J26" s="104"/>
      <c r="K26" s="104"/>
      <c r="L26" s="104"/>
      <c r="M26" s="106">
        <f t="shared" si="0"/>
        <v>0</v>
      </c>
      <c r="N26" s="106">
        <f t="shared" si="1"/>
        <v>0</v>
      </c>
      <c r="O26" s="106">
        <f t="shared" si="2"/>
        <v>0</v>
      </c>
      <c r="P26" s="106">
        <f t="shared" si="3"/>
        <v>0</v>
      </c>
      <c r="Q26" s="106">
        <f t="shared" si="4"/>
        <v>0</v>
      </c>
      <c r="R26" s="106">
        <f t="shared" si="5"/>
        <v>0</v>
      </c>
      <c r="T26" s="185">
        <v>14</v>
      </c>
      <c r="U26" s="183" t="s">
        <v>554</v>
      </c>
      <c r="V26" s="183" t="s">
        <v>576</v>
      </c>
      <c r="W26" s="183"/>
      <c r="X26" s="183" t="s">
        <v>3</v>
      </c>
      <c r="Y26" s="187">
        <v>15</v>
      </c>
      <c r="Z26" s="3"/>
      <c r="AA26" s="3"/>
    </row>
    <row r="27" spans="1:27" ht="11.25" customHeight="1" thickBot="1" x14ac:dyDescent="0.25">
      <c r="A27" s="86">
        <v>15</v>
      </c>
      <c r="B27" s="188" t="s">
        <v>65</v>
      </c>
      <c r="C27" s="189" t="s">
        <v>555</v>
      </c>
      <c r="D27" s="190"/>
      <c r="E27" s="190"/>
      <c r="F27" s="190" t="s">
        <v>78</v>
      </c>
      <c r="G27" s="190">
        <v>1</v>
      </c>
      <c r="H27" s="127"/>
      <c r="I27" s="105"/>
      <c r="J27" s="104"/>
      <c r="K27" s="104"/>
      <c r="L27" s="104"/>
      <c r="M27" s="106">
        <f t="shared" si="0"/>
        <v>0</v>
      </c>
      <c r="N27" s="106">
        <f t="shared" si="1"/>
        <v>0</v>
      </c>
      <c r="O27" s="106">
        <f t="shared" si="2"/>
        <v>0</v>
      </c>
      <c r="P27" s="106">
        <f t="shared" si="3"/>
        <v>0</v>
      </c>
      <c r="Q27" s="106">
        <f t="shared" si="4"/>
        <v>0</v>
      </c>
      <c r="R27" s="106">
        <f t="shared" si="5"/>
        <v>0</v>
      </c>
      <c r="T27" s="185">
        <v>15</v>
      </c>
      <c r="U27" s="183" t="s">
        <v>555</v>
      </c>
      <c r="V27" s="183"/>
      <c r="W27" s="183"/>
      <c r="X27" s="183" t="s">
        <v>78</v>
      </c>
      <c r="Y27" s="187">
        <v>1</v>
      </c>
      <c r="Z27" s="3"/>
      <c r="AA27" s="3"/>
    </row>
    <row r="28" spans="1:27" ht="23.25" customHeight="1" thickBot="1" x14ac:dyDescent="0.25">
      <c r="A28" s="86">
        <v>16</v>
      </c>
      <c r="B28" s="188" t="s">
        <v>65</v>
      </c>
      <c r="C28" s="189" t="s">
        <v>577</v>
      </c>
      <c r="D28" s="190"/>
      <c r="E28" s="190"/>
      <c r="F28" s="190" t="s">
        <v>3</v>
      </c>
      <c r="G28" s="190">
        <v>62</v>
      </c>
      <c r="H28" s="127"/>
      <c r="I28" s="105"/>
      <c r="J28" s="104"/>
      <c r="K28" s="104"/>
      <c r="L28" s="104"/>
      <c r="M28" s="106">
        <f t="shared" si="0"/>
        <v>0</v>
      </c>
      <c r="N28" s="106">
        <f t="shared" si="1"/>
        <v>0</v>
      </c>
      <c r="O28" s="106">
        <f t="shared" si="2"/>
        <v>0</v>
      </c>
      <c r="P28" s="106">
        <f t="shared" si="3"/>
        <v>0</v>
      </c>
      <c r="Q28" s="106">
        <f t="shared" si="4"/>
        <v>0</v>
      </c>
      <c r="R28" s="106">
        <f t="shared" si="5"/>
        <v>0</v>
      </c>
      <c r="T28" s="185">
        <v>16</v>
      </c>
      <c r="U28" s="183" t="s">
        <v>577</v>
      </c>
      <c r="V28" s="183"/>
      <c r="W28" s="183"/>
      <c r="X28" s="183" t="s">
        <v>3</v>
      </c>
      <c r="Y28" s="187">
        <v>62</v>
      </c>
      <c r="Z28" s="3"/>
      <c r="AA28" s="3"/>
    </row>
    <row r="29" spans="1:27" ht="12" customHeight="1" thickBot="1" x14ac:dyDescent="0.25">
      <c r="A29" s="86">
        <v>17</v>
      </c>
      <c r="B29" s="188" t="s">
        <v>65</v>
      </c>
      <c r="C29" s="189" t="s">
        <v>556</v>
      </c>
      <c r="D29" s="190"/>
      <c r="E29" s="190"/>
      <c r="F29" s="190" t="s">
        <v>557</v>
      </c>
      <c r="G29" s="190">
        <v>10</v>
      </c>
      <c r="H29" s="127"/>
      <c r="I29" s="105"/>
      <c r="J29" s="104"/>
      <c r="K29" s="104"/>
      <c r="L29" s="104"/>
      <c r="M29" s="106">
        <f t="shared" si="0"/>
        <v>0</v>
      </c>
      <c r="N29" s="106">
        <f t="shared" si="1"/>
        <v>0</v>
      </c>
      <c r="O29" s="106">
        <f t="shared" si="2"/>
        <v>0</v>
      </c>
      <c r="P29" s="106">
        <f t="shared" si="3"/>
        <v>0</v>
      </c>
      <c r="Q29" s="106">
        <f t="shared" si="4"/>
        <v>0</v>
      </c>
      <c r="R29" s="106">
        <f t="shared" si="5"/>
        <v>0</v>
      </c>
      <c r="T29" s="185">
        <v>17</v>
      </c>
      <c r="U29" s="183" t="s">
        <v>556</v>
      </c>
      <c r="V29" s="183"/>
      <c r="W29" s="183"/>
      <c r="X29" s="183" t="s">
        <v>557</v>
      </c>
      <c r="Y29" s="187">
        <v>10</v>
      </c>
      <c r="Z29" s="3"/>
      <c r="AA29" s="3"/>
    </row>
    <row r="30" spans="1:27" ht="12" customHeight="1" thickBot="1" x14ac:dyDescent="0.25">
      <c r="A30" s="86">
        <v>18</v>
      </c>
      <c r="B30" s="188" t="s">
        <v>65</v>
      </c>
      <c r="C30" s="189" t="s">
        <v>558</v>
      </c>
      <c r="D30" s="190"/>
      <c r="E30" s="190"/>
      <c r="F30" s="190" t="s">
        <v>78</v>
      </c>
      <c r="G30" s="190">
        <v>1</v>
      </c>
      <c r="H30" s="127"/>
      <c r="I30" s="105"/>
      <c r="J30" s="104"/>
      <c r="K30" s="104"/>
      <c r="L30" s="104"/>
      <c r="M30" s="106">
        <f t="shared" si="0"/>
        <v>0</v>
      </c>
      <c r="N30" s="106">
        <f t="shared" si="1"/>
        <v>0</v>
      </c>
      <c r="O30" s="106">
        <f t="shared" si="2"/>
        <v>0</v>
      </c>
      <c r="P30" s="106">
        <f t="shared" si="3"/>
        <v>0</v>
      </c>
      <c r="Q30" s="106">
        <f t="shared" si="4"/>
        <v>0</v>
      </c>
      <c r="R30" s="106">
        <f t="shared" si="5"/>
        <v>0</v>
      </c>
      <c r="T30" s="185">
        <v>18</v>
      </c>
      <c r="U30" s="183" t="s">
        <v>558</v>
      </c>
      <c r="V30" s="183"/>
      <c r="W30" s="183"/>
      <c r="X30" s="183" t="s">
        <v>78</v>
      </c>
      <c r="Y30" s="187">
        <v>1</v>
      </c>
      <c r="Z30" s="3"/>
      <c r="AA30" s="3"/>
    </row>
    <row r="31" spans="1:27" ht="12" customHeight="1" thickBot="1" x14ac:dyDescent="0.25">
      <c r="A31" s="86">
        <v>19</v>
      </c>
      <c r="B31" s="188" t="s">
        <v>65</v>
      </c>
      <c r="C31" s="189" t="s">
        <v>559</v>
      </c>
      <c r="D31" s="190" t="s">
        <v>560</v>
      </c>
      <c r="E31" s="190"/>
      <c r="F31" s="190" t="s">
        <v>78</v>
      </c>
      <c r="G31" s="190">
        <v>1</v>
      </c>
      <c r="H31" s="127"/>
      <c r="I31" s="105"/>
      <c r="J31" s="104"/>
      <c r="K31" s="104"/>
      <c r="L31" s="104"/>
      <c r="M31" s="106">
        <f t="shared" si="0"/>
        <v>0</v>
      </c>
      <c r="N31" s="106">
        <f t="shared" si="1"/>
        <v>0</v>
      </c>
      <c r="O31" s="106">
        <f t="shared" si="2"/>
        <v>0</v>
      </c>
      <c r="P31" s="106">
        <f t="shared" si="3"/>
        <v>0</v>
      </c>
      <c r="Q31" s="106">
        <f t="shared" si="4"/>
        <v>0</v>
      </c>
      <c r="R31" s="106">
        <f t="shared" si="5"/>
        <v>0</v>
      </c>
      <c r="T31" s="185">
        <v>19</v>
      </c>
      <c r="U31" s="183" t="s">
        <v>559</v>
      </c>
      <c r="V31" s="183" t="s">
        <v>560</v>
      </c>
      <c r="W31" s="183"/>
      <c r="X31" s="183" t="s">
        <v>78</v>
      </c>
      <c r="Y31" s="187">
        <v>1</v>
      </c>
      <c r="Z31" s="3"/>
      <c r="AA31" s="3"/>
    </row>
    <row r="32" spans="1:27" ht="12" customHeight="1" thickBot="1" x14ac:dyDescent="0.25">
      <c r="A32" s="86">
        <v>20</v>
      </c>
      <c r="B32" s="188" t="s">
        <v>65</v>
      </c>
      <c r="C32" s="189" t="s">
        <v>559</v>
      </c>
      <c r="D32" s="190" t="s">
        <v>561</v>
      </c>
      <c r="E32" s="190"/>
      <c r="F32" s="190" t="s">
        <v>78</v>
      </c>
      <c r="G32" s="190">
        <v>1</v>
      </c>
      <c r="H32" s="127"/>
      <c r="I32" s="105"/>
      <c r="J32" s="104"/>
      <c r="K32" s="104"/>
      <c r="L32" s="104"/>
      <c r="M32" s="106">
        <f t="shared" si="0"/>
        <v>0</v>
      </c>
      <c r="N32" s="106">
        <f t="shared" si="1"/>
        <v>0</v>
      </c>
      <c r="O32" s="106">
        <f t="shared" si="2"/>
        <v>0</v>
      </c>
      <c r="P32" s="106">
        <f t="shared" si="3"/>
        <v>0</v>
      </c>
      <c r="Q32" s="106">
        <f t="shared" si="4"/>
        <v>0</v>
      </c>
      <c r="R32" s="106">
        <f t="shared" si="5"/>
        <v>0</v>
      </c>
      <c r="T32" s="185">
        <v>20</v>
      </c>
      <c r="U32" s="183" t="s">
        <v>559</v>
      </c>
      <c r="V32" s="183" t="s">
        <v>561</v>
      </c>
      <c r="W32" s="183"/>
      <c r="X32" s="183" t="s">
        <v>78</v>
      </c>
      <c r="Y32" s="187">
        <v>1</v>
      </c>
      <c r="Z32" s="3"/>
      <c r="AA32" s="3"/>
    </row>
    <row r="33" spans="1:27" ht="12" customHeight="1" thickBot="1" x14ac:dyDescent="0.25">
      <c r="A33" s="86">
        <v>21</v>
      </c>
      <c r="B33" s="188" t="s">
        <v>65</v>
      </c>
      <c r="C33" s="189" t="s">
        <v>562</v>
      </c>
      <c r="D33" s="190"/>
      <c r="E33" s="190"/>
      <c r="F33" s="190" t="s">
        <v>78</v>
      </c>
      <c r="G33" s="190">
        <v>1</v>
      </c>
      <c r="H33" s="127"/>
      <c r="I33" s="105"/>
      <c r="J33" s="104"/>
      <c r="K33" s="104"/>
      <c r="L33" s="104"/>
      <c r="M33" s="106">
        <f t="shared" si="0"/>
        <v>0</v>
      </c>
      <c r="N33" s="106">
        <f t="shared" si="1"/>
        <v>0</v>
      </c>
      <c r="O33" s="106">
        <f t="shared" si="2"/>
        <v>0</v>
      </c>
      <c r="P33" s="106">
        <f t="shared" si="3"/>
        <v>0</v>
      </c>
      <c r="Q33" s="106">
        <f t="shared" si="4"/>
        <v>0</v>
      </c>
      <c r="R33" s="106">
        <f t="shared" si="5"/>
        <v>0</v>
      </c>
      <c r="T33" s="185">
        <v>21</v>
      </c>
      <c r="U33" s="183" t="s">
        <v>562</v>
      </c>
      <c r="V33" s="183"/>
      <c r="W33" s="183"/>
      <c r="X33" s="183" t="s">
        <v>78</v>
      </c>
      <c r="Y33" s="187">
        <v>1</v>
      </c>
      <c r="Z33" s="3"/>
      <c r="AA33" s="3"/>
    </row>
    <row r="34" spans="1:27" ht="23.25" customHeight="1" thickBot="1" x14ac:dyDescent="0.25">
      <c r="A34" s="86">
        <v>22</v>
      </c>
      <c r="B34" s="188" t="s">
        <v>65</v>
      </c>
      <c r="C34" s="189" t="s">
        <v>578</v>
      </c>
      <c r="D34" s="190"/>
      <c r="E34" s="190"/>
      <c r="F34" s="190" t="s">
        <v>78</v>
      </c>
      <c r="G34" s="190">
        <v>1</v>
      </c>
      <c r="H34" s="127"/>
      <c r="I34" s="105"/>
      <c r="J34" s="104"/>
      <c r="K34" s="104"/>
      <c r="L34" s="104"/>
      <c r="M34" s="106">
        <f t="shared" si="0"/>
        <v>0</v>
      </c>
      <c r="N34" s="106">
        <f t="shared" si="1"/>
        <v>0</v>
      </c>
      <c r="O34" s="106">
        <f t="shared" si="2"/>
        <v>0</v>
      </c>
      <c r="P34" s="106">
        <f t="shared" si="3"/>
        <v>0</v>
      </c>
      <c r="Q34" s="106">
        <f t="shared" si="4"/>
        <v>0</v>
      </c>
      <c r="R34" s="106">
        <f t="shared" si="5"/>
        <v>0</v>
      </c>
      <c r="T34" s="185">
        <v>22</v>
      </c>
      <c r="U34" s="183" t="s">
        <v>578</v>
      </c>
      <c r="V34" s="183"/>
      <c r="W34" s="183"/>
      <c r="X34" s="183" t="s">
        <v>78</v>
      </c>
      <c r="Y34" s="187">
        <v>1</v>
      </c>
      <c r="Z34" s="3"/>
      <c r="AA34" s="3"/>
    </row>
    <row r="35" spans="1:27" ht="13.5" thickBot="1" x14ac:dyDescent="0.25">
      <c r="A35" s="86">
        <v>23</v>
      </c>
      <c r="B35" s="188" t="s">
        <v>65</v>
      </c>
      <c r="C35" s="189" t="s">
        <v>563</v>
      </c>
      <c r="D35" s="190"/>
      <c r="E35" s="161"/>
      <c r="F35" s="161"/>
      <c r="G35" s="190">
        <v>1</v>
      </c>
      <c r="H35" s="127"/>
      <c r="I35" s="105"/>
      <c r="J35" s="104"/>
      <c r="K35" s="104"/>
      <c r="L35" s="104"/>
      <c r="M35" s="106">
        <f t="shared" si="0"/>
        <v>0</v>
      </c>
      <c r="N35" s="106">
        <f t="shared" si="1"/>
        <v>0</v>
      </c>
      <c r="O35" s="106">
        <f t="shared" si="2"/>
        <v>0</v>
      </c>
      <c r="P35" s="106">
        <f t="shared" si="3"/>
        <v>0</v>
      </c>
      <c r="Q35" s="106">
        <f t="shared" si="4"/>
        <v>0</v>
      </c>
      <c r="R35" s="106">
        <f t="shared" si="5"/>
        <v>0</v>
      </c>
      <c r="T35" s="185">
        <v>23</v>
      </c>
      <c r="U35" s="183" t="s">
        <v>563</v>
      </c>
      <c r="V35" s="183"/>
      <c r="Y35" s="187">
        <v>1</v>
      </c>
      <c r="Z35" s="3"/>
      <c r="AA35" s="3"/>
    </row>
    <row r="36" spans="1:27" x14ac:dyDescent="0.2">
      <c r="A36" s="282" t="s">
        <v>251</v>
      </c>
      <c r="B36" s="282"/>
      <c r="C36" s="297"/>
      <c r="D36" s="297"/>
      <c r="E36" s="297"/>
      <c r="F36" s="297"/>
      <c r="G36" s="297"/>
      <c r="H36" s="282"/>
      <c r="I36" s="282"/>
      <c r="J36" s="282"/>
      <c r="K36" s="282"/>
      <c r="L36" s="282"/>
      <c r="M36" s="90"/>
      <c r="N36" s="78">
        <f>SUM(N13:N35)</f>
        <v>0</v>
      </c>
      <c r="O36" s="78">
        <f>SUM(O13:O35)</f>
        <v>0</v>
      </c>
      <c r="P36" s="78">
        <f>SUM(P13:P35)</f>
        <v>0</v>
      </c>
      <c r="Q36" s="78">
        <f>SUM(Q13:Q35)</f>
        <v>0</v>
      </c>
      <c r="R36" s="78">
        <f>SUM(R13:R35)</f>
        <v>0</v>
      </c>
      <c r="V36" s="3"/>
      <c r="W36" s="3"/>
      <c r="X36" s="3"/>
      <c r="Y36" s="13"/>
      <c r="Z36" s="3"/>
      <c r="AA36" s="3"/>
    </row>
    <row r="37" spans="1:27" x14ac:dyDescent="0.2">
      <c r="A37" s="13"/>
      <c r="B37" s="13"/>
      <c r="C37" s="22"/>
      <c r="D37" s="193"/>
      <c r="E37" s="193"/>
      <c r="F37" s="14"/>
      <c r="G37" s="14"/>
      <c r="H37" s="14"/>
      <c r="I37" s="14"/>
      <c r="J37" s="5"/>
      <c r="K37" s="5"/>
      <c r="L37" s="5"/>
      <c r="M37" s="5"/>
      <c r="N37" s="5" t="s">
        <v>184</v>
      </c>
      <c r="O37" s="15"/>
      <c r="P37" s="16"/>
      <c r="Q37" s="15"/>
      <c r="R37" s="23"/>
      <c r="V37" s="3"/>
      <c r="W37" s="3"/>
      <c r="X37" s="3"/>
      <c r="Y37" s="13"/>
      <c r="Z37" s="3"/>
      <c r="AA37" s="3"/>
    </row>
    <row r="38" spans="1:27" x14ac:dyDescent="0.2">
      <c r="A38" s="13"/>
      <c r="B38" s="13"/>
      <c r="C38" s="22"/>
      <c r="D38" s="193"/>
      <c r="E38" s="193"/>
      <c r="F38" s="14"/>
      <c r="G38" s="14"/>
      <c r="H38" s="14"/>
      <c r="I38" s="14"/>
      <c r="J38" s="5"/>
      <c r="K38" s="5"/>
      <c r="L38" s="5"/>
      <c r="M38" s="5"/>
      <c r="N38" s="5"/>
      <c r="O38" s="15"/>
      <c r="P38" s="16"/>
      <c r="Q38" s="15"/>
      <c r="R38" s="23"/>
      <c r="V38" s="3"/>
      <c r="W38" s="3"/>
      <c r="X38" s="3"/>
      <c r="Y38" s="13"/>
      <c r="Z38" s="3"/>
      <c r="AA38" s="3"/>
    </row>
    <row r="39" spans="1:27" x14ac:dyDescent="0.2">
      <c r="B39" s="13"/>
      <c r="C39" s="59" t="s">
        <v>360</v>
      </c>
      <c r="D39" s="195"/>
      <c r="E39" s="195"/>
      <c r="H39" s="13"/>
      <c r="I39" s="13"/>
      <c r="O39" s="200"/>
      <c r="Q39" s="200"/>
      <c r="R39" s="202"/>
    </row>
    <row r="40" spans="1:27" x14ac:dyDescent="0.2">
      <c r="C40" s="52" t="s">
        <v>0</v>
      </c>
    </row>
    <row r="41" spans="1:27" x14ac:dyDescent="0.2">
      <c r="C41" s="62"/>
    </row>
  </sheetData>
  <protectedRanges>
    <protectedRange password="CF3F" sqref="B36" name="Range1_2_1_3_1"/>
  </protectedRanges>
  <mergeCells count="15">
    <mergeCell ref="N10:R10"/>
    <mergeCell ref="A36:L36"/>
    <mergeCell ref="C12:E12"/>
    <mergeCell ref="C10:C11"/>
    <mergeCell ref="D10:D11"/>
    <mergeCell ref="E10:E11"/>
    <mergeCell ref="F10:F11"/>
    <mergeCell ref="G10:G11"/>
    <mergeCell ref="H10:M10"/>
    <mergeCell ref="A4:B4"/>
    <mergeCell ref="A5:B5"/>
    <mergeCell ref="A6:B6"/>
    <mergeCell ref="A7:B7"/>
    <mergeCell ref="A10:A11"/>
    <mergeCell ref="B10:B11"/>
  </mergeCells>
  <pageMargins left="0.75000000000000011" right="0.75000000000000011" top="1" bottom="1" header="0.5" footer="0.5"/>
  <pageSetup paperSize="9" scale="53" fitToHeight="0" orientation="landscape" horizontalDpi="4294967292" verticalDpi="4294967292" r:id="rId1"/>
  <headerFooter alignWithMargins="0"/>
  <colBreaks count="1" manualBreakCount="1">
    <brk id="1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pageSetUpPr fitToPage="1"/>
  </sheetPr>
  <dimension ref="A1:R65"/>
  <sheetViews>
    <sheetView topLeftCell="A29" zoomScale="90" zoomScaleNormal="90" workbookViewId="0">
      <selection activeCell="A66" sqref="A66:XFD68"/>
    </sheetView>
  </sheetViews>
  <sheetFormatPr defaultColWidth="10.42578125" defaultRowHeight="12.75" x14ac:dyDescent="0.2"/>
  <cols>
    <col min="1" max="1" width="4.7109375" style="1" customWidth="1"/>
    <col min="2" max="2" width="9.28515625" style="1" customWidth="1"/>
    <col min="3" max="3" width="53.7109375" style="1" customWidth="1"/>
    <col min="4" max="4" width="6.140625" style="1" bestFit="1" customWidth="1"/>
    <col min="5" max="5" width="11.7109375" style="1" customWidth="1"/>
    <col min="6" max="6" width="7" style="1" bestFit="1" customWidth="1"/>
    <col min="7" max="7" width="7.85546875" style="1" customWidth="1"/>
    <col min="8" max="8" width="8.28515625" style="1" customWidth="1"/>
    <col min="9" max="9" width="7.28515625" style="1" bestFit="1" customWidth="1"/>
    <col min="10" max="11" width="8.42578125" style="1" customWidth="1"/>
    <col min="12" max="12" width="8" style="1" customWidth="1"/>
    <col min="13" max="13" width="8.42578125" style="1" customWidth="1"/>
    <col min="14" max="14" width="8.28515625" style="1" customWidth="1"/>
    <col min="15" max="15" width="8.7109375" style="1" customWidth="1"/>
    <col min="16" max="16" width="9" style="1" customWidth="1"/>
    <col min="17" max="17" width="8.7109375" style="1" customWidth="1"/>
    <col min="18" max="18" width="8.5703125" style="1" customWidth="1"/>
    <col min="19" max="16384" width="10.42578125" style="1"/>
  </cols>
  <sheetData>
    <row r="1" spans="1:18" x14ac:dyDescent="0.2">
      <c r="A1" s="6"/>
      <c r="G1" s="6" t="s">
        <v>123</v>
      </c>
      <c r="H1" s="6"/>
      <c r="I1" s="6"/>
    </row>
    <row r="2" spans="1:18" x14ac:dyDescent="0.2">
      <c r="A2" s="6"/>
      <c r="G2" s="6" t="s">
        <v>92</v>
      </c>
      <c r="H2" s="6"/>
      <c r="I2" s="6"/>
    </row>
    <row r="3" spans="1:18" x14ac:dyDescent="0.2">
      <c r="A3" s="6"/>
      <c r="J3" s="17"/>
      <c r="K3" s="17"/>
      <c r="L3" s="17"/>
      <c r="M3" s="17"/>
      <c r="N3" s="17"/>
      <c r="P3" s="17"/>
    </row>
    <row r="4" spans="1:18" x14ac:dyDescent="0.2">
      <c r="A4" s="17" t="s">
        <v>23</v>
      </c>
      <c r="C4" s="1" t="str">
        <f>'1-1'!C4</f>
        <v>Malkas novietnes otrās daļas pārbūve par ražošanas cehu</v>
      </c>
      <c r="J4" s="17"/>
      <c r="K4" s="17"/>
      <c r="L4" s="17"/>
      <c r="M4" s="17"/>
      <c r="N4" s="17"/>
      <c r="P4" s="17"/>
    </row>
    <row r="5" spans="1:18" x14ac:dyDescent="0.2">
      <c r="A5" s="17" t="s">
        <v>9</v>
      </c>
      <c r="C5" s="1" t="str">
        <f>'1-1'!C5</f>
        <v>Malkas novietnes otrās daļas pārbūve par ražošanas cehu</v>
      </c>
      <c r="R5" s="19"/>
    </row>
    <row r="6" spans="1:18" x14ac:dyDescent="0.2">
      <c r="A6" s="17" t="s">
        <v>10</v>
      </c>
      <c r="C6" s="1" t="str">
        <f>'1-1'!C6</f>
        <v>"Benūžu Skauģi", Babītes pagasts, Mārupes novads</v>
      </c>
      <c r="R6" s="19"/>
    </row>
    <row r="7" spans="1:18" x14ac:dyDescent="0.2">
      <c r="A7" s="17" t="s">
        <v>24</v>
      </c>
      <c r="B7" s="9"/>
      <c r="C7" s="1" t="str">
        <f>KOPTĀME!C13</f>
        <v>-</v>
      </c>
      <c r="R7" s="19"/>
    </row>
    <row r="8" spans="1:18" x14ac:dyDescent="0.2">
      <c r="A8" s="17" t="str">
        <f>'1-1'!A8</f>
        <v>Tāme sastādīta 2021.gada tirgus cenās, pamatojoties uz ēkas projektu</v>
      </c>
      <c r="B8" s="17"/>
      <c r="O8" s="6"/>
      <c r="R8" s="37" t="s">
        <v>1</v>
      </c>
    </row>
    <row r="9" spans="1:18" x14ac:dyDescent="0.2">
      <c r="A9" s="6"/>
      <c r="C9" s="38"/>
      <c r="D9" s="38"/>
      <c r="E9" s="38"/>
      <c r="F9" s="18"/>
      <c r="O9" s="39"/>
      <c r="R9" s="18">
        <f>R60</f>
        <v>0</v>
      </c>
    </row>
    <row r="10" spans="1:18" s="4" customFormat="1" ht="14.1" customHeight="1" x14ac:dyDescent="0.2">
      <c r="A10" s="274" t="s">
        <v>21</v>
      </c>
      <c r="B10" s="275" t="s">
        <v>22</v>
      </c>
      <c r="C10" s="276" t="s">
        <v>101</v>
      </c>
      <c r="D10" s="276" t="s">
        <v>272</v>
      </c>
      <c r="E10" s="170"/>
      <c r="F10" s="277" t="s">
        <v>15</v>
      </c>
      <c r="G10" s="277" t="s">
        <v>2</v>
      </c>
      <c r="H10" s="278" t="s">
        <v>16</v>
      </c>
      <c r="I10" s="278"/>
      <c r="J10" s="278"/>
      <c r="K10" s="278"/>
      <c r="L10" s="278"/>
      <c r="M10" s="278"/>
      <c r="N10" s="273" t="s">
        <v>17</v>
      </c>
      <c r="O10" s="273"/>
      <c r="P10" s="273"/>
      <c r="Q10" s="273"/>
      <c r="R10" s="273"/>
    </row>
    <row r="11" spans="1:18" s="4" customFormat="1" ht="106.15" customHeight="1" x14ac:dyDescent="0.2">
      <c r="A11" s="274"/>
      <c r="B11" s="275"/>
      <c r="C11" s="276"/>
      <c r="D11" s="276"/>
      <c r="E11" s="170"/>
      <c r="F11" s="277"/>
      <c r="G11" s="277"/>
      <c r="H11" s="93" t="s">
        <v>18</v>
      </c>
      <c r="I11" s="93" t="s">
        <v>25</v>
      </c>
      <c r="J11" s="93" t="s">
        <v>29</v>
      </c>
      <c r="K11" s="93" t="s">
        <v>102</v>
      </c>
      <c r="L11" s="93" t="s">
        <v>27</v>
      </c>
      <c r="M11" s="93" t="s">
        <v>28</v>
      </c>
      <c r="N11" s="93" t="s">
        <v>19</v>
      </c>
      <c r="O11" s="93" t="s">
        <v>29</v>
      </c>
      <c r="P11" s="93" t="s">
        <v>102</v>
      </c>
      <c r="Q11" s="93" t="s">
        <v>27</v>
      </c>
      <c r="R11" s="93" t="s">
        <v>30</v>
      </c>
    </row>
    <row r="12" spans="1:18" s="3" customFormat="1" ht="17.25" thickBot="1" x14ac:dyDescent="0.25">
      <c r="A12" s="86"/>
      <c r="B12" s="33"/>
      <c r="C12" s="148" t="s">
        <v>278</v>
      </c>
      <c r="D12" s="149"/>
      <c r="E12" s="149"/>
      <c r="F12" s="149"/>
      <c r="G12" s="150"/>
      <c r="H12" s="104"/>
      <c r="I12" s="105"/>
      <c r="J12" s="104"/>
      <c r="K12" s="104"/>
      <c r="L12" s="104"/>
      <c r="M12" s="106"/>
      <c r="N12" s="106"/>
      <c r="O12" s="106"/>
      <c r="P12" s="106"/>
      <c r="Q12" s="106"/>
      <c r="R12" s="106"/>
    </row>
    <row r="13" spans="1:18" s="3" customFormat="1" ht="13.5" thickBot="1" x14ac:dyDescent="0.25">
      <c r="A13" s="220">
        <v>1</v>
      </c>
      <c r="B13" s="33" t="s">
        <v>65</v>
      </c>
      <c r="C13" s="219" t="s">
        <v>649</v>
      </c>
      <c r="D13" s="219" t="s">
        <v>274</v>
      </c>
      <c r="E13" s="219" t="s">
        <v>650</v>
      </c>
      <c r="F13" s="220" t="s">
        <v>266</v>
      </c>
      <c r="G13" s="220">
        <v>2</v>
      </c>
      <c r="H13" s="104"/>
      <c r="I13" s="105"/>
      <c r="J13" s="104"/>
      <c r="K13" s="104"/>
      <c r="L13" s="104"/>
      <c r="M13" s="106">
        <f t="shared" ref="M13:M14" si="0">SUM(J13:L13)</f>
        <v>0</v>
      </c>
      <c r="N13" s="106">
        <f t="shared" ref="N13:N14" si="1">ROUND(G13*H13,2)</f>
        <v>0</v>
      </c>
      <c r="O13" s="106">
        <f t="shared" ref="O13:O14" si="2">ROUND(G13*J13,2)</f>
        <v>0</v>
      </c>
      <c r="P13" s="106">
        <f t="shared" ref="P13:P14" si="3">ROUND(G13*K13,2)</f>
        <v>0</v>
      </c>
      <c r="Q13" s="106">
        <f t="shared" ref="Q13:Q14" si="4">ROUND(G13*L13,2)</f>
        <v>0</v>
      </c>
      <c r="R13" s="106">
        <f t="shared" ref="R13:R14" si="5">O13+P13+Q13</f>
        <v>0</v>
      </c>
    </row>
    <row r="14" spans="1:18" s="3" customFormat="1" ht="13.5" thickBot="1" x14ac:dyDescent="0.25">
      <c r="A14" s="220">
        <v>2</v>
      </c>
      <c r="B14" s="33" t="s">
        <v>65</v>
      </c>
      <c r="C14" s="219" t="s">
        <v>651</v>
      </c>
      <c r="D14" s="219" t="s">
        <v>275</v>
      </c>
      <c r="E14" s="219" t="s">
        <v>650</v>
      </c>
      <c r="F14" s="220" t="s">
        <v>266</v>
      </c>
      <c r="G14" s="220">
        <v>2</v>
      </c>
      <c r="H14" s="104"/>
      <c r="I14" s="105"/>
      <c r="J14" s="104"/>
      <c r="K14" s="104"/>
      <c r="L14" s="104"/>
      <c r="M14" s="106">
        <f t="shared" si="0"/>
        <v>0</v>
      </c>
      <c r="N14" s="106">
        <f t="shared" si="1"/>
        <v>0</v>
      </c>
      <c r="O14" s="106">
        <f t="shared" si="2"/>
        <v>0</v>
      </c>
      <c r="P14" s="106">
        <f t="shared" si="3"/>
        <v>0</v>
      </c>
      <c r="Q14" s="106">
        <f t="shared" si="4"/>
        <v>0</v>
      </c>
      <c r="R14" s="106">
        <f t="shared" si="5"/>
        <v>0</v>
      </c>
    </row>
    <row r="15" spans="1:18" s="3" customFormat="1" ht="26.25" thickBot="1" x14ac:dyDescent="0.25">
      <c r="A15" s="220">
        <v>3</v>
      </c>
      <c r="B15" s="33" t="s">
        <v>65</v>
      </c>
      <c r="C15" s="219" t="s">
        <v>661</v>
      </c>
      <c r="D15" s="219"/>
      <c r="E15" s="219" t="s">
        <v>652</v>
      </c>
      <c r="F15" s="220" t="s">
        <v>266</v>
      </c>
      <c r="G15" s="220">
        <v>2</v>
      </c>
      <c r="H15" s="104"/>
      <c r="I15" s="105"/>
      <c r="J15" s="104"/>
      <c r="K15" s="104"/>
      <c r="L15" s="104"/>
      <c r="M15" s="106">
        <f t="shared" ref="M15:M59" si="6">SUM(J15:L15)</f>
        <v>0</v>
      </c>
      <c r="N15" s="106">
        <f t="shared" ref="N15:N59" si="7">ROUND(G15*H15,2)</f>
        <v>0</v>
      </c>
      <c r="O15" s="106">
        <f t="shared" ref="O15:O59" si="8">ROUND(G15*J15,2)</f>
        <v>0</v>
      </c>
      <c r="P15" s="106">
        <f t="shared" ref="P15:P59" si="9">ROUND(G15*K15,2)</f>
        <v>0</v>
      </c>
      <c r="Q15" s="106">
        <f t="shared" ref="Q15:Q59" si="10">ROUND(G15*L15,2)</f>
        <v>0</v>
      </c>
      <c r="R15" s="106">
        <f t="shared" ref="R15:R59" si="11">O15+P15+Q15</f>
        <v>0</v>
      </c>
    </row>
    <row r="16" spans="1:18" s="3" customFormat="1" ht="26.25" thickBot="1" x14ac:dyDescent="0.25">
      <c r="A16" s="220">
        <v>4</v>
      </c>
      <c r="B16" s="33" t="s">
        <v>65</v>
      </c>
      <c r="C16" s="219" t="s">
        <v>662</v>
      </c>
      <c r="D16" s="219"/>
      <c r="E16" s="219" t="s">
        <v>653</v>
      </c>
      <c r="F16" s="220" t="s">
        <v>266</v>
      </c>
      <c r="G16" s="220">
        <v>4</v>
      </c>
      <c r="H16" s="104"/>
      <c r="I16" s="105"/>
      <c r="J16" s="104"/>
      <c r="K16" s="104"/>
      <c r="L16" s="104"/>
      <c r="M16" s="106">
        <f t="shared" si="6"/>
        <v>0</v>
      </c>
      <c r="N16" s="106">
        <f t="shared" si="7"/>
        <v>0</v>
      </c>
      <c r="O16" s="106">
        <f t="shared" si="8"/>
        <v>0</v>
      </c>
      <c r="P16" s="106">
        <f t="shared" si="9"/>
        <v>0</v>
      </c>
      <c r="Q16" s="106">
        <f t="shared" si="10"/>
        <v>0</v>
      </c>
      <c r="R16" s="106">
        <f t="shared" si="11"/>
        <v>0</v>
      </c>
    </row>
    <row r="17" spans="1:18" s="3" customFormat="1" ht="26.25" thickBot="1" x14ac:dyDescent="0.25">
      <c r="A17" s="220">
        <v>5</v>
      </c>
      <c r="B17" s="33" t="s">
        <v>65</v>
      </c>
      <c r="C17" s="219" t="s">
        <v>663</v>
      </c>
      <c r="D17" s="219"/>
      <c r="E17" s="219" t="s">
        <v>653</v>
      </c>
      <c r="F17" s="220" t="s">
        <v>266</v>
      </c>
      <c r="G17" s="220">
        <v>1</v>
      </c>
      <c r="H17" s="104"/>
      <c r="I17" s="105"/>
      <c r="J17" s="104"/>
      <c r="K17" s="104"/>
      <c r="L17" s="104"/>
      <c r="M17" s="106">
        <f t="shared" si="6"/>
        <v>0</v>
      </c>
      <c r="N17" s="106">
        <f t="shared" si="7"/>
        <v>0</v>
      </c>
      <c r="O17" s="106">
        <f t="shared" si="8"/>
        <v>0</v>
      </c>
      <c r="P17" s="106">
        <f t="shared" si="9"/>
        <v>0</v>
      </c>
      <c r="Q17" s="106">
        <f t="shared" si="10"/>
        <v>0</v>
      </c>
      <c r="R17" s="106">
        <f t="shared" si="11"/>
        <v>0</v>
      </c>
    </row>
    <row r="18" spans="1:18" s="3" customFormat="1" ht="26.25" thickBot="1" x14ac:dyDescent="0.25">
      <c r="A18" s="220">
        <v>6</v>
      </c>
      <c r="B18" s="33" t="s">
        <v>65</v>
      </c>
      <c r="C18" s="219" t="s">
        <v>664</v>
      </c>
      <c r="D18" s="219"/>
      <c r="E18" s="219"/>
      <c r="F18" s="220" t="s">
        <v>78</v>
      </c>
      <c r="G18" s="220">
        <v>1</v>
      </c>
      <c r="H18" s="104"/>
      <c r="I18" s="105"/>
      <c r="J18" s="104"/>
      <c r="K18" s="104"/>
      <c r="L18" s="104"/>
      <c r="M18" s="106">
        <f t="shared" si="6"/>
        <v>0</v>
      </c>
      <c r="N18" s="106">
        <f t="shared" si="7"/>
        <v>0</v>
      </c>
      <c r="O18" s="106">
        <f t="shared" si="8"/>
        <v>0</v>
      </c>
      <c r="P18" s="106">
        <f t="shared" si="9"/>
        <v>0</v>
      </c>
      <c r="Q18" s="106">
        <f t="shared" si="10"/>
        <v>0</v>
      </c>
      <c r="R18" s="106">
        <f t="shared" si="11"/>
        <v>0</v>
      </c>
    </row>
    <row r="19" spans="1:18" s="3" customFormat="1" ht="13.5" thickBot="1" x14ac:dyDescent="0.25">
      <c r="A19" s="220">
        <v>7</v>
      </c>
      <c r="B19" s="33" t="s">
        <v>65</v>
      </c>
      <c r="C19" s="218" t="s">
        <v>654</v>
      </c>
      <c r="D19" s="219"/>
      <c r="E19" s="219" t="s">
        <v>655</v>
      </c>
      <c r="F19" s="220" t="s">
        <v>266</v>
      </c>
      <c r="G19" s="220">
        <v>1</v>
      </c>
      <c r="H19" s="104"/>
      <c r="I19" s="105"/>
      <c r="J19" s="104"/>
      <c r="K19" s="104"/>
      <c r="L19" s="104"/>
      <c r="M19" s="106">
        <f t="shared" si="6"/>
        <v>0</v>
      </c>
      <c r="N19" s="106">
        <f t="shared" si="7"/>
        <v>0</v>
      </c>
      <c r="O19" s="106">
        <f t="shared" si="8"/>
        <v>0</v>
      </c>
      <c r="P19" s="106">
        <f t="shared" si="9"/>
        <v>0</v>
      </c>
      <c r="Q19" s="106">
        <f t="shared" si="10"/>
        <v>0</v>
      </c>
      <c r="R19" s="106">
        <f t="shared" si="11"/>
        <v>0</v>
      </c>
    </row>
    <row r="20" spans="1:18" s="3" customFormat="1" ht="13.5" thickBot="1" x14ac:dyDescent="0.25">
      <c r="A20" s="220">
        <v>8</v>
      </c>
      <c r="B20" s="33" t="s">
        <v>65</v>
      </c>
      <c r="C20" s="218" t="s">
        <v>656</v>
      </c>
      <c r="D20" s="219"/>
      <c r="E20" s="219" t="s">
        <v>655</v>
      </c>
      <c r="F20" s="220" t="s">
        <v>266</v>
      </c>
      <c r="G20" s="220">
        <v>12</v>
      </c>
      <c r="H20" s="104"/>
      <c r="I20" s="105"/>
      <c r="J20" s="104"/>
      <c r="K20" s="104"/>
      <c r="L20" s="104"/>
      <c r="M20" s="106">
        <f t="shared" si="6"/>
        <v>0</v>
      </c>
      <c r="N20" s="106">
        <f t="shared" si="7"/>
        <v>0</v>
      </c>
      <c r="O20" s="106">
        <f t="shared" si="8"/>
        <v>0</v>
      </c>
      <c r="P20" s="106">
        <f t="shared" si="9"/>
        <v>0</v>
      </c>
      <c r="Q20" s="106">
        <f t="shared" si="10"/>
        <v>0</v>
      </c>
      <c r="R20" s="106">
        <f t="shared" si="11"/>
        <v>0</v>
      </c>
    </row>
    <row r="21" spans="1:18" s="3" customFormat="1" ht="13.5" thickBot="1" x14ac:dyDescent="0.25">
      <c r="A21" s="220">
        <v>9</v>
      </c>
      <c r="B21" s="33" t="s">
        <v>65</v>
      </c>
      <c r="C21" s="218" t="s">
        <v>657</v>
      </c>
      <c r="D21" s="219"/>
      <c r="E21" s="219" t="s">
        <v>655</v>
      </c>
      <c r="F21" s="220" t="s">
        <v>266</v>
      </c>
      <c r="G21" s="220">
        <v>1</v>
      </c>
      <c r="H21" s="104"/>
      <c r="I21" s="105"/>
      <c r="J21" s="104"/>
      <c r="K21" s="104"/>
      <c r="L21" s="104"/>
      <c r="M21" s="106">
        <f t="shared" si="6"/>
        <v>0</v>
      </c>
      <c r="N21" s="106">
        <f t="shared" si="7"/>
        <v>0</v>
      </c>
      <c r="O21" s="106">
        <f t="shared" si="8"/>
        <v>0</v>
      </c>
      <c r="P21" s="106">
        <f t="shared" si="9"/>
        <v>0</v>
      </c>
      <c r="Q21" s="106">
        <f t="shared" si="10"/>
        <v>0</v>
      </c>
      <c r="R21" s="106">
        <f t="shared" si="11"/>
        <v>0</v>
      </c>
    </row>
    <row r="22" spans="1:18" s="3" customFormat="1" ht="13.5" thickBot="1" x14ac:dyDescent="0.25">
      <c r="A22" s="220">
        <v>10</v>
      </c>
      <c r="B22" s="33" t="s">
        <v>65</v>
      </c>
      <c r="C22" s="219" t="s">
        <v>665</v>
      </c>
      <c r="D22" s="219" t="s">
        <v>279</v>
      </c>
      <c r="E22" s="219" t="s">
        <v>617</v>
      </c>
      <c r="F22" s="220" t="s">
        <v>78</v>
      </c>
      <c r="G22" s="220">
        <v>1</v>
      </c>
      <c r="H22" s="104"/>
      <c r="I22" s="105"/>
      <c r="J22" s="104"/>
      <c r="K22" s="104"/>
      <c r="L22" s="104"/>
      <c r="M22" s="106">
        <f t="shared" si="6"/>
        <v>0</v>
      </c>
      <c r="N22" s="106">
        <f t="shared" si="7"/>
        <v>0</v>
      </c>
      <c r="O22" s="106">
        <f t="shared" si="8"/>
        <v>0</v>
      </c>
      <c r="P22" s="106">
        <f t="shared" si="9"/>
        <v>0</v>
      </c>
      <c r="Q22" s="106">
        <f t="shared" si="10"/>
        <v>0</v>
      </c>
      <c r="R22" s="106">
        <f t="shared" si="11"/>
        <v>0</v>
      </c>
    </row>
    <row r="23" spans="1:18" s="3" customFormat="1" ht="13.5" thickBot="1" x14ac:dyDescent="0.25">
      <c r="A23" s="220">
        <v>11</v>
      </c>
      <c r="B23" s="33" t="s">
        <v>65</v>
      </c>
      <c r="C23" s="219" t="s">
        <v>665</v>
      </c>
      <c r="D23" s="219" t="s">
        <v>280</v>
      </c>
      <c r="E23" s="219" t="s">
        <v>617</v>
      </c>
      <c r="F23" s="220" t="s">
        <v>78</v>
      </c>
      <c r="G23" s="220">
        <v>1</v>
      </c>
      <c r="H23" s="104"/>
      <c r="I23" s="105"/>
      <c r="J23" s="104"/>
      <c r="K23" s="104"/>
      <c r="L23" s="104"/>
      <c r="M23" s="106">
        <f t="shared" si="6"/>
        <v>0</v>
      </c>
      <c r="N23" s="106">
        <f t="shared" si="7"/>
        <v>0</v>
      </c>
      <c r="O23" s="106">
        <f t="shared" si="8"/>
        <v>0</v>
      </c>
      <c r="P23" s="106">
        <f t="shared" si="9"/>
        <v>0</v>
      </c>
      <c r="Q23" s="106">
        <f t="shared" si="10"/>
        <v>0</v>
      </c>
      <c r="R23" s="106">
        <f t="shared" si="11"/>
        <v>0</v>
      </c>
    </row>
    <row r="24" spans="1:18" s="3" customFormat="1" ht="13.5" thickBot="1" x14ac:dyDescent="0.25">
      <c r="A24" s="220">
        <v>12</v>
      </c>
      <c r="B24" s="33" t="s">
        <v>65</v>
      </c>
      <c r="C24" s="219" t="s">
        <v>665</v>
      </c>
      <c r="D24" s="219" t="s">
        <v>281</v>
      </c>
      <c r="E24" s="219" t="s">
        <v>617</v>
      </c>
      <c r="F24" s="220" t="s">
        <v>78</v>
      </c>
      <c r="G24" s="220">
        <v>1</v>
      </c>
      <c r="H24" s="104"/>
      <c r="I24" s="105"/>
      <c r="J24" s="104"/>
      <c r="K24" s="104"/>
      <c r="L24" s="104"/>
      <c r="M24" s="106">
        <f t="shared" si="6"/>
        <v>0</v>
      </c>
      <c r="N24" s="106">
        <f t="shared" si="7"/>
        <v>0</v>
      </c>
      <c r="O24" s="106">
        <f t="shared" si="8"/>
        <v>0</v>
      </c>
      <c r="P24" s="106">
        <f t="shared" si="9"/>
        <v>0</v>
      </c>
      <c r="Q24" s="106">
        <f t="shared" si="10"/>
        <v>0</v>
      </c>
      <c r="R24" s="106">
        <f t="shared" si="11"/>
        <v>0</v>
      </c>
    </row>
    <row r="25" spans="1:18" s="3" customFormat="1" ht="39" thickBot="1" x14ac:dyDescent="0.25">
      <c r="A25" s="220">
        <v>13</v>
      </c>
      <c r="B25" s="33" t="s">
        <v>65</v>
      </c>
      <c r="C25" s="219" t="s">
        <v>666</v>
      </c>
      <c r="D25" s="219" t="s">
        <v>279</v>
      </c>
      <c r="E25" s="219" t="s">
        <v>617</v>
      </c>
      <c r="F25" s="220" t="s">
        <v>557</v>
      </c>
      <c r="G25" s="220">
        <v>46</v>
      </c>
      <c r="H25" s="104"/>
      <c r="I25" s="105"/>
      <c r="J25" s="104"/>
      <c r="K25" s="104"/>
      <c r="L25" s="104"/>
      <c r="M25" s="106">
        <f t="shared" si="6"/>
        <v>0</v>
      </c>
      <c r="N25" s="106">
        <f t="shared" si="7"/>
        <v>0</v>
      </c>
      <c r="O25" s="106">
        <f t="shared" si="8"/>
        <v>0</v>
      </c>
      <c r="P25" s="106">
        <f t="shared" si="9"/>
        <v>0</v>
      </c>
      <c r="Q25" s="106">
        <f t="shared" si="10"/>
        <v>0</v>
      </c>
      <c r="R25" s="106">
        <f t="shared" si="11"/>
        <v>0</v>
      </c>
    </row>
    <row r="26" spans="1:18" s="3" customFormat="1" ht="39" thickBot="1" x14ac:dyDescent="0.25">
      <c r="A26" s="220">
        <v>14</v>
      </c>
      <c r="B26" s="33" t="s">
        <v>65</v>
      </c>
      <c r="C26" s="219" t="s">
        <v>666</v>
      </c>
      <c r="D26" s="219" t="s">
        <v>280</v>
      </c>
      <c r="E26" s="219" t="s">
        <v>617</v>
      </c>
      <c r="F26" s="220" t="s">
        <v>557</v>
      </c>
      <c r="G26" s="220">
        <v>60</v>
      </c>
      <c r="H26" s="104"/>
      <c r="I26" s="105"/>
      <c r="J26" s="104"/>
      <c r="K26" s="104"/>
      <c r="L26" s="104"/>
      <c r="M26" s="106">
        <f t="shared" si="6"/>
        <v>0</v>
      </c>
      <c r="N26" s="106">
        <f t="shared" si="7"/>
        <v>0</v>
      </c>
      <c r="O26" s="106">
        <f t="shared" si="8"/>
        <v>0</v>
      </c>
      <c r="P26" s="106">
        <f t="shared" si="9"/>
        <v>0</v>
      </c>
      <c r="Q26" s="106">
        <f t="shared" si="10"/>
        <v>0</v>
      </c>
      <c r="R26" s="106">
        <f t="shared" si="11"/>
        <v>0</v>
      </c>
    </row>
    <row r="27" spans="1:18" s="3" customFormat="1" ht="39" thickBot="1" x14ac:dyDescent="0.25">
      <c r="A27" s="220">
        <v>15</v>
      </c>
      <c r="B27" s="33" t="s">
        <v>65</v>
      </c>
      <c r="C27" s="219" t="s">
        <v>666</v>
      </c>
      <c r="D27" s="219" t="s">
        <v>281</v>
      </c>
      <c r="E27" s="219" t="s">
        <v>617</v>
      </c>
      <c r="F27" s="220" t="s">
        <v>557</v>
      </c>
      <c r="G27" s="220">
        <v>1</v>
      </c>
      <c r="H27" s="104"/>
      <c r="I27" s="105"/>
      <c r="J27" s="104"/>
      <c r="K27" s="104"/>
      <c r="L27" s="104"/>
      <c r="M27" s="106">
        <f t="shared" si="6"/>
        <v>0</v>
      </c>
      <c r="N27" s="106">
        <f t="shared" si="7"/>
        <v>0</v>
      </c>
      <c r="O27" s="106">
        <f t="shared" si="8"/>
        <v>0</v>
      </c>
      <c r="P27" s="106">
        <f t="shared" si="9"/>
        <v>0</v>
      </c>
      <c r="Q27" s="106">
        <f t="shared" si="10"/>
        <v>0</v>
      </c>
      <c r="R27" s="106">
        <f t="shared" si="11"/>
        <v>0</v>
      </c>
    </row>
    <row r="28" spans="1:18" s="3" customFormat="1" ht="13.5" thickBot="1" x14ac:dyDescent="0.25">
      <c r="A28" s="220">
        <v>16</v>
      </c>
      <c r="B28" s="33" t="s">
        <v>65</v>
      </c>
      <c r="C28" s="219" t="s">
        <v>667</v>
      </c>
      <c r="D28" s="219" t="s">
        <v>279</v>
      </c>
      <c r="E28" s="219" t="s">
        <v>499</v>
      </c>
      <c r="F28" s="220" t="s">
        <v>557</v>
      </c>
      <c r="G28" s="220">
        <v>19</v>
      </c>
      <c r="H28" s="104"/>
      <c r="I28" s="105"/>
      <c r="J28" s="104"/>
      <c r="K28" s="104"/>
      <c r="L28" s="104"/>
      <c r="M28" s="106">
        <f t="shared" si="6"/>
        <v>0</v>
      </c>
      <c r="N28" s="106">
        <f t="shared" si="7"/>
        <v>0</v>
      </c>
      <c r="O28" s="106">
        <f t="shared" si="8"/>
        <v>0</v>
      </c>
      <c r="P28" s="106">
        <f t="shared" si="9"/>
        <v>0</v>
      </c>
      <c r="Q28" s="106">
        <f t="shared" si="10"/>
        <v>0</v>
      </c>
      <c r="R28" s="106">
        <f t="shared" si="11"/>
        <v>0</v>
      </c>
    </row>
    <row r="29" spans="1:18" s="3" customFormat="1" ht="13.5" thickBot="1" x14ac:dyDescent="0.25">
      <c r="A29" s="220">
        <v>17</v>
      </c>
      <c r="B29" s="33" t="s">
        <v>65</v>
      </c>
      <c r="C29" s="219" t="s">
        <v>667</v>
      </c>
      <c r="D29" s="219" t="s">
        <v>280</v>
      </c>
      <c r="E29" s="219" t="s">
        <v>499</v>
      </c>
      <c r="F29" s="220" t="s">
        <v>557</v>
      </c>
      <c r="G29" s="220">
        <v>26</v>
      </c>
      <c r="H29" s="104"/>
      <c r="I29" s="105"/>
      <c r="J29" s="104"/>
      <c r="K29" s="104"/>
      <c r="L29" s="104"/>
      <c r="M29" s="106">
        <f t="shared" si="6"/>
        <v>0</v>
      </c>
      <c r="N29" s="106">
        <f t="shared" si="7"/>
        <v>0</v>
      </c>
      <c r="O29" s="106">
        <f t="shared" si="8"/>
        <v>0</v>
      </c>
      <c r="P29" s="106">
        <f t="shared" si="9"/>
        <v>0</v>
      </c>
      <c r="Q29" s="106">
        <f t="shared" si="10"/>
        <v>0</v>
      </c>
      <c r="R29" s="106">
        <f t="shared" si="11"/>
        <v>0</v>
      </c>
    </row>
    <row r="30" spans="1:18" s="3" customFormat="1" ht="13.5" thickBot="1" x14ac:dyDescent="0.25">
      <c r="A30" s="220">
        <v>18</v>
      </c>
      <c r="B30" s="33" t="s">
        <v>65</v>
      </c>
      <c r="C30" s="219" t="s">
        <v>668</v>
      </c>
      <c r="D30" s="219" t="s">
        <v>280</v>
      </c>
      <c r="E30" s="219" t="s">
        <v>499</v>
      </c>
      <c r="F30" s="220" t="s">
        <v>557</v>
      </c>
      <c r="G30" s="220">
        <v>8</v>
      </c>
      <c r="H30" s="104"/>
      <c r="I30" s="105"/>
      <c r="J30" s="104"/>
      <c r="K30" s="104"/>
      <c r="L30" s="104"/>
      <c r="M30" s="106">
        <f t="shared" si="6"/>
        <v>0</v>
      </c>
      <c r="N30" s="106">
        <f t="shared" si="7"/>
        <v>0</v>
      </c>
      <c r="O30" s="106">
        <f t="shared" si="8"/>
        <v>0</v>
      </c>
      <c r="P30" s="106">
        <f t="shared" si="9"/>
        <v>0</v>
      </c>
      <c r="Q30" s="106">
        <f t="shared" si="10"/>
        <v>0</v>
      </c>
      <c r="R30" s="106">
        <f t="shared" si="11"/>
        <v>0</v>
      </c>
    </row>
    <row r="31" spans="1:18" s="3" customFormat="1" ht="13.5" thickBot="1" x14ac:dyDescent="0.25">
      <c r="A31" s="220">
        <v>19</v>
      </c>
      <c r="B31" s="33" t="s">
        <v>65</v>
      </c>
      <c r="C31" s="219" t="s">
        <v>668</v>
      </c>
      <c r="D31" s="219" t="s">
        <v>281</v>
      </c>
      <c r="E31" s="219" t="s">
        <v>499</v>
      </c>
      <c r="F31" s="220" t="s">
        <v>557</v>
      </c>
      <c r="G31" s="220">
        <v>1</v>
      </c>
      <c r="H31" s="104"/>
      <c r="I31" s="105"/>
      <c r="J31" s="104"/>
      <c r="K31" s="104"/>
      <c r="L31" s="104"/>
      <c r="M31" s="106">
        <f t="shared" si="6"/>
        <v>0</v>
      </c>
      <c r="N31" s="106">
        <f t="shared" si="7"/>
        <v>0</v>
      </c>
      <c r="O31" s="106">
        <f t="shared" si="8"/>
        <v>0</v>
      </c>
      <c r="P31" s="106">
        <f t="shared" si="9"/>
        <v>0</v>
      </c>
      <c r="Q31" s="106">
        <f t="shared" si="10"/>
        <v>0</v>
      </c>
      <c r="R31" s="106">
        <f t="shared" si="11"/>
        <v>0</v>
      </c>
    </row>
    <row r="32" spans="1:18" s="3" customFormat="1" ht="13.5" thickBot="1" x14ac:dyDescent="0.25">
      <c r="A32" s="220">
        <v>20</v>
      </c>
      <c r="B32" s="33" t="s">
        <v>65</v>
      </c>
      <c r="C32" s="219" t="s">
        <v>669</v>
      </c>
      <c r="D32" s="219" t="s">
        <v>279</v>
      </c>
      <c r="E32" s="219" t="s">
        <v>499</v>
      </c>
      <c r="F32" s="220" t="s">
        <v>557</v>
      </c>
      <c r="G32" s="220">
        <v>27</v>
      </c>
      <c r="H32" s="104"/>
      <c r="I32" s="105"/>
      <c r="J32" s="104"/>
      <c r="K32" s="104"/>
      <c r="L32" s="104"/>
      <c r="M32" s="106">
        <f t="shared" si="6"/>
        <v>0</v>
      </c>
      <c r="N32" s="106">
        <f t="shared" si="7"/>
        <v>0</v>
      </c>
      <c r="O32" s="106">
        <f t="shared" si="8"/>
        <v>0</v>
      </c>
      <c r="P32" s="106">
        <f t="shared" si="9"/>
        <v>0</v>
      </c>
      <c r="Q32" s="106">
        <f t="shared" si="10"/>
        <v>0</v>
      </c>
      <c r="R32" s="106">
        <f t="shared" si="11"/>
        <v>0</v>
      </c>
    </row>
    <row r="33" spans="1:18" s="3" customFormat="1" ht="13.5" thickBot="1" x14ac:dyDescent="0.25">
      <c r="A33" s="220">
        <v>21</v>
      </c>
      <c r="B33" s="33" t="s">
        <v>65</v>
      </c>
      <c r="C33" s="219" t="s">
        <v>669</v>
      </c>
      <c r="D33" s="219" t="s">
        <v>280</v>
      </c>
      <c r="E33" s="219" t="s">
        <v>499</v>
      </c>
      <c r="F33" s="220" t="s">
        <v>557</v>
      </c>
      <c r="G33" s="220">
        <v>16</v>
      </c>
      <c r="H33" s="104"/>
      <c r="I33" s="105"/>
      <c r="J33" s="104"/>
      <c r="K33" s="104"/>
      <c r="L33" s="104"/>
      <c r="M33" s="106">
        <f t="shared" si="6"/>
        <v>0</v>
      </c>
      <c r="N33" s="106">
        <f t="shared" si="7"/>
        <v>0</v>
      </c>
      <c r="O33" s="106">
        <f t="shared" si="8"/>
        <v>0</v>
      </c>
      <c r="P33" s="106">
        <f t="shared" si="9"/>
        <v>0</v>
      </c>
      <c r="Q33" s="106">
        <f t="shared" si="10"/>
        <v>0</v>
      </c>
      <c r="R33" s="106">
        <f t="shared" si="11"/>
        <v>0</v>
      </c>
    </row>
    <row r="34" spans="1:18" s="3" customFormat="1" ht="13.5" thickBot="1" x14ac:dyDescent="0.25">
      <c r="A34" s="220">
        <v>22</v>
      </c>
      <c r="B34" s="33" t="s">
        <v>65</v>
      </c>
      <c r="C34" s="219" t="s">
        <v>670</v>
      </c>
      <c r="D34" s="219" t="s">
        <v>280</v>
      </c>
      <c r="E34" s="219" t="s">
        <v>499</v>
      </c>
      <c r="F34" s="220" t="s">
        <v>557</v>
      </c>
      <c r="G34" s="220">
        <v>10</v>
      </c>
      <c r="H34" s="104"/>
      <c r="I34" s="105"/>
      <c r="J34" s="104"/>
      <c r="K34" s="104"/>
      <c r="L34" s="104"/>
      <c r="M34" s="106">
        <f t="shared" si="6"/>
        <v>0</v>
      </c>
      <c r="N34" s="106">
        <f t="shared" si="7"/>
        <v>0</v>
      </c>
      <c r="O34" s="106">
        <f t="shared" si="8"/>
        <v>0</v>
      </c>
      <c r="P34" s="106">
        <f t="shared" si="9"/>
        <v>0</v>
      </c>
      <c r="Q34" s="106">
        <f t="shared" si="10"/>
        <v>0</v>
      </c>
      <c r="R34" s="106">
        <f t="shared" si="11"/>
        <v>0</v>
      </c>
    </row>
    <row r="35" spans="1:18" s="3" customFormat="1" ht="13.5" thickBot="1" x14ac:dyDescent="0.25">
      <c r="A35" s="220">
        <v>23</v>
      </c>
      <c r="B35" s="33" t="s">
        <v>65</v>
      </c>
      <c r="C35" s="218" t="s">
        <v>632</v>
      </c>
      <c r="D35" s="219"/>
      <c r="E35" s="219" t="s">
        <v>633</v>
      </c>
      <c r="F35" s="220" t="s">
        <v>78</v>
      </c>
      <c r="G35" s="220">
        <v>1</v>
      </c>
      <c r="H35" s="104"/>
      <c r="I35" s="105"/>
      <c r="J35" s="104"/>
      <c r="K35" s="104"/>
      <c r="L35" s="104"/>
      <c r="M35" s="106">
        <f t="shared" si="6"/>
        <v>0</v>
      </c>
      <c r="N35" s="106">
        <f t="shared" si="7"/>
        <v>0</v>
      </c>
      <c r="O35" s="106">
        <f t="shared" si="8"/>
        <v>0</v>
      </c>
      <c r="P35" s="106">
        <f t="shared" si="9"/>
        <v>0</v>
      </c>
      <c r="Q35" s="106">
        <f t="shared" si="10"/>
        <v>0</v>
      </c>
      <c r="R35" s="106">
        <f t="shared" si="11"/>
        <v>0</v>
      </c>
    </row>
    <row r="36" spans="1:18" s="3" customFormat="1" ht="13.5" thickBot="1" x14ac:dyDescent="0.25">
      <c r="A36" s="220">
        <v>24</v>
      </c>
      <c r="B36" s="33" t="s">
        <v>65</v>
      </c>
      <c r="C36" s="218" t="s">
        <v>435</v>
      </c>
      <c r="D36" s="219"/>
      <c r="E36" s="219" t="s">
        <v>633</v>
      </c>
      <c r="F36" s="220" t="s">
        <v>78</v>
      </c>
      <c r="G36" s="220">
        <v>1</v>
      </c>
      <c r="H36" s="104"/>
      <c r="I36" s="105"/>
      <c r="J36" s="104"/>
      <c r="K36" s="104"/>
      <c r="L36" s="104"/>
      <c r="M36" s="106">
        <f t="shared" si="6"/>
        <v>0</v>
      </c>
      <c r="N36" s="106">
        <f t="shared" si="7"/>
        <v>0</v>
      </c>
      <c r="O36" s="106">
        <f t="shared" si="8"/>
        <v>0</v>
      </c>
      <c r="P36" s="106">
        <f t="shared" si="9"/>
        <v>0</v>
      </c>
      <c r="Q36" s="106">
        <f t="shared" si="10"/>
        <v>0</v>
      </c>
      <c r="R36" s="106">
        <f t="shared" si="11"/>
        <v>0</v>
      </c>
    </row>
    <row r="37" spans="1:18" s="3" customFormat="1" ht="13.5" thickBot="1" x14ac:dyDescent="0.25">
      <c r="A37" s="220">
        <v>25</v>
      </c>
      <c r="B37" s="33" t="s">
        <v>65</v>
      </c>
      <c r="C37" s="218" t="s">
        <v>658</v>
      </c>
      <c r="D37" s="219"/>
      <c r="E37" s="219"/>
      <c r="F37" s="220" t="s">
        <v>78</v>
      </c>
      <c r="G37" s="220">
        <v>1</v>
      </c>
      <c r="H37" s="104"/>
      <c r="I37" s="105"/>
      <c r="J37" s="104"/>
      <c r="K37" s="104"/>
      <c r="L37" s="104"/>
      <c r="M37" s="106">
        <f t="shared" si="6"/>
        <v>0</v>
      </c>
      <c r="N37" s="106">
        <f t="shared" si="7"/>
        <v>0</v>
      </c>
      <c r="O37" s="106">
        <f t="shared" si="8"/>
        <v>0</v>
      </c>
      <c r="P37" s="106">
        <f t="shared" si="9"/>
        <v>0</v>
      </c>
      <c r="Q37" s="106">
        <f t="shared" si="10"/>
        <v>0</v>
      </c>
      <c r="R37" s="106">
        <f t="shared" si="11"/>
        <v>0</v>
      </c>
    </row>
    <row r="38" spans="1:18" s="3" customFormat="1" ht="13.5" thickBot="1" x14ac:dyDescent="0.25">
      <c r="A38" s="220">
        <v>26</v>
      </c>
      <c r="B38" s="33" t="s">
        <v>65</v>
      </c>
      <c r="C38" s="218" t="s">
        <v>646</v>
      </c>
      <c r="D38" s="219"/>
      <c r="E38" s="219"/>
      <c r="F38" s="220" t="s">
        <v>78</v>
      </c>
      <c r="G38" s="220">
        <v>1</v>
      </c>
      <c r="H38" s="104"/>
      <c r="I38" s="105"/>
      <c r="J38" s="104"/>
      <c r="K38" s="104"/>
      <c r="L38" s="104"/>
      <c r="M38" s="106">
        <f t="shared" si="6"/>
        <v>0</v>
      </c>
      <c r="N38" s="106">
        <f t="shared" si="7"/>
        <v>0</v>
      </c>
      <c r="O38" s="106">
        <f t="shared" si="8"/>
        <v>0</v>
      </c>
      <c r="P38" s="106">
        <f t="shared" si="9"/>
        <v>0</v>
      </c>
      <c r="Q38" s="106">
        <f t="shared" si="10"/>
        <v>0</v>
      </c>
      <c r="R38" s="106">
        <f t="shared" si="11"/>
        <v>0</v>
      </c>
    </row>
    <row r="39" spans="1:18" s="3" customFormat="1" ht="13.5" thickBot="1" x14ac:dyDescent="0.25">
      <c r="A39" s="220">
        <v>27</v>
      </c>
      <c r="B39" s="33" t="s">
        <v>65</v>
      </c>
      <c r="C39" s="218" t="s">
        <v>647</v>
      </c>
      <c r="D39" s="219"/>
      <c r="E39" s="219"/>
      <c r="F39" s="220" t="s">
        <v>78</v>
      </c>
      <c r="G39" s="220">
        <v>1</v>
      </c>
      <c r="H39" s="104"/>
      <c r="I39" s="105"/>
      <c r="J39" s="104"/>
      <c r="K39" s="104"/>
      <c r="L39" s="104"/>
      <c r="M39" s="106">
        <f t="shared" si="6"/>
        <v>0</v>
      </c>
      <c r="N39" s="106">
        <f t="shared" si="7"/>
        <v>0</v>
      </c>
      <c r="O39" s="106">
        <f t="shared" si="8"/>
        <v>0</v>
      </c>
      <c r="P39" s="106">
        <f t="shared" si="9"/>
        <v>0</v>
      </c>
      <c r="Q39" s="106">
        <f t="shared" si="10"/>
        <v>0</v>
      </c>
      <c r="R39" s="106">
        <f t="shared" si="11"/>
        <v>0</v>
      </c>
    </row>
    <row r="40" spans="1:18" s="3" customFormat="1" ht="13.5" thickBot="1" x14ac:dyDescent="0.25">
      <c r="A40" s="220">
        <v>28</v>
      </c>
      <c r="B40" s="33" t="s">
        <v>65</v>
      </c>
      <c r="C40" s="218" t="s">
        <v>659</v>
      </c>
      <c r="D40" s="219"/>
      <c r="E40" s="219"/>
      <c r="F40" s="220" t="s">
        <v>78</v>
      </c>
      <c r="G40" s="220">
        <v>1</v>
      </c>
      <c r="H40" s="104"/>
      <c r="I40" s="105"/>
      <c r="J40" s="104"/>
      <c r="K40" s="104"/>
      <c r="L40" s="104"/>
      <c r="M40" s="106">
        <f t="shared" si="6"/>
        <v>0</v>
      </c>
      <c r="N40" s="106">
        <f t="shared" si="7"/>
        <v>0</v>
      </c>
      <c r="O40" s="106">
        <f t="shared" si="8"/>
        <v>0</v>
      </c>
      <c r="P40" s="106">
        <f t="shared" si="9"/>
        <v>0</v>
      </c>
      <c r="Q40" s="106">
        <f t="shared" si="10"/>
        <v>0</v>
      </c>
      <c r="R40" s="106">
        <f t="shared" si="11"/>
        <v>0</v>
      </c>
    </row>
    <row r="41" spans="1:18" s="3" customFormat="1" ht="13.5" thickBot="1" x14ac:dyDescent="0.25">
      <c r="A41" s="220">
        <v>29</v>
      </c>
      <c r="B41" s="33" t="s">
        <v>65</v>
      </c>
      <c r="C41" s="218" t="s">
        <v>298</v>
      </c>
      <c r="D41" s="219"/>
      <c r="E41" s="219"/>
      <c r="F41" s="220" t="s">
        <v>78</v>
      </c>
      <c r="G41" s="220">
        <v>1</v>
      </c>
      <c r="H41" s="104"/>
      <c r="I41" s="105"/>
      <c r="J41" s="104"/>
      <c r="K41" s="104"/>
      <c r="L41" s="104"/>
      <c r="M41" s="106">
        <f t="shared" si="6"/>
        <v>0</v>
      </c>
      <c r="N41" s="106">
        <f t="shared" si="7"/>
        <v>0</v>
      </c>
      <c r="O41" s="106">
        <f t="shared" si="8"/>
        <v>0</v>
      </c>
      <c r="P41" s="106">
        <f t="shared" si="9"/>
        <v>0</v>
      </c>
      <c r="Q41" s="106">
        <f t="shared" si="10"/>
        <v>0</v>
      </c>
      <c r="R41" s="106">
        <f t="shared" si="11"/>
        <v>0</v>
      </c>
    </row>
    <row r="42" spans="1:18" s="3" customFormat="1" ht="13.5" thickBot="1" x14ac:dyDescent="0.25">
      <c r="A42" s="220">
        <v>30</v>
      </c>
      <c r="B42" s="33" t="s">
        <v>65</v>
      </c>
      <c r="C42" s="219" t="s">
        <v>648</v>
      </c>
      <c r="D42" s="219"/>
      <c r="E42" s="219"/>
      <c r="F42" s="220" t="s">
        <v>78</v>
      </c>
      <c r="G42" s="220">
        <v>1</v>
      </c>
      <c r="H42" s="104"/>
      <c r="I42" s="105"/>
      <c r="J42" s="104"/>
      <c r="K42" s="104"/>
      <c r="L42" s="104"/>
      <c r="M42" s="106">
        <f t="shared" si="6"/>
        <v>0</v>
      </c>
      <c r="N42" s="106">
        <f t="shared" si="7"/>
        <v>0</v>
      </c>
      <c r="O42" s="106">
        <f t="shared" si="8"/>
        <v>0</v>
      </c>
      <c r="P42" s="106">
        <f t="shared" si="9"/>
        <v>0</v>
      </c>
      <c r="Q42" s="106">
        <f t="shared" si="10"/>
        <v>0</v>
      </c>
      <c r="R42" s="106">
        <f t="shared" si="11"/>
        <v>0</v>
      </c>
    </row>
    <row r="43" spans="1:18" s="3" customFormat="1" ht="13.5" thickBot="1" x14ac:dyDescent="0.25">
      <c r="A43" s="220">
        <v>31</v>
      </c>
      <c r="B43" s="33" t="s">
        <v>65</v>
      </c>
      <c r="C43" s="218" t="s">
        <v>299</v>
      </c>
      <c r="D43" s="219"/>
      <c r="E43" s="219"/>
      <c r="F43" s="220" t="s">
        <v>78</v>
      </c>
      <c r="G43" s="220">
        <v>1</v>
      </c>
      <c r="H43" s="104"/>
      <c r="I43" s="105"/>
      <c r="J43" s="104"/>
      <c r="K43" s="104"/>
      <c r="L43" s="104"/>
      <c r="M43" s="106">
        <f t="shared" si="6"/>
        <v>0</v>
      </c>
      <c r="N43" s="106">
        <f t="shared" si="7"/>
        <v>0</v>
      </c>
      <c r="O43" s="106">
        <f t="shared" si="8"/>
        <v>0</v>
      </c>
      <c r="P43" s="106">
        <f t="shared" si="9"/>
        <v>0</v>
      </c>
      <c r="Q43" s="106">
        <f t="shared" si="10"/>
        <v>0</v>
      </c>
      <c r="R43" s="106">
        <f t="shared" si="11"/>
        <v>0</v>
      </c>
    </row>
    <row r="44" spans="1:18" s="3" customFormat="1" ht="16.5" x14ac:dyDescent="0.2">
      <c r="A44" s="86">
        <f t="shared" ref="A44:A59" si="12">A43+1</f>
        <v>32</v>
      </c>
      <c r="B44" s="33" t="s">
        <v>65</v>
      </c>
      <c r="C44" s="76" t="s">
        <v>286</v>
      </c>
      <c r="D44" s="33" t="s">
        <v>279</v>
      </c>
      <c r="E44" s="33"/>
      <c r="F44" s="33" t="s">
        <v>3</v>
      </c>
      <c r="G44" s="152">
        <v>33</v>
      </c>
      <c r="H44" s="104"/>
      <c r="I44" s="105"/>
      <c r="J44" s="104"/>
      <c r="K44" s="104"/>
      <c r="L44" s="104"/>
      <c r="M44" s="106">
        <f t="shared" si="6"/>
        <v>0</v>
      </c>
      <c r="N44" s="106">
        <f t="shared" si="7"/>
        <v>0</v>
      </c>
      <c r="O44" s="106">
        <f t="shared" si="8"/>
        <v>0</v>
      </c>
      <c r="P44" s="106">
        <f t="shared" si="9"/>
        <v>0</v>
      </c>
      <c r="Q44" s="106">
        <f t="shared" si="10"/>
        <v>0</v>
      </c>
      <c r="R44" s="106">
        <f t="shared" si="11"/>
        <v>0</v>
      </c>
    </row>
    <row r="45" spans="1:18" s="3" customFormat="1" x14ac:dyDescent="0.2">
      <c r="A45" s="86">
        <f t="shared" si="12"/>
        <v>33</v>
      </c>
      <c r="B45" s="33" t="s">
        <v>65</v>
      </c>
      <c r="C45" s="76" t="s">
        <v>284</v>
      </c>
      <c r="D45" s="33" t="s">
        <v>280</v>
      </c>
      <c r="E45" s="33"/>
      <c r="F45" s="33" t="s">
        <v>3</v>
      </c>
      <c r="G45" s="33">
        <v>9</v>
      </c>
      <c r="H45" s="104"/>
      <c r="I45" s="105"/>
      <c r="J45" s="104"/>
      <c r="K45" s="104"/>
      <c r="L45" s="104"/>
      <c r="M45" s="106">
        <f t="shared" si="6"/>
        <v>0</v>
      </c>
      <c r="N45" s="106">
        <f t="shared" si="7"/>
        <v>0</v>
      </c>
      <c r="O45" s="106">
        <f t="shared" si="8"/>
        <v>0</v>
      </c>
      <c r="P45" s="106">
        <f t="shared" si="9"/>
        <v>0</v>
      </c>
      <c r="Q45" s="106">
        <f t="shared" si="10"/>
        <v>0</v>
      </c>
      <c r="R45" s="106">
        <f t="shared" si="11"/>
        <v>0</v>
      </c>
    </row>
    <row r="46" spans="1:18" s="3" customFormat="1" ht="16.5" x14ac:dyDescent="0.2">
      <c r="A46" s="86">
        <f t="shared" si="12"/>
        <v>34</v>
      </c>
      <c r="B46" s="33" t="s">
        <v>65</v>
      </c>
      <c r="C46" s="76" t="s">
        <v>285</v>
      </c>
      <c r="D46" s="33" t="s">
        <v>280</v>
      </c>
      <c r="E46" s="33"/>
      <c r="F46" s="33" t="s">
        <v>3</v>
      </c>
      <c r="G46" s="152">
        <v>4</v>
      </c>
      <c r="H46" s="104"/>
      <c r="I46" s="105"/>
      <c r="J46" s="104"/>
      <c r="K46" s="104"/>
      <c r="L46" s="104"/>
      <c r="M46" s="106">
        <f t="shared" si="6"/>
        <v>0</v>
      </c>
      <c r="N46" s="106">
        <f t="shared" si="7"/>
        <v>0</v>
      </c>
      <c r="O46" s="106">
        <f t="shared" si="8"/>
        <v>0</v>
      </c>
      <c r="P46" s="106">
        <f t="shared" si="9"/>
        <v>0</v>
      </c>
      <c r="Q46" s="106">
        <f t="shared" si="10"/>
        <v>0</v>
      </c>
      <c r="R46" s="106">
        <f t="shared" si="11"/>
        <v>0</v>
      </c>
    </row>
    <row r="47" spans="1:18" s="3" customFormat="1" ht="16.5" x14ac:dyDescent="0.2">
      <c r="A47" s="86">
        <f t="shared" si="12"/>
        <v>35</v>
      </c>
      <c r="B47" s="33" t="s">
        <v>65</v>
      </c>
      <c r="C47" s="76" t="s">
        <v>286</v>
      </c>
      <c r="D47" s="33" t="s">
        <v>280</v>
      </c>
      <c r="E47" s="33"/>
      <c r="F47" s="33" t="s">
        <v>3</v>
      </c>
      <c r="G47" s="152">
        <v>21</v>
      </c>
      <c r="H47" s="104"/>
      <c r="I47" s="105"/>
      <c r="J47" s="104"/>
      <c r="K47" s="104"/>
      <c r="L47" s="104"/>
      <c r="M47" s="106">
        <f t="shared" si="6"/>
        <v>0</v>
      </c>
      <c r="N47" s="106">
        <f t="shared" si="7"/>
        <v>0</v>
      </c>
      <c r="O47" s="106">
        <f t="shared" si="8"/>
        <v>0</v>
      </c>
      <c r="P47" s="106">
        <f t="shared" si="9"/>
        <v>0</v>
      </c>
      <c r="Q47" s="106">
        <f t="shared" si="10"/>
        <v>0</v>
      </c>
      <c r="R47" s="106">
        <f t="shared" si="11"/>
        <v>0</v>
      </c>
    </row>
    <row r="48" spans="1:18" s="3" customFormat="1" x14ac:dyDescent="0.2">
      <c r="A48" s="86">
        <f t="shared" si="12"/>
        <v>36</v>
      </c>
      <c r="B48" s="33" t="s">
        <v>65</v>
      </c>
      <c r="C48" s="76" t="s">
        <v>284</v>
      </c>
      <c r="D48" s="33" t="s">
        <v>281</v>
      </c>
      <c r="E48" s="33"/>
      <c r="F48" s="33" t="s">
        <v>3</v>
      </c>
      <c r="G48" s="33">
        <v>7</v>
      </c>
      <c r="H48" s="104"/>
      <c r="I48" s="105"/>
      <c r="J48" s="104"/>
      <c r="K48" s="104"/>
      <c r="L48" s="104"/>
      <c r="M48" s="106">
        <f t="shared" si="6"/>
        <v>0</v>
      </c>
      <c r="N48" s="106">
        <f t="shared" si="7"/>
        <v>0</v>
      </c>
      <c r="O48" s="106">
        <f t="shared" si="8"/>
        <v>0</v>
      </c>
      <c r="P48" s="106">
        <f t="shared" si="9"/>
        <v>0</v>
      </c>
      <c r="Q48" s="106">
        <f t="shared" si="10"/>
        <v>0</v>
      </c>
      <c r="R48" s="106">
        <f t="shared" si="11"/>
        <v>0</v>
      </c>
    </row>
    <row r="49" spans="1:18" s="3" customFormat="1" x14ac:dyDescent="0.2">
      <c r="A49" s="86">
        <f t="shared" si="12"/>
        <v>37</v>
      </c>
      <c r="B49" s="33" t="s">
        <v>65</v>
      </c>
      <c r="C49" s="76" t="s">
        <v>285</v>
      </c>
      <c r="D49" s="33" t="s">
        <v>281</v>
      </c>
      <c r="E49" s="33"/>
      <c r="F49" s="33" t="s">
        <v>3</v>
      </c>
      <c r="G49" s="33">
        <v>4</v>
      </c>
      <c r="H49" s="104"/>
      <c r="I49" s="105"/>
      <c r="J49" s="104"/>
      <c r="K49" s="104"/>
      <c r="L49" s="104"/>
      <c r="M49" s="106">
        <f t="shared" si="6"/>
        <v>0</v>
      </c>
      <c r="N49" s="106">
        <f t="shared" si="7"/>
        <v>0</v>
      </c>
      <c r="O49" s="106">
        <f t="shared" si="8"/>
        <v>0</v>
      </c>
      <c r="P49" s="106">
        <f t="shared" si="9"/>
        <v>0</v>
      </c>
      <c r="Q49" s="106">
        <f t="shared" si="10"/>
        <v>0</v>
      </c>
      <c r="R49" s="106">
        <f t="shared" si="11"/>
        <v>0</v>
      </c>
    </row>
    <row r="50" spans="1:18" s="3" customFormat="1" x14ac:dyDescent="0.2">
      <c r="A50" s="86">
        <f t="shared" si="12"/>
        <v>38</v>
      </c>
      <c r="B50" s="33" t="s">
        <v>65</v>
      </c>
      <c r="C50" s="76" t="s">
        <v>286</v>
      </c>
      <c r="D50" s="33" t="s">
        <v>281</v>
      </c>
      <c r="E50" s="33"/>
      <c r="F50" s="33" t="s">
        <v>3</v>
      </c>
      <c r="G50" s="33">
        <v>10</v>
      </c>
      <c r="H50" s="104"/>
      <c r="I50" s="105"/>
      <c r="J50" s="104"/>
      <c r="K50" s="104"/>
      <c r="L50" s="104"/>
      <c r="M50" s="106">
        <f t="shared" si="6"/>
        <v>0</v>
      </c>
      <c r="N50" s="106">
        <f t="shared" si="7"/>
        <v>0</v>
      </c>
      <c r="O50" s="106">
        <f t="shared" si="8"/>
        <v>0</v>
      </c>
      <c r="P50" s="106">
        <f t="shared" si="9"/>
        <v>0</v>
      </c>
      <c r="Q50" s="106">
        <f t="shared" si="10"/>
        <v>0</v>
      </c>
      <c r="R50" s="106">
        <f t="shared" si="11"/>
        <v>0</v>
      </c>
    </row>
    <row r="51" spans="1:18" s="3" customFormat="1" x14ac:dyDescent="0.2">
      <c r="A51" s="86">
        <f t="shared" si="12"/>
        <v>39</v>
      </c>
      <c r="B51" s="33" t="s">
        <v>65</v>
      </c>
      <c r="C51" s="76" t="s">
        <v>287</v>
      </c>
      <c r="D51" s="33" t="s">
        <v>282</v>
      </c>
      <c r="E51" s="33"/>
      <c r="F51" s="33" t="s">
        <v>3</v>
      </c>
      <c r="G51" s="33">
        <v>32</v>
      </c>
      <c r="H51" s="104"/>
      <c r="I51" s="105"/>
      <c r="J51" s="104"/>
      <c r="K51" s="104"/>
      <c r="L51" s="104"/>
      <c r="M51" s="106">
        <f t="shared" si="6"/>
        <v>0</v>
      </c>
      <c r="N51" s="106">
        <f t="shared" si="7"/>
        <v>0</v>
      </c>
      <c r="O51" s="106">
        <f t="shared" si="8"/>
        <v>0</v>
      </c>
      <c r="P51" s="106">
        <f t="shared" si="9"/>
        <v>0</v>
      </c>
      <c r="Q51" s="106">
        <f t="shared" si="10"/>
        <v>0</v>
      </c>
      <c r="R51" s="106">
        <f t="shared" si="11"/>
        <v>0</v>
      </c>
    </row>
    <row r="52" spans="1:18" s="3" customFormat="1" x14ac:dyDescent="0.2">
      <c r="A52" s="86">
        <f t="shared" si="12"/>
        <v>40</v>
      </c>
      <c r="B52" s="33" t="s">
        <v>65</v>
      </c>
      <c r="C52" s="76" t="s">
        <v>287</v>
      </c>
      <c r="D52" s="33" t="s">
        <v>283</v>
      </c>
      <c r="E52" s="33"/>
      <c r="F52" s="33" t="s">
        <v>3</v>
      </c>
      <c r="G52" s="33">
        <v>5</v>
      </c>
      <c r="H52" s="104"/>
      <c r="I52" s="105"/>
      <c r="J52" s="104"/>
      <c r="K52" s="104"/>
      <c r="L52" s="104"/>
      <c r="M52" s="106">
        <f t="shared" si="6"/>
        <v>0</v>
      </c>
      <c r="N52" s="106">
        <f t="shared" si="7"/>
        <v>0</v>
      </c>
      <c r="O52" s="106">
        <f t="shared" si="8"/>
        <v>0</v>
      </c>
      <c r="P52" s="106">
        <f t="shared" si="9"/>
        <v>0</v>
      </c>
      <c r="Q52" s="106">
        <f t="shared" si="10"/>
        <v>0</v>
      </c>
      <c r="R52" s="106">
        <f t="shared" si="11"/>
        <v>0</v>
      </c>
    </row>
    <row r="53" spans="1:18" s="3" customFormat="1" x14ac:dyDescent="0.2">
      <c r="A53" s="86">
        <f t="shared" si="12"/>
        <v>41</v>
      </c>
      <c r="B53" s="33" t="s">
        <v>65</v>
      </c>
      <c r="C53" s="76" t="s">
        <v>288</v>
      </c>
      <c r="D53" s="33"/>
      <c r="E53" s="33"/>
      <c r="F53" s="151" t="s">
        <v>143</v>
      </c>
      <c r="G53" s="33">
        <v>1</v>
      </c>
      <c r="H53" s="104"/>
      <c r="I53" s="105"/>
      <c r="J53" s="104"/>
      <c r="K53" s="104"/>
      <c r="L53" s="104"/>
      <c r="M53" s="106">
        <f t="shared" si="6"/>
        <v>0</v>
      </c>
      <c r="N53" s="106">
        <f t="shared" si="7"/>
        <v>0</v>
      </c>
      <c r="O53" s="106">
        <f t="shared" si="8"/>
        <v>0</v>
      </c>
      <c r="P53" s="106">
        <f t="shared" si="9"/>
        <v>0</v>
      </c>
      <c r="Q53" s="106">
        <f t="shared" si="10"/>
        <v>0</v>
      </c>
      <c r="R53" s="106">
        <f t="shared" si="11"/>
        <v>0</v>
      </c>
    </row>
    <row r="54" spans="1:18" s="3" customFormat="1" x14ac:dyDescent="0.2">
      <c r="A54" s="86">
        <f t="shared" si="12"/>
        <v>42</v>
      </c>
      <c r="B54" s="33" t="s">
        <v>65</v>
      </c>
      <c r="C54" s="76" t="s">
        <v>289</v>
      </c>
      <c r="D54" s="33"/>
      <c r="E54" s="33"/>
      <c r="F54" s="151" t="s">
        <v>143</v>
      </c>
      <c r="G54" s="33">
        <v>1</v>
      </c>
      <c r="H54" s="104"/>
      <c r="I54" s="105"/>
      <c r="J54" s="104"/>
      <c r="K54" s="104"/>
      <c r="L54" s="104"/>
      <c r="M54" s="106">
        <f t="shared" si="6"/>
        <v>0</v>
      </c>
      <c r="N54" s="106">
        <f t="shared" si="7"/>
        <v>0</v>
      </c>
      <c r="O54" s="106">
        <f t="shared" si="8"/>
        <v>0</v>
      </c>
      <c r="P54" s="106">
        <f t="shared" si="9"/>
        <v>0</v>
      </c>
      <c r="Q54" s="106">
        <f t="shared" si="10"/>
        <v>0</v>
      </c>
      <c r="R54" s="106">
        <f t="shared" si="11"/>
        <v>0</v>
      </c>
    </row>
    <row r="55" spans="1:18" s="3" customFormat="1" x14ac:dyDescent="0.2">
      <c r="A55" s="86">
        <f t="shared" si="12"/>
        <v>43</v>
      </c>
      <c r="B55" s="33" t="s">
        <v>65</v>
      </c>
      <c r="C55" s="153" t="s">
        <v>290</v>
      </c>
      <c r="D55" s="154"/>
      <c r="E55" s="154"/>
      <c r="F55" s="151" t="s">
        <v>143</v>
      </c>
      <c r="G55" s="33">
        <v>1</v>
      </c>
      <c r="H55" s="104"/>
      <c r="I55" s="105"/>
      <c r="J55" s="104"/>
      <c r="K55" s="104"/>
      <c r="L55" s="104"/>
      <c r="M55" s="106">
        <f t="shared" si="6"/>
        <v>0</v>
      </c>
      <c r="N55" s="106">
        <f t="shared" si="7"/>
        <v>0</v>
      </c>
      <c r="O55" s="106">
        <f t="shared" si="8"/>
        <v>0</v>
      </c>
      <c r="P55" s="106">
        <f t="shared" si="9"/>
        <v>0</v>
      </c>
      <c r="Q55" s="106">
        <f t="shared" si="10"/>
        <v>0</v>
      </c>
      <c r="R55" s="106">
        <f t="shared" si="11"/>
        <v>0</v>
      </c>
    </row>
    <row r="56" spans="1:18" s="3" customFormat="1" x14ac:dyDescent="0.2">
      <c r="A56" s="86">
        <f t="shared" si="12"/>
        <v>44</v>
      </c>
      <c r="B56" s="33" t="s">
        <v>65</v>
      </c>
      <c r="C56" s="76" t="s">
        <v>291</v>
      </c>
      <c r="D56" s="33"/>
      <c r="E56" s="33"/>
      <c r="F56" s="151" t="s">
        <v>143</v>
      </c>
      <c r="G56" s="33">
        <v>1</v>
      </c>
      <c r="H56" s="104"/>
      <c r="I56" s="105"/>
      <c r="J56" s="104"/>
      <c r="K56" s="104"/>
      <c r="L56" s="104"/>
      <c r="M56" s="106">
        <f t="shared" si="6"/>
        <v>0</v>
      </c>
      <c r="N56" s="106">
        <f t="shared" si="7"/>
        <v>0</v>
      </c>
      <c r="O56" s="106">
        <f t="shared" si="8"/>
        <v>0</v>
      </c>
      <c r="P56" s="106">
        <f t="shared" si="9"/>
        <v>0</v>
      </c>
      <c r="Q56" s="106">
        <f t="shared" si="10"/>
        <v>0</v>
      </c>
      <c r="R56" s="106">
        <f t="shared" si="11"/>
        <v>0</v>
      </c>
    </row>
    <row r="57" spans="1:18" s="3" customFormat="1" x14ac:dyDescent="0.2">
      <c r="A57" s="86">
        <f t="shared" si="12"/>
        <v>45</v>
      </c>
      <c r="B57" s="33" t="s">
        <v>65</v>
      </c>
      <c r="C57" s="153" t="s">
        <v>292</v>
      </c>
      <c r="D57" s="154"/>
      <c r="E57" s="154"/>
      <c r="F57" s="151" t="s">
        <v>143</v>
      </c>
      <c r="G57" s="33">
        <v>1</v>
      </c>
      <c r="H57" s="104"/>
      <c r="I57" s="105"/>
      <c r="J57" s="104"/>
      <c r="K57" s="104"/>
      <c r="L57" s="104"/>
      <c r="M57" s="106">
        <f t="shared" si="6"/>
        <v>0</v>
      </c>
      <c r="N57" s="106">
        <f t="shared" si="7"/>
        <v>0</v>
      </c>
      <c r="O57" s="106">
        <f t="shared" si="8"/>
        <v>0</v>
      </c>
      <c r="P57" s="106">
        <f t="shared" si="9"/>
        <v>0</v>
      </c>
      <c r="Q57" s="106">
        <f t="shared" si="10"/>
        <v>0</v>
      </c>
      <c r="R57" s="106">
        <f t="shared" si="11"/>
        <v>0</v>
      </c>
    </row>
    <row r="58" spans="1:18" s="3" customFormat="1" x14ac:dyDescent="0.2">
      <c r="A58" s="86">
        <f t="shared" si="12"/>
        <v>46</v>
      </c>
      <c r="B58" s="33" t="s">
        <v>65</v>
      </c>
      <c r="C58" s="153" t="s">
        <v>81</v>
      </c>
      <c r="D58" s="154"/>
      <c r="E58" s="154"/>
      <c r="F58" s="151" t="s">
        <v>143</v>
      </c>
      <c r="G58" s="33">
        <v>1</v>
      </c>
      <c r="H58" s="104"/>
      <c r="I58" s="105"/>
      <c r="J58" s="104"/>
      <c r="K58" s="104"/>
      <c r="L58" s="104"/>
      <c r="M58" s="106">
        <f t="shared" si="6"/>
        <v>0</v>
      </c>
      <c r="N58" s="106">
        <f t="shared" si="7"/>
        <v>0</v>
      </c>
      <c r="O58" s="106">
        <f t="shared" si="8"/>
        <v>0</v>
      </c>
      <c r="P58" s="106">
        <f t="shared" si="9"/>
        <v>0</v>
      </c>
      <c r="Q58" s="106">
        <f t="shared" si="10"/>
        <v>0</v>
      </c>
      <c r="R58" s="106">
        <f t="shared" si="11"/>
        <v>0</v>
      </c>
    </row>
    <row r="59" spans="1:18" s="3" customFormat="1" ht="16.5" x14ac:dyDescent="0.3">
      <c r="A59" s="86">
        <f t="shared" si="12"/>
        <v>47</v>
      </c>
      <c r="B59" s="33" t="s">
        <v>65</v>
      </c>
      <c r="C59" s="155" t="s">
        <v>293</v>
      </c>
      <c r="D59" s="156"/>
      <c r="E59" s="156"/>
      <c r="F59" s="157" t="s">
        <v>143</v>
      </c>
      <c r="G59" s="158">
        <v>1</v>
      </c>
      <c r="H59" s="104"/>
      <c r="I59" s="105"/>
      <c r="J59" s="104"/>
      <c r="K59" s="104"/>
      <c r="L59" s="104"/>
      <c r="M59" s="106">
        <f t="shared" si="6"/>
        <v>0</v>
      </c>
      <c r="N59" s="106">
        <f t="shared" si="7"/>
        <v>0</v>
      </c>
      <c r="O59" s="106">
        <f t="shared" si="8"/>
        <v>0</v>
      </c>
      <c r="P59" s="106">
        <f t="shared" si="9"/>
        <v>0</v>
      </c>
      <c r="Q59" s="106">
        <f t="shared" si="10"/>
        <v>0</v>
      </c>
      <c r="R59" s="106">
        <f t="shared" si="11"/>
        <v>0</v>
      </c>
    </row>
    <row r="60" spans="1:18" s="3" customFormat="1" x14ac:dyDescent="0.2">
      <c r="A60" s="282" t="s">
        <v>251</v>
      </c>
      <c r="B60" s="282"/>
      <c r="C60" s="282"/>
      <c r="D60" s="282"/>
      <c r="E60" s="282"/>
      <c r="F60" s="282"/>
      <c r="G60" s="282"/>
      <c r="H60" s="282"/>
      <c r="I60" s="282"/>
      <c r="J60" s="282"/>
      <c r="K60" s="282"/>
      <c r="L60" s="282"/>
      <c r="M60" s="90"/>
      <c r="N60" s="78">
        <f>SUM(N12:N59)</f>
        <v>0</v>
      </c>
      <c r="O60" s="78">
        <f>SUM(O12:O59)</f>
        <v>0</v>
      </c>
      <c r="P60" s="78">
        <f>SUM(P12:P59)</f>
        <v>0</v>
      </c>
      <c r="Q60" s="78">
        <f>SUM(Q12:Q59)</f>
        <v>0</v>
      </c>
      <c r="R60" s="78">
        <f>SUM(R12:R59)</f>
        <v>0</v>
      </c>
    </row>
    <row r="61" spans="1:18" x14ac:dyDescent="0.2">
      <c r="A61" s="6"/>
      <c r="B61" s="6"/>
      <c r="C61" s="7"/>
      <c r="D61" s="7"/>
      <c r="E61" s="7"/>
      <c r="F61" s="8"/>
      <c r="G61" s="8"/>
      <c r="H61" s="8"/>
      <c r="I61" s="8"/>
      <c r="J61" s="9"/>
      <c r="K61" s="9"/>
      <c r="L61" s="9"/>
      <c r="M61" s="9"/>
      <c r="N61" s="9"/>
      <c r="O61" s="10"/>
      <c r="P61" s="11"/>
      <c r="Q61" s="10"/>
      <c r="R61" s="12"/>
    </row>
    <row r="62" spans="1:18" ht="18" customHeight="1" x14ac:dyDescent="0.2">
      <c r="B62" s="6"/>
      <c r="C62" s="20"/>
      <c r="D62" s="20"/>
      <c r="E62" s="20"/>
      <c r="F62" s="6"/>
      <c r="G62" s="6"/>
      <c r="H62" s="6"/>
      <c r="I62" s="6"/>
      <c r="O62" s="18"/>
      <c r="Q62" s="18"/>
      <c r="R62" s="21"/>
    </row>
    <row r="63" spans="1:18" x14ac:dyDescent="0.2">
      <c r="C63" s="59" t="s">
        <v>360</v>
      </c>
    </row>
    <row r="64" spans="1:18" x14ac:dyDescent="0.2">
      <c r="C64" s="45" t="s">
        <v>0</v>
      </c>
    </row>
    <row r="65" spans="3:3" x14ac:dyDescent="0.2">
      <c r="C65" s="43"/>
    </row>
  </sheetData>
  <protectedRanges>
    <protectedRange password="CF3F" sqref="B60" name="Range1_2_1_3_1"/>
  </protectedRanges>
  <mergeCells count="9">
    <mergeCell ref="A60:L60"/>
    <mergeCell ref="D10:D11"/>
    <mergeCell ref="N10:R10"/>
    <mergeCell ref="A10:A11"/>
    <mergeCell ref="B10:B11"/>
    <mergeCell ref="C10:C11"/>
    <mergeCell ref="F10:F11"/>
    <mergeCell ref="G10:G11"/>
    <mergeCell ref="H10:M10"/>
  </mergeCells>
  <phoneticPr fontId="5" type="noConversion"/>
  <pageMargins left="0.75000000000000011" right="0.75000000000000011" top="1" bottom="1" header="0.5" footer="0.5"/>
  <pageSetup paperSize="9" scale="73" fitToHeight="0" orientation="landscape" horizontalDpi="4294967292" verticalDpi="4294967292" r:id="rId1"/>
  <headerFooter alignWithMargins="0"/>
  <colBreaks count="1" manualBreakCount="1">
    <brk id="18"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C00000"/>
    <pageSetUpPr fitToPage="1"/>
  </sheetPr>
  <dimension ref="A1:R49"/>
  <sheetViews>
    <sheetView topLeftCell="A16" zoomScaleNormal="100" workbookViewId="0">
      <selection activeCell="T1" sqref="T1:AB1048576"/>
    </sheetView>
  </sheetViews>
  <sheetFormatPr defaultColWidth="10.42578125" defaultRowHeight="12.75" x14ac:dyDescent="0.2"/>
  <cols>
    <col min="1" max="1" width="4.7109375" style="1" customWidth="1"/>
    <col min="2" max="2" width="9.28515625" style="1" customWidth="1"/>
    <col min="3" max="3" width="53.7109375" style="1" customWidth="1"/>
    <col min="4" max="5" width="16.85546875" style="6" customWidth="1"/>
    <col min="6" max="6" width="7.85546875" style="1" customWidth="1"/>
    <col min="7" max="7" width="8.42578125" style="1" customWidth="1"/>
    <col min="8" max="8" width="8.28515625" style="1" customWidth="1"/>
    <col min="9" max="9" width="7.28515625" style="1" customWidth="1"/>
    <col min="10" max="11" width="8.42578125" style="1" customWidth="1"/>
    <col min="12" max="12" width="7.28515625" style="1" bestFit="1" customWidth="1"/>
    <col min="13" max="13" width="8.42578125" style="1" customWidth="1"/>
    <col min="14" max="14" width="8.28515625" style="1" customWidth="1"/>
    <col min="15" max="15" width="8.7109375" style="1" customWidth="1"/>
    <col min="16" max="16" width="10.42578125" style="1" customWidth="1"/>
    <col min="17" max="17" width="8.7109375" style="1" customWidth="1"/>
    <col min="18" max="18" width="9.5703125" style="1" customWidth="1"/>
    <col min="19" max="16384" width="10.42578125" style="1"/>
  </cols>
  <sheetData>
    <row r="1" spans="1:18" x14ac:dyDescent="0.2">
      <c r="A1" s="6"/>
      <c r="G1" s="6" t="s">
        <v>124</v>
      </c>
      <c r="H1" s="6"/>
      <c r="I1" s="6"/>
    </row>
    <row r="2" spans="1:18" x14ac:dyDescent="0.2">
      <c r="A2" s="6"/>
      <c r="G2" s="6" t="s">
        <v>93</v>
      </c>
      <c r="H2" s="6"/>
      <c r="I2" s="6"/>
    </row>
    <row r="3" spans="1:18" x14ac:dyDescent="0.2">
      <c r="A3" s="6"/>
      <c r="J3" s="17"/>
      <c r="K3" s="17"/>
      <c r="L3" s="17"/>
      <c r="M3" s="17"/>
      <c r="N3" s="17"/>
      <c r="P3" s="17"/>
    </row>
    <row r="4" spans="1:18" x14ac:dyDescent="0.2">
      <c r="A4" s="17" t="s">
        <v>23</v>
      </c>
      <c r="C4" s="1" t="str">
        <f>'1-1'!C4</f>
        <v>Malkas novietnes otrās daļas pārbūve par ražošanas cehu</v>
      </c>
      <c r="J4" s="17"/>
      <c r="K4" s="17"/>
      <c r="L4" s="17"/>
      <c r="M4" s="17"/>
      <c r="N4" s="17"/>
      <c r="P4" s="17"/>
    </row>
    <row r="5" spans="1:18" x14ac:dyDescent="0.2">
      <c r="A5" s="17" t="s">
        <v>9</v>
      </c>
      <c r="C5" s="1" t="str">
        <f>'1-1'!C5</f>
        <v>Malkas novietnes otrās daļas pārbūve par ražošanas cehu</v>
      </c>
      <c r="R5" s="19"/>
    </row>
    <row r="6" spans="1:18" x14ac:dyDescent="0.2">
      <c r="A6" s="17" t="s">
        <v>10</v>
      </c>
      <c r="C6" s="1" t="str">
        <f>'1-1'!C6</f>
        <v>"Benūžu Skauģi", Babītes pagasts, Mārupes novads</v>
      </c>
      <c r="R6" s="19"/>
    </row>
    <row r="7" spans="1:18" x14ac:dyDescent="0.2">
      <c r="A7" s="17" t="s">
        <v>24</v>
      </c>
      <c r="B7" s="9"/>
      <c r="R7" s="19"/>
    </row>
    <row r="8" spans="1:18" x14ac:dyDescent="0.2">
      <c r="A8" s="17"/>
      <c r="B8" s="17"/>
      <c r="O8" s="6"/>
      <c r="R8" s="37" t="s">
        <v>1</v>
      </c>
    </row>
    <row r="9" spans="1:18" x14ac:dyDescent="0.2">
      <c r="A9" s="6"/>
      <c r="C9" s="38"/>
      <c r="D9" s="192"/>
      <c r="E9" s="192"/>
      <c r="F9" s="18"/>
      <c r="O9" s="39"/>
      <c r="R9" s="18">
        <f>R42</f>
        <v>0</v>
      </c>
    </row>
    <row r="10" spans="1:18" s="4" customFormat="1" x14ac:dyDescent="0.2">
      <c r="A10" s="274" t="s">
        <v>21</v>
      </c>
      <c r="B10" s="275" t="s">
        <v>22</v>
      </c>
      <c r="C10" s="276" t="s">
        <v>101</v>
      </c>
      <c r="D10" s="276" t="s">
        <v>265</v>
      </c>
      <c r="E10" s="170"/>
      <c r="F10" s="277" t="s">
        <v>15</v>
      </c>
      <c r="G10" s="277" t="s">
        <v>2</v>
      </c>
      <c r="H10" s="278" t="s">
        <v>16</v>
      </c>
      <c r="I10" s="278"/>
      <c r="J10" s="278"/>
      <c r="K10" s="278"/>
      <c r="L10" s="278"/>
      <c r="M10" s="278"/>
      <c r="N10" s="273" t="s">
        <v>17</v>
      </c>
      <c r="O10" s="273"/>
      <c r="P10" s="273"/>
      <c r="Q10" s="273"/>
      <c r="R10" s="273"/>
    </row>
    <row r="11" spans="1:18" s="4" customFormat="1" ht="84.75" x14ac:dyDescent="0.2">
      <c r="A11" s="274"/>
      <c r="B11" s="275"/>
      <c r="C11" s="276"/>
      <c r="D11" s="276"/>
      <c r="E11" s="170"/>
      <c r="F11" s="277"/>
      <c r="G11" s="277"/>
      <c r="H11" s="93" t="s">
        <v>18</v>
      </c>
      <c r="I11" s="93" t="s">
        <v>25</v>
      </c>
      <c r="J11" s="93" t="s">
        <v>29</v>
      </c>
      <c r="K11" s="93" t="s">
        <v>102</v>
      </c>
      <c r="L11" s="93" t="s">
        <v>27</v>
      </c>
      <c r="M11" s="93" t="s">
        <v>28</v>
      </c>
      <c r="N11" s="93" t="s">
        <v>19</v>
      </c>
      <c r="O11" s="93" t="s">
        <v>29</v>
      </c>
      <c r="P11" s="93" t="s">
        <v>102</v>
      </c>
      <c r="Q11" s="93" t="s">
        <v>27</v>
      </c>
      <c r="R11" s="93" t="s">
        <v>30</v>
      </c>
    </row>
    <row r="12" spans="1:18" ht="17.25" thickBot="1" x14ac:dyDescent="0.25">
      <c r="A12" s="86"/>
      <c r="B12" s="33"/>
      <c r="C12" s="148" t="s">
        <v>294</v>
      </c>
      <c r="D12" s="33"/>
      <c r="E12" s="33"/>
      <c r="F12" s="75"/>
      <c r="G12" s="147"/>
      <c r="H12" s="104"/>
      <c r="I12" s="105"/>
      <c r="J12" s="104"/>
      <c r="K12" s="104"/>
      <c r="L12" s="104"/>
      <c r="M12" s="106"/>
      <c r="N12" s="106"/>
      <c r="O12" s="106"/>
      <c r="P12" s="106"/>
      <c r="Q12" s="106"/>
      <c r="R12" s="106"/>
    </row>
    <row r="13" spans="1:18" ht="13.5" thickBot="1" x14ac:dyDescent="0.25">
      <c r="A13" s="220">
        <v>1</v>
      </c>
      <c r="B13" s="33" t="s">
        <v>65</v>
      </c>
      <c r="C13" s="219" t="s">
        <v>660</v>
      </c>
      <c r="D13" s="220" t="s">
        <v>280</v>
      </c>
      <c r="E13" s="220"/>
      <c r="F13" s="220" t="s">
        <v>557</v>
      </c>
      <c r="G13" s="220">
        <v>2</v>
      </c>
      <c r="H13" s="104"/>
      <c r="I13" s="105"/>
      <c r="J13" s="104"/>
      <c r="K13" s="104"/>
      <c r="L13" s="104"/>
      <c r="M13" s="106">
        <f t="shared" ref="M13:M14" si="0">SUM(J13:L13)</f>
        <v>0</v>
      </c>
      <c r="N13" s="106">
        <f t="shared" ref="N13:N14" si="1">ROUND(G13*H13,2)</f>
        <v>0</v>
      </c>
      <c r="O13" s="106">
        <f t="shared" ref="O13:O14" si="2">ROUND(G13*J13,2)</f>
        <v>0</v>
      </c>
      <c r="P13" s="106">
        <f t="shared" ref="P13:P14" si="3">ROUND(G13*K13,2)</f>
        <v>0</v>
      </c>
      <c r="Q13" s="106">
        <f t="shared" ref="Q13:Q14" si="4">ROUND(G13*L13,2)</f>
        <v>0</v>
      </c>
      <c r="R13" s="106">
        <f t="shared" ref="R13:R14" si="5">O13+P13+Q13</f>
        <v>0</v>
      </c>
    </row>
    <row r="14" spans="1:18" ht="13.5" thickBot="1" x14ac:dyDescent="0.25">
      <c r="A14" s="220">
        <v>2</v>
      </c>
      <c r="B14" s="33" t="s">
        <v>65</v>
      </c>
      <c r="C14" s="219" t="s">
        <v>671</v>
      </c>
      <c r="D14" s="220" t="s">
        <v>282</v>
      </c>
      <c r="E14" s="220" t="s">
        <v>617</v>
      </c>
      <c r="F14" s="220" t="s">
        <v>557</v>
      </c>
      <c r="G14" s="220">
        <v>3</v>
      </c>
      <c r="H14" s="104"/>
      <c r="I14" s="105"/>
      <c r="J14" s="104"/>
      <c r="K14" s="104"/>
      <c r="L14" s="104"/>
      <c r="M14" s="106">
        <f t="shared" si="0"/>
        <v>0</v>
      </c>
      <c r="N14" s="106">
        <f t="shared" si="1"/>
        <v>0</v>
      </c>
      <c r="O14" s="106">
        <f t="shared" si="2"/>
        <v>0</v>
      </c>
      <c r="P14" s="106">
        <f t="shared" si="3"/>
        <v>0</v>
      </c>
      <c r="Q14" s="106">
        <f t="shared" si="4"/>
        <v>0</v>
      </c>
      <c r="R14" s="106">
        <f t="shared" si="5"/>
        <v>0</v>
      </c>
    </row>
    <row r="15" spans="1:18" ht="13.5" thickBot="1" x14ac:dyDescent="0.25">
      <c r="A15" s="13">
        <v>3</v>
      </c>
      <c r="B15" s="33" t="s">
        <v>65</v>
      </c>
      <c r="C15" s="217" t="s">
        <v>615</v>
      </c>
      <c r="D15" s="220" t="s">
        <v>616</v>
      </c>
      <c r="E15" s="220" t="s">
        <v>617</v>
      </c>
      <c r="F15" s="220" t="s">
        <v>557</v>
      </c>
      <c r="G15" s="220">
        <v>5</v>
      </c>
      <c r="H15" s="104"/>
      <c r="I15" s="105"/>
      <c r="J15" s="104"/>
      <c r="K15" s="104"/>
      <c r="L15" s="104"/>
      <c r="M15" s="106">
        <f t="shared" ref="M15:M41" si="6">SUM(J15:L15)</f>
        <v>0</v>
      </c>
      <c r="N15" s="106">
        <f t="shared" ref="N15:N41" si="7">ROUND(G15*H15,2)</f>
        <v>0</v>
      </c>
      <c r="O15" s="106">
        <f t="shared" ref="O15:O41" si="8">ROUND(G15*J15,2)</f>
        <v>0</v>
      </c>
      <c r="P15" s="106">
        <f t="shared" ref="P15:P41" si="9">ROUND(G15*K15,2)</f>
        <v>0</v>
      </c>
      <c r="Q15" s="106">
        <f t="shared" ref="Q15:Q41" si="10">ROUND(G15*L15,2)</f>
        <v>0</v>
      </c>
      <c r="R15" s="106">
        <f t="shared" ref="R15:R41" si="11">O15+P15+Q15</f>
        <v>0</v>
      </c>
    </row>
    <row r="16" spans="1:18" ht="13.5" thickBot="1" x14ac:dyDescent="0.25">
      <c r="A16" s="13">
        <v>4</v>
      </c>
      <c r="B16" s="33" t="s">
        <v>65</v>
      </c>
      <c r="C16" s="217" t="s">
        <v>615</v>
      </c>
      <c r="D16" s="220" t="s">
        <v>618</v>
      </c>
      <c r="E16" s="220" t="s">
        <v>617</v>
      </c>
      <c r="F16" s="220" t="s">
        <v>557</v>
      </c>
      <c r="G16" s="220">
        <v>9</v>
      </c>
      <c r="H16" s="104"/>
      <c r="I16" s="105"/>
      <c r="J16" s="104"/>
      <c r="K16" s="104"/>
      <c r="L16" s="104"/>
      <c r="M16" s="106">
        <f t="shared" si="6"/>
        <v>0</v>
      </c>
      <c r="N16" s="106">
        <f t="shared" si="7"/>
        <v>0</v>
      </c>
      <c r="O16" s="106">
        <f t="shared" si="8"/>
        <v>0</v>
      </c>
      <c r="P16" s="106">
        <f t="shared" si="9"/>
        <v>0</v>
      </c>
      <c r="Q16" s="106">
        <f t="shared" si="10"/>
        <v>0</v>
      </c>
      <c r="R16" s="106">
        <f t="shared" si="11"/>
        <v>0</v>
      </c>
    </row>
    <row r="17" spans="1:18" ht="13.5" thickBot="1" x14ac:dyDescent="0.25">
      <c r="A17" s="13">
        <v>5</v>
      </c>
      <c r="B17" s="33" t="s">
        <v>65</v>
      </c>
      <c r="C17" s="217" t="s">
        <v>619</v>
      </c>
      <c r="D17" s="220" t="s">
        <v>618</v>
      </c>
      <c r="E17" s="220" t="s">
        <v>617</v>
      </c>
      <c r="F17" s="220" t="s">
        <v>557</v>
      </c>
      <c r="G17" s="220">
        <v>43</v>
      </c>
      <c r="H17" s="104"/>
      <c r="I17" s="105"/>
      <c r="J17" s="104"/>
      <c r="K17" s="104"/>
      <c r="L17" s="104"/>
      <c r="M17" s="106">
        <f t="shared" si="6"/>
        <v>0</v>
      </c>
      <c r="N17" s="106">
        <f t="shared" si="7"/>
        <v>0</v>
      </c>
      <c r="O17" s="106">
        <f t="shared" si="8"/>
        <v>0</v>
      </c>
      <c r="P17" s="106">
        <f t="shared" si="9"/>
        <v>0</v>
      </c>
      <c r="Q17" s="106">
        <f t="shared" si="10"/>
        <v>0</v>
      </c>
      <c r="R17" s="106">
        <f t="shared" si="11"/>
        <v>0</v>
      </c>
    </row>
    <row r="18" spans="1:18" ht="13.5" thickBot="1" x14ac:dyDescent="0.25">
      <c r="A18" s="13">
        <v>6</v>
      </c>
      <c r="B18" s="33" t="s">
        <v>65</v>
      </c>
      <c r="C18" s="217" t="s">
        <v>634</v>
      </c>
      <c r="D18" s="220" t="s">
        <v>620</v>
      </c>
      <c r="E18" s="220" t="s">
        <v>617</v>
      </c>
      <c r="F18" s="220" t="s">
        <v>78</v>
      </c>
      <c r="G18" s="220">
        <v>1</v>
      </c>
      <c r="H18" s="104"/>
      <c r="I18" s="105"/>
      <c r="J18" s="104"/>
      <c r="K18" s="104"/>
      <c r="L18" s="104"/>
      <c r="M18" s="106">
        <f t="shared" si="6"/>
        <v>0</v>
      </c>
      <c r="N18" s="106">
        <f t="shared" si="7"/>
        <v>0</v>
      </c>
      <c r="O18" s="106">
        <f t="shared" si="8"/>
        <v>0</v>
      </c>
      <c r="P18" s="106">
        <f t="shared" si="9"/>
        <v>0</v>
      </c>
      <c r="Q18" s="106">
        <f t="shared" si="10"/>
        <v>0</v>
      </c>
      <c r="R18" s="106">
        <f t="shared" si="11"/>
        <v>0</v>
      </c>
    </row>
    <row r="19" spans="1:18" ht="13.5" thickBot="1" x14ac:dyDescent="0.25">
      <c r="A19" s="13">
        <v>7</v>
      </c>
      <c r="B19" s="33" t="s">
        <v>65</v>
      </c>
      <c r="C19" s="217" t="s">
        <v>634</v>
      </c>
      <c r="D19" s="220" t="s">
        <v>616</v>
      </c>
      <c r="E19" s="220" t="s">
        <v>617</v>
      </c>
      <c r="F19" s="220" t="s">
        <v>78</v>
      </c>
      <c r="G19" s="220">
        <v>1</v>
      </c>
      <c r="H19" s="104"/>
      <c r="I19" s="105"/>
      <c r="J19" s="104"/>
      <c r="K19" s="104"/>
      <c r="L19" s="104"/>
      <c r="M19" s="106">
        <f t="shared" si="6"/>
        <v>0</v>
      </c>
      <c r="N19" s="106">
        <f t="shared" si="7"/>
        <v>0</v>
      </c>
      <c r="O19" s="106">
        <f t="shared" si="8"/>
        <v>0</v>
      </c>
      <c r="P19" s="106">
        <f t="shared" si="9"/>
        <v>0</v>
      </c>
      <c r="Q19" s="106">
        <f t="shared" si="10"/>
        <v>0</v>
      </c>
      <c r="R19" s="106">
        <f t="shared" si="11"/>
        <v>0</v>
      </c>
    </row>
    <row r="20" spans="1:18" ht="13.5" thickBot="1" x14ac:dyDescent="0.25">
      <c r="A20" s="13">
        <v>8</v>
      </c>
      <c r="B20" s="33" t="s">
        <v>65</v>
      </c>
      <c r="C20" s="217" t="s">
        <v>634</v>
      </c>
      <c r="D20" s="220" t="s">
        <v>618</v>
      </c>
      <c r="E20" s="220" t="s">
        <v>617</v>
      </c>
      <c r="F20" s="220" t="s">
        <v>78</v>
      </c>
      <c r="G20" s="220">
        <v>1</v>
      </c>
      <c r="H20" s="104"/>
      <c r="I20" s="105"/>
      <c r="J20" s="104"/>
      <c r="K20" s="104"/>
      <c r="L20" s="104"/>
      <c r="M20" s="106">
        <f t="shared" si="6"/>
        <v>0</v>
      </c>
      <c r="N20" s="106">
        <f t="shared" si="7"/>
        <v>0</v>
      </c>
      <c r="O20" s="106">
        <f t="shared" si="8"/>
        <v>0</v>
      </c>
      <c r="P20" s="106">
        <f t="shared" si="9"/>
        <v>0</v>
      </c>
      <c r="Q20" s="106">
        <f t="shared" si="10"/>
        <v>0</v>
      </c>
      <c r="R20" s="106">
        <f t="shared" si="11"/>
        <v>0</v>
      </c>
    </row>
    <row r="21" spans="1:18" ht="13.5" thickBot="1" x14ac:dyDescent="0.25">
      <c r="A21" s="13">
        <v>9</v>
      </c>
      <c r="B21" s="33" t="s">
        <v>65</v>
      </c>
      <c r="C21" s="217" t="s">
        <v>635</v>
      </c>
      <c r="D21" s="220" t="s">
        <v>618</v>
      </c>
      <c r="E21" s="220" t="s">
        <v>617</v>
      </c>
      <c r="F21" s="220" t="s">
        <v>78</v>
      </c>
      <c r="G21" s="220">
        <v>1</v>
      </c>
      <c r="H21" s="104"/>
      <c r="I21" s="105"/>
      <c r="J21" s="104"/>
      <c r="K21" s="104"/>
      <c r="L21" s="104"/>
      <c r="M21" s="106">
        <f t="shared" si="6"/>
        <v>0</v>
      </c>
      <c r="N21" s="106">
        <f t="shared" si="7"/>
        <v>0</v>
      </c>
      <c r="O21" s="106">
        <f t="shared" si="8"/>
        <v>0</v>
      </c>
      <c r="P21" s="106">
        <f t="shared" si="9"/>
        <v>0</v>
      </c>
      <c r="Q21" s="106">
        <f t="shared" si="10"/>
        <v>0</v>
      </c>
      <c r="R21" s="106">
        <f t="shared" si="11"/>
        <v>0</v>
      </c>
    </row>
    <row r="22" spans="1:18" ht="13.5" thickBot="1" x14ac:dyDescent="0.25">
      <c r="A22" s="13">
        <v>10</v>
      </c>
      <c r="B22" s="33" t="s">
        <v>65</v>
      </c>
      <c r="C22" s="217" t="s">
        <v>621</v>
      </c>
      <c r="D22" s="220" t="s">
        <v>296</v>
      </c>
      <c r="E22" s="220"/>
      <c r="F22" s="220" t="s">
        <v>266</v>
      </c>
      <c r="G22" s="220">
        <v>2</v>
      </c>
      <c r="H22" s="104"/>
      <c r="I22" s="105"/>
      <c r="J22" s="104"/>
      <c r="K22" s="104"/>
      <c r="L22" s="104"/>
      <c r="M22" s="106">
        <f t="shared" si="6"/>
        <v>0</v>
      </c>
      <c r="N22" s="106">
        <f t="shared" si="7"/>
        <v>0</v>
      </c>
      <c r="O22" s="106">
        <f t="shared" si="8"/>
        <v>0</v>
      </c>
      <c r="P22" s="106">
        <f t="shared" si="9"/>
        <v>0</v>
      </c>
      <c r="Q22" s="106">
        <f t="shared" si="10"/>
        <v>0</v>
      </c>
      <c r="R22" s="106">
        <f t="shared" si="11"/>
        <v>0</v>
      </c>
    </row>
    <row r="23" spans="1:18" ht="26.25" thickBot="1" x14ac:dyDescent="0.25">
      <c r="A23" s="13">
        <v>11</v>
      </c>
      <c r="B23" s="33" t="s">
        <v>65</v>
      </c>
      <c r="C23" s="217" t="s">
        <v>636</v>
      </c>
      <c r="D23" s="220" t="s">
        <v>65</v>
      </c>
      <c r="E23" s="223" t="s">
        <v>622</v>
      </c>
      <c r="F23" s="220" t="s">
        <v>266</v>
      </c>
      <c r="G23" s="220">
        <v>1</v>
      </c>
      <c r="H23" s="104"/>
      <c r="I23" s="105"/>
      <c r="J23" s="104"/>
      <c r="K23" s="104"/>
      <c r="L23" s="104"/>
      <c r="M23" s="106">
        <f t="shared" si="6"/>
        <v>0</v>
      </c>
      <c r="N23" s="106">
        <f t="shared" si="7"/>
        <v>0</v>
      </c>
      <c r="O23" s="106">
        <f t="shared" si="8"/>
        <v>0</v>
      </c>
      <c r="P23" s="106">
        <f t="shared" si="9"/>
        <v>0</v>
      </c>
      <c r="Q23" s="106">
        <f t="shared" si="10"/>
        <v>0</v>
      </c>
      <c r="R23" s="106">
        <f t="shared" si="11"/>
        <v>0</v>
      </c>
    </row>
    <row r="24" spans="1:18" ht="13.5" thickBot="1" x14ac:dyDescent="0.25">
      <c r="A24" s="13">
        <v>12</v>
      </c>
      <c r="B24" s="33" t="s">
        <v>65</v>
      </c>
      <c r="C24" s="217" t="s">
        <v>637</v>
      </c>
      <c r="D24" s="220" t="s">
        <v>65</v>
      </c>
      <c r="E24" s="223" t="s">
        <v>622</v>
      </c>
      <c r="F24" s="220" t="s">
        <v>266</v>
      </c>
      <c r="G24" s="220">
        <v>2</v>
      </c>
      <c r="H24" s="104"/>
      <c r="I24" s="105"/>
      <c r="J24" s="104"/>
      <c r="K24" s="104"/>
      <c r="L24" s="104"/>
      <c r="M24" s="106">
        <f t="shared" si="6"/>
        <v>0</v>
      </c>
      <c r="N24" s="106">
        <f t="shared" si="7"/>
        <v>0</v>
      </c>
      <c r="O24" s="106">
        <f t="shared" si="8"/>
        <v>0</v>
      </c>
      <c r="P24" s="106">
        <f t="shared" si="9"/>
        <v>0</v>
      </c>
      <c r="Q24" s="106">
        <f t="shared" si="10"/>
        <v>0</v>
      </c>
      <c r="R24" s="106">
        <f t="shared" si="11"/>
        <v>0</v>
      </c>
    </row>
    <row r="25" spans="1:18" ht="13.5" thickBot="1" x14ac:dyDescent="0.25">
      <c r="A25" s="13">
        <v>13</v>
      </c>
      <c r="B25" s="33" t="s">
        <v>65</v>
      </c>
      <c r="C25" s="217" t="s">
        <v>638</v>
      </c>
      <c r="D25" s="220" t="s">
        <v>65</v>
      </c>
      <c r="E25" s="220"/>
      <c r="F25" s="220" t="s">
        <v>266</v>
      </c>
      <c r="G25" s="220">
        <v>3</v>
      </c>
      <c r="H25" s="104"/>
      <c r="I25" s="105"/>
      <c r="J25" s="104"/>
      <c r="K25" s="104"/>
      <c r="L25" s="104"/>
      <c r="M25" s="106">
        <f t="shared" si="6"/>
        <v>0</v>
      </c>
      <c r="N25" s="106">
        <f t="shared" si="7"/>
        <v>0</v>
      </c>
      <c r="O25" s="106">
        <f t="shared" si="8"/>
        <v>0</v>
      </c>
      <c r="P25" s="106">
        <f t="shared" si="9"/>
        <v>0</v>
      </c>
      <c r="Q25" s="106">
        <f t="shared" si="10"/>
        <v>0</v>
      </c>
      <c r="R25" s="106">
        <f t="shared" si="11"/>
        <v>0</v>
      </c>
    </row>
    <row r="26" spans="1:18" ht="26.25" thickBot="1" x14ac:dyDescent="0.25">
      <c r="A26" s="13">
        <v>14</v>
      </c>
      <c r="B26" s="33" t="s">
        <v>65</v>
      </c>
      <c r="C26" s="217" t="s">
        <v>639</v>
      </c>
      <c r="D26" s="220" t="s">
        <v>640</v>
      </c>
      <c r="E26" s="220"/>
      <c r="F26" s="220" t="s">
        <v>78</v>
      </c>
      <c r="G26" s="220">
        <v>1</v>
      </c>
      <c r="H26" s="104"/>
      <c r="I26" s="105"/>
      <c r="J26" s="104"/>
      <c r="K26" s="104"/>
      <c r="L26" s="104"/>
      <c r="M26" s="106">
        <f t="shared" si="6"/>
        <v>0</v>
      </c>
      <c r="N26" s="106">
        <f t="shared" si="7"/>
        <v>0</v>
      </c>
      <c r="O26" s="106">
        <f t="shared" si="8"/>
        <v>0</v>
      </c>
      <c r="P26" s="106">
        <f t="shared" si="9"/>
        <v>0</v>
      </c>
      <c r="Q26" s="106">
        <f t="shared" si="10"/>
        <v>0</v>
      </c>
      <c r="R26" s="106">
        <f t="shared" si="11"/>
        <v>0</v>
      </c>
    </row>
    <row r="27" spans="1:18" ht="26.25" thickBot="1" x14ac:dyDescent="0.25">
      <c r="A27" s="13">
        <v>15</v>
      </c>
      <c r="B27" s="33" t="s">
        <v>65</v>
      </c>
      <c r="C27" s="217" t="s">
        <v>641</v>
      </c>
      <c r="D27" s="220" t="s">
        <v>623</v>
      </c>
      <c r="E27" s="220"/>
      <c r="F27" s="220" t="s">
        <v>266</v>
      </c>
      <c r="G27" s="220">
        <v>1</v>
      </c>
      <c r="H27" s="104"/>
      <c r="I27" s="105"/>
      <c r="J27" s="104"/>
      <c r="K27" s="104"/>
      <c r="L27" s="104"/>
      <c r="M27" s="106">
        <f t="shared" si="6"/>
        <v>0</v>
      </c>
      <c r="N27" s="106">
        <f t="shared" si="7"/>
        <v>0</v>
      </c>
      <c r="O27" s="106">
        <f t="shared" si="8"/>
        <v>0</v>
      </c>
      <c r="P27" s="106">
        <f t="shared" si="9"/>
        <v>0</v>
      </c>
      <c r="Q27" s="106">
        <f t="shared" si="10"/>
        <v>0</v>
      </c>
      <c r="R27" s="106">
        <f t="shared" si="11"/>
        <v>0</v>
      </c>
    </row>
    <row r="28" spans="1:18" ht="13.5" thickBot="1" x14ac:dyDescent="0.25">
      <c r="A28" s="13">
        <v>16</v>
      </c>
      <c r="B28" s="33" t="s">
        <v>65</v>
      </c>
      <c r="C28" s="217" t="s">
        <v>624</v>
      </c>
      <c r="D28" s="220" t="s">
        <v>283</v>
      </c>
      <c r="E28" s="220"/>
      <c r="F28" s="220" t="s">
        <v>266</v>
      </c>
      <c r="G28" s="220">
        <v>6</v>
      </c>
      <c r="H28" s="104"/>
      <c r="I28" s="105"/>
      <c r="J28" s="104"/>
      <c r="K28" s="104"/>
      <c r="L28" s="104"/>
      <c r="M28" s="106">
        <f t="shared" si="6"/>
        <v>0</v>
      </c>
      <c r="N28" s="106">
        <f t="shared" si="7"/>
        <v>0</v>
      </c>
      <c r="O28" s="106">
        <f t="shared" si="8"/>
        <v>0</v>
      </c>
      <c r="P28" s="106">
        <f t="shared" si="9"/>
        <v>0</v>
      </c>
      <c r="Q28" s="106">
        <f t="shared" si="10"/>
        <v>0</v>
      </c>
      <c r="R28" s="106">
        <f t="shared" si="11"/>
        <v>0</v>
      </c>
    </row>
    <row r="29" spans="1:18" ht="13.5" thickBot="1" x14ac:dyDescent="0.25">
      <c r="A29" s="13">
        <v>17</v>
      </c>
      <c r="B29" s="33" t="s">
        <v>65</v>
      </c>
      <c r="C29" s="217" t="s">
        <v>625</v>
      </c>
      <c r="D29" s="220" t="s">
        <v>295</v>
      </c>
      <c r="E29" s="220"/>
      <c r="F29" s="220" t="s">
        <v>266</v>
      </c>
      <c r="G29" s="220">
        <v>1</v>
      </c>
      <c r="H29" s="104"/>
      <c r="I29" s="105"/>
      <c r="J29" s="104"/>
      <c r="K29" s="104"/>
      <c r="L29" s="104"/>
      <c r="M29" s="106">
        <f t="shared" si="6"/>
        <v>0</v>
      </c>
      <c r="N29" s="106">
        <f t="shared" si="7"/>
        <v>0</v>
      </c>
      <c r="O29" s="106">
        <f t="shared" si="8"/>
        <v>0</v>
      </c>
      <c r="P29" s="106">
        <f t="shared" si="9"/>
        <v>0</v>
      </c>
      <c r="Q29" s="106">
        <f t="shared" si="10"/>
        <v>0</v>
      </c>
      <c r="R29" s="106">
        <f t="shared" si="11"/>
        <v>0</v>
      </c>
    </row>
    <row r="30" spans="1:18" ht="13.5" thickBot="1" x14ac:dyDescent="0.25">
      <c r="A30" s="13">
        <v>18</v>
      </c>
      <c r="B30" s="33" t="s">
        <v>65</v>
      </c>
      <c r="C30" s="217" t="s">
        <v>626</v>
      </c>
      <c r="D30" s="220" t="s">
        <v>627</v>
      </c>
      <c r="E30" s="220" t="s">
        <v>628</v>
      </c>
      <c r="F30" s="220" t="s">
        <v>266</v>
      </c>
      <c r="G30" s="220">
        <v>1</v>
      </c>
      <c r="H30" s="104"/>
      <c r="I30" s="105"/>
      <c r="J30" s="104"/>
      <c r="K30" s="104"/>
      <c r="L30" s="104"/>
      <c r="M30" s="106">
        <f t="shared" si="6"/>
        <v>0</v>
      </c>
      <c r="N30" s="106">
        <f t="shared" si="7"/>
        <v>0</v>
      </c>
      <c r="O30" s="106">
        <f t="shared" si="8"/>
        <v>0</v>
      </c>
      <c r="P30" s="106">
        <f t="shared" si="9"/>
        <v>0</v>
      </c>
      <c r="Q30" s="106">
        <f t="shared" si="10"/>
        <v>0</v>
      </c>
      <c r="R30" s="106">
        <f t="shared" si="11"/>
        <v>0</v>
      </c>
    </row>
    <row r="31" spans="1:18" ht="26.25" thickBot="1" x14ac:dyDescent="0.25">
      <c r="A31" s="13">
        <v>19</v>
      </c>
      <c r="B31" s="33" t="s">
        <v>65</v>
      </c>
      <c r="C31" s="217" t="s">
        <v>642</v>
      </c>
      <c r="D31" s="220" t="s">
        <v>282</v>
      </c>
      <c r="E31" s="220" t="s">
        <v>617</v>
      </c>
      <c r="F31" s="220" t="s">
        <v>557</v>
      </c>
      <c r="G31" s="220">
        <v>34</v>
      </c>
      <c r="H31" s="104"/>
      <c r="I31" s="105"/>
      <c r="J31" s="104"/>
      <c r="K31" s="104"/>
      <c r="L31" s="104"/>
      <c r="M31" s="106">
        <f t="shared" si="6"/>
        <v>0</v>
      </c>
      <c r="N31" s="106">
        <f t="shared" si="7"/>
        <v>0</v>
      </c>
      <c r="O31" s="106">
        <f t="shared" si="8"/>
        <v>0</v>
      </c>
      <c r="P31" s="106">
        <f t="shared" si="9"/>
        <v>0</v>
      </c>
      <c r="Q31" s="106">
        <f t="shared" si="10"/>
        <v>0</v>
      </c>
      <c r="R31" s="106">
        <f t="shared" si="11"/>
        <v>0</v>
      </c>
    </row>
    <row r="32" spans="1:18" ht="13.5" thickBot="1" x14ac:dyDescent="0.25">
      <c r="A32" s="13">
        <v>20</v>
      </c>
      <c r="B32" s="33" t="s">
        <v>65</v>
      </c>
      <c r="C32" s="217" t="s">
        <v>643</v>
      </c>
      <c r="D32" s="220" t="s">
        <v>629</v>
      </c>
      <c r="E32" s="220" t="s">
        <v>499</v>
      </c>
      <c r="F32" s="220" t="s">
        <v>557</v>
      </c>
      <c r="G32" s="220">
        <v>34</v>
      </c>
      <c r="H32" s="104"/>
      <c r="I32" s="105"/>
      <c r="J32" s="104"/>
      <c r="K32" s="104"/>
      <c r="L32" s="104"/>
      <c r="M32" s="106">
        <f t="shared" si="6"/>
        <v>0</v>
      </c>
      <c r="N32" s="106">
        <f t="shared" si="7"/>
        <v>0</v>
      </c>
      <c r="O32" s="106">
        <f t="shared" si="8"/>
        <v>0</v>
      </c>
      <c r="P32" s="106">
        <f t="shared" si="9"/>
        <v>0</v>
      </c>
      <c r="Q32" s="106">
        <f t="shared" si="10"/>
        <v>0</v>
      </c>
      <c r="R32" s="106">
        <f t="shared" si="11"/>
        <v>0</v>
      </c>
    </row>
    <row r="33" spans="1:18" ht="51.75" thickBot="1" x14ac:dyDescent="0.25">
      <c r="A33" s="13">
        <v>21</v>
      </c>
      <c r="B33" s="33" t="s">
        <v>65</v>
      </c>
      <c r="C33" s="217" t="s">
        <v>644</v>
      </c>
      <c r="D33" s="220" t="s">
        <v>630</v>
      </c>
      <c r="E33" s="220" t="s">
        <v>631</v>
      </c>
      <c r="F33" s="220" t="s">
        <v>266</v>
      </c>
      <c r="G33" s="220">
        <v>1</v>
      </c>
      <c r="H33" s="104"/>
      <c r="I33" s="105"/>
      <c r="J33" s="104"/>
      <c r="K33" s="104"/>
      <c r="L33" s="104"/>
      <c r="M33" s="106">
        <f t="shared" si="6"/>
        <v>0</v>
      </c>
      <c r="N33" s="106">
        <f t="shared" si="7"/>
        <v>0</v>
      </c>
      <c r="O33" s="106">
        <f t="shared" si="8"/>
        <v>0</v>
      </c>
      <c r="P33" s="106">
        <f t="shared" si="9"/>
        <v>0</v>
      </c>
      <c r="Q33" s="106">
        <f t="shared" si="10"/>
        <v>0</v>
      </c>
      <c r="R33" s="106">
        <f t="shared" si="11"/>
        <v>0</v>
      </c>
    </row>
    <row r="34" spans="1:18" ht="51.75" thickBot="1" x14ac:dyDescent="0.25">
      <c r="A34" s="13">
        <v>22</v>
      </c>
      <c r="B34" s="33" t="s">
        <v>65</v>
      </c>
      <c r="C34" s="217" t="s">
        <v>645</v>
      </c>
      <c r="D34" s="220" t="s">
        <v>276</v>
      </c>
      <c r="E34" s="220" t="s">
        <v>631</v>
      </c>
      <c r="F34" s="220" t="s">
        <v>266</v>
      </c>
      <c r="G34" s="220">
        <v>1</v>
      </c>
      <c r="H34" s="104"/>
      <c r="I34" s="105"/>
      <c r="J34" s="104"/>
      <c r="K34" s="104"/>
      <c r="L34" s="104"/>
      <c r="M34" s="106">
        <f t="shared" si="6"/>
        <v>0</v>
      </c>
      <c r="N34" s="106">
        <f t="shared" si="7"/>
        <v>0</v>
      </c>
      <c r="O34" s="106">
        <f t="shared" si="8"/>
        <v>0</v>
      </c>
      <c r="P34" s="106">
        <f t="shared" si="9"/>
        <v>0</v>
      </c>
      <c r="Q34" s="106">
        <f t="shared" si="10"/>
        <v>0</v>
      </c>
      <c r="R34" s="106">
        <f t="shared" si="11"/>
        <v>0</v>
      </c>
    </row>
    <row r="35" spans="1:18" ht="13.5" thickBot="1" x14ac:dyDescent="0.25">
      <c r="A35" s="13">
        <v>23</v>
      </c>
      <c r="B35" s="33" t="s">
        <v>65</v>
      </c>
      <c r="C35" s="217" t="s">
        <v>632</v>
      </c>
      <c r="D35" s="220" t="s">
        <v>65</v>
      </c>
      <c r="E35" s="220" t="s">
        <v>633</v>
      </c>
      <c r="F35" s="220" t="s">
        <v>78</v>
      </c>
      <c r="G35" s="220">
        <v>1</v>
      </c>
      <c r="H35" s="104"/>
      <c r="I35" s="105"/>
      <c r="J35" s="104"/>
      <c r="K35" s="104"/>
      <c r="L35" s="104"/>
      <c r="M35" s="106">
        <f t="shared" si="6"/>
        <v>0</v>
      </c>
      <c r="N35" s="106">
        <f t="shared" si="7"/>
        <v>0</v>
      </c>
      <c r="O35" s="106">
        <f t="shared" si="8"/>
        <v>0</v>
      </c>
      <c r="P35" s="106">
        <f t="shared" si="9"/>
        <v>0</v>
      </c>
      <c r="Q35" s="106">
        <f t="shared" si="10"/>
        <v>0</v>
      </c>
      <c r="R35" s="106">
        <f t="shared" si="11"/>
        <v>0</v>
      </c>
    </row>
    <row r="36" spans="1:18" ht="13.5" thickBot="1" x14ac:dyDescent="0.25">
      <c r="A36" s="13">
        <v>24</v>
      </c>
      <c r="B36" s="33"/>
      <c r="C36" s="217" t="s">
        <v>435</v>
      </c>
      <c r="D36" s="220" t="s">
        <v>65</v>
      </c>
      <c r="E36" s="220" t="s">
        <v>633</v>
      </c>
      <c r="F36" s="220" t="s">
        <v>78</v>
      </c>
      <c r="G36" s="220">
        <v>1</v>
      </c>
      <c r="H36" s="104"/>
      <c r="I36" s="105"/>
      <c r="J36" s="104"/>
      <c r="K36" s="104"/>
      <c r="L36" s="104"/>
      <c r="M36" s="106"/>
      <c r="N36" s="106"/>
      <c r="O36" s="106"/>
      <c r="P36" s="106"/>
      <c r="Q36" s="106"/>
      <c r="R36" s="106"/>
    </row>
    <row r="37" spans="1:18" ht="13.5" thickBot="1" x14ac:dyDescent="0.25">
      <c r="A37" s="13">
        <v>25</v>
      </c>
      <c r="B37" s="33"/>
      <c r="C37" s="217" t="s">
        <v>646</v>
      </c>
      <c r="D37" s="220" t="s">
        <v>65</v>
      </c>
      <c r="E37" s="223"/>
      <c r="F37" s="220" t="s">
        <v>78</v>
      </c>
      <c r="G37" s="220">
        <v>1</v>
      </c>
      <c r="H37" s="104"/>
      <c r="I37" s="105"/>
      <c r="J37" s="104"/>
      <c r="K37" s="104"/>
      <c r="L37" s="104"/>
      <c r="M37" s="106"/>
      <c r="N37" s="106"/>
      <c r="O37" s="106"/>
      <c r="P37" s="106"/>
      <c r="Q37" s="106"/>
      <c r="R37" s="106"/>
    </row>
    <row r="38" spans="1:18" ht="13.5" thickBot="1" x14ac:dyDescent="0.25">
      <c r="A38" s="13">
        <v>26</v>
      </c>
      <c r="B38" s="33"/>
      <c r="C38" s="217" t="s">
        <v>647</v>
      </c>
      <c r="D38" s="220" t="s">
        <v>65</v>
      </c>
      <c r="E38" s="220"/>
      <c r="F38" s="220" t="s">
        <v>78</v>
      </c>
      <c r="G38" s="220">
        <v>1</v>
      </c>
      <c r="H38" s="104"/>
      <c r="I38" s="105"/>
      <c r="J38" s="104"/>
      <c r="K38" s="104"/>
      <c r="L38" s="104"/>
      <c r="M38" s="106"/>
      <c r="N38" s="106"/>
      <c r="O38" s="106"/>
      <c r="P38" s="106"/>
      <c r="Q38" s="106"/>
      <c r="R38" s="106"/>
    </row>
    <row r="39" spans="1:18" ht="13.5" thickBot="1" x14ac:dyDescent="0.25">
      <c r="A39" s="13">
        <v>27</v>
      </c>
      <c r="B39" s="33" t="s">
        <v>65</v>
      </c>
      <c r="C39" s="217" t="s">
        <v>298</v>
      </c>
      <c r="D39" s="220" t="s">
        <v>65</v>
      </c>
      <c r="E39" s="220"/>
      <c r="F39" s="220" t="s">
        <v>78</v>
      </c>
      <c r="G39" s="220">
        <v>1</v>
      </c>
      <c r="H39" s="104"/>
      <c r="I39" s="105"/>
      <c r="J39" s="104"/>
      <c r="K39" s="104"/>
      <c r="L39" s="104"/>
      <c r="M39" s="106">
        <f t="shared" si="6"/>
        <v>0</v>
      </c>
      <c r="N39" s="106">
        <f t="shared" si="7"/>
        <v>0</v>
      </c>
      <c r="O39" s="106">
        <f t="shared" si="8"/>
        <v>0</v>
      </c>
      <c r="P39" s="106">
        <f t="shared" si="9"/>
        <v>0</v>
      </c>
      <c r="Q39" s="106">
        <f t="shared" si="10"/>
        <v>0</v>
      </c>
      <c r="R39" s="106">
        <f t="shared" si="11"/>
        <v>0</v>
      </c>
    </row>
    <row r="40" spans="1:18" ht="13.5" thickBot="1" x14ac:dyDescent="0.25">
      <c r="A40" s="13">
        <v>28</v>
      </c>
      <c r="B40" s="33" t="s">
        <v>65</v>
      </c>
      <c r="C40" t="s">
        <v>648</v>
      </c>
      <c r="D40" s="220" t="s">
        <v>65</v>
      </c>
      <c r="E40" s="13"/>
      <c r="F40" s="220" t="s">
        <v>78</v>
      </c>
      <c r="G40" s="220">
        <v>1</v>
      </c>
      <c r="H40" s="104"/>
      <c r="I40" s="105"/>
      <c r="J40" s="104"/>
      <c r="K40" s="104"/>
      <c r="L40" s="104"/>
      <c r="M40" s="106">
        <f t="shared" si="6"/>
        <v>0</v>
      </c>
      <c r="N40" s="106">
        <f t="shared" si="7"/>
        <v>0</v>
      </c>
      <c r="O40" s="106">
        <f t="shared" si="8"/>
        <v>0</v>
      </c>
      <c r="P40" s="106">
        <f t="shared" si="9"/>
        <v>0</v>
      </c>
      <c r="Q40" s="106">
        <f t="shared" si="10"/>
        <v>0</v>
      </c>
      <c r="R40" s="106">
        <f t="shared" si="11"/>
        <v>0</v>
      </c>
    </row>
    <row r="41" spans="1:18" ht="13.5" thickBot="1" x14ac:dyDescent="0.25">
      <c r="A41" s="13">
        <v>29</v>
      </c>
      <c r="B41" s="33" t="s">
        <v>65</v>
      </c>
      <c r="C41" s="221" t="s">
        <v>299</v>
      </c>
      <c r="D41" s="220" t="s">
        <v>65</v>
      </c>
      <c r="E41" s="13"/>
      <c r="F41" s="220" t="s">
        <v>78</v>
      </c>
      <c r="G41" s="220">
        <v>1</v>
      </c>
      <c r="H41" s="104"/>
      <c r="I41" s="105"/>
      <c r="J41" s="104"/>
      <c r="K41" s="104"/>
      <c r="L41" s="104"/>
      <c r="M41" s="106">
        <f t="shared" si="6"/>
        <v>0</v>
      </c>
      <c r="N41" s="106">
        <f t="shared" si="7"/>
        <v>0</v>
      </c>
      <c r="O41" s="106">
        <f t="shared" si="8"/>
        <v>0</v>
      </c>
      <c r="P41" s="106">
        <f t="shared" si="9"/>
        <v>0</v>
      </c>
      <c r="Q41" s="106">
        <f t="shared" si="10"/>
        <v>0</v>
      </c>
      <c r="R41" s="106">
        <f t="shared" si="11"/>
        <v>0</v>
      </c>
    </row>
    <row r="42" spans="1:18" s="9" customFormat="1" x14ac:dyDescent="0.2">
      <c r="A42" s="279" t="s">
        <v>251</v>
      </c>
      <c r="B42" s="280"/>
      <c r="C42" s="280"/>
      <c r="D42" s="280"/>
      <c r="E42" s="280"/>
      <c r="F42" s="280"/>
      <c r="G42" s="280"/>
      <c r="H42" s="280"/>
      <c r="I42" s="280"/>
      <c r="J42" s="280"/>
      <c r="K42" s="280"/>
      <c r="L42" s="281"/>
      <c r="M42" s="77"/>
      <c r="N42" s="78">
        <f>SUM(N12:N41)</f>
        <v>0</v>
      </c>
      <c r="O42" s="78">
        <f>SUM(O12:O41)</f>
        <v>0</v>
      </c>
      <c r="P42" s="78">
        <f>SUM(P12:P41)</f>
        <v>0</v>
      </c>
      <c r="Q42" s="78">
        <f>SUM(Q12:Q41)</f>
        <v>0</v>
      </c>
      <c r="R42" s="78">
        <f>SUM(R12:R41)</f>
        <v>0</v>
      </c>
    </row>
    <row r="43" spans="1:18" x14ac:dyDescent="0.2">
      <c r="A43" s="6"/>
      <c r="B43" s="6"/>
      <c r="C43" s="7"/>
      <c r="D43" s="222"/>
      <c r="E43" s="222"/>
      <c r="F43" s="8"/>
      <c r="G43" s="8"/>
      <c r="H43" s="8"/>
      <c r="I43" s="8"/>
      <c r="J43" s="9"/>
      <c r="K43" s="9"/>
      <c r="L43" s="9"/>
      <c r="M43" s="9"/>
      <c r="N43" s="9"/>
      <c r="O43" s="10"/>
      <c r="P43" s="11"/>
      <c r="Q43" s="10"/>
      <c r="R43" s="12"/>
    </row>
    <row r="44" spans="1:18" x14ac:dyDescent="0.2">
      <c r="A44" s="6"/>
      <c r="B44" s="6"/>
      <c r="C44" s="7"/>
      <c r="D44" s="222"/>
      <c r="E44" s="222"/>
      <c r="F44" s="8"/>
      <c r="G44" s="8"/>
      <c r="H44" s="8"/>
      <c r="I44" s="8"/>
      <c r="J44" s="9"/>
      <c r="K44" s="9"/>
      <c r="L44" s="9"/>
      <c r="M44" s="9"/>
      <c r="N44" s="9"/>
      <c r="O44" s="10"/>
      <c r="P44" s="11"/>
      <c r="Q44" s="10"/>
      <c r="R44" s="12"/>
    </row>
    <row r="45" spans="1:18" x14ac:dyDescent="0.2">
      <c r="B45" s="6"/>
      <c r="C45" s="59" t="s">
        <v>360</v>
      </c>
      <c r="D45" s="116"/>
      <c r="E45" s="116"/>
      <c r="F45" s="6"/>
      <c r="G45" s="6"/>
      <c r="H45" s="6"/>
      <c r="I45" s="6"/>
      <c r="O45" s="18"/>
      <c r="Q45" s="18"/>
      <c r="R45" s="21"/>
    </row>
    <row r="46" spans="1:18" x14ac:dyDescent="0.2">
      <c r="C46" s="45" t="s">
        <v>0</v>
      </c>
    </row>
    <row r="47" spans="1:18" x14ac:dyDescent="0.2">
      <c r="C47" s="43"/>
    </row>
    <row r="48" spans="1:18" x14ac:dyDescent="0.2">
      <c r="C48" s="59" t="s">
        <v>361</v>
      </c>
    </row>
    <row r="49" spans="3:3" x14ac:dyDescent="0.2">
      <c r="C49" s="45" t="s">
        <v>0</v>
      </c>
    </row>
  </sheetData>
  <protectedRanges>
    <protectedRange password="CF3F" sqref="B42" name="Range1_2_1_3_1"/>
  </protectedRanges>
  <mergeCells count="9">
    <mergeCell ref="A42:L42"/>
    <mergeCell ref="D10:D11"/>
    <mergeCell ref="N10:R10"/>
    <mergeCell ref="A10:A11"/>
    <mergeCell ref="B10:B11"/>
    <mergeCell ref="C10:C11"/>
    <mergeCell ref="F10:F11"/>
    <mergeCell ref="G10:G11"/>
    <mergeCell ref="H10:M10"/>
  </mergeCells>
  <phoneticPr fontId="5" type="noConversion"/>
  <pageMargins left="0.75000000000000011" right="0.75000000000000011" top="1" bottom="1" header="0.5" footer="0.5"/>
  <pageSetup paperSize="9" scale="68" fitToHeight="0" orientation="landscape" horizontalDpi="1200" verticalDpi="1200" r:id="rId1"/>
  <headerFooter alignWithMargins="0"/>
  <colBreaks count="1" manualBreakCount="1">
    <brk id="1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pageSetUpPr fitToPage="1"/>
  </sheetPr>
  <dimension ref="A1:H47"/>
  <sheetViews>
    <sheetView topLeftCell="A6" zoomScaleNormal="100" zoomScaleSheetLayoutView="100" workbookViewId="0">
      <selection activeCell="K22" sqref="K22"/>
    </sheetView>
  </sheetViews>
  <sheetFormatPr defaultColWidth="6.7109375" defaultRowHeight="12.75" x14ac:dyDescent="0.2"/>
  <cols>
    <col min="1" max="1" width="5" style="42" customWidth="1"/>
    <col min="2" max="2" width="19.28515625" style="42" customWidth="1"/>
    <col min="3" max="3" width="55.42578125" style="42" customWidth="1"/>
    <col min="4" max="4" width="13.42578125" style="42" customWidth="1"/>
    <col min="5" max="5" width="12.28515625" style="42" bestFit="1" customWidth="1"/>
    <col min="6" max="6" width="13.140625" style="42" customWidth="1"/>
    <col min="7" max="7" width="11.7109375" style="42" bestFit="1" customWidth="1"/>
    <col min="8" max="8" width="14.85546875" style="42" bestFit="1" customWidth="1"/>
    <col min="9" max="16384" width="6.7109375" style="42"/>
  </cols>
  <sheetData>
    <row r="1" spans="1:8" ht="22.15" customHeight="1" x14ac:dyDescent="0.2">
      <c r="A1" s="250" t="s">
        <v>7</v>
      </c>
      <c r="B1" s="250"/>
      <c r="C1" s="250"/>
      <c r="D1" s="250"/>
      <c r="E1" s="250"/>
      <c r="F1" s="250"/>
      <c r="G1" s="250"/>
      <c r="H1" s="250"/>
    </row>
    <row r="2" spans="1:8" ht="9.75" customHeight="1" x14ac:dyDescent="0.2">
      <c r="A2" s="109"/>
      <c r="B2" s="109"/>
      <c r="C2" s="109"/>
      <c r="D2" s="109"/>
      <c r="E2" s="109"/>
      <c r="F2" s="109"/>
      <c r="G2" s="109"/>
      <c r="H2" s="109"/>
    </row>
    <row r="3" spans="1:8" ht="14.1" customHeight="1" x14ac:dyDescent="0.2">
      <c r="A3" s="251" t="s">
        <v>249</v>
      </c>
      <c r="B3" s="251"/>
      <c r="C3" s="251"/>
      <c r="D3" s="251"/>
      <c r="E3" s="251"/>
      <c r="F3" s="251"/>
      <c r="G3" s="251"/>
      <c r="H3" s="251"/>
    </row>
    <row r="4" spans="1:8" x14ac:dyDescent="0.2">
      <c r="A4" s="252" t="s">
        <v>8</v>
      </c>
      <c r="B4" s="252"/>
      <c r="C4" s="252"/>
      <c r="D4" s="252"/>
      <c r="E4" s="252"/>
      <c r="F4" s="252"/>
      <c r="G4" s="252"/>
      <c r="H4" s="252"/>
    </row>
    <row r="6" spans="1:8" x14ac:dyDescent="0.2">
      <c r="A6" s="253" t="s">
        <v>5</v>
      </c>
      <c r="B6" s="253"/>
      <c r="C6" s="254" t="str">
        <f>KOPTĀME!C11</f>
        <v>Malkas novietnes otrās daļas pārbūve par ražošanas cehu</v>
      </c>
      <c r="D6" s="254"/>
      <c r="E6" s="254"/>
      <c r="F6" s="254"/>
      <c r="G6" s="254"/>
      <c r="H6" s="254"/>
    </row>
    <row r="7" spans="1:8" x14ac:dyDescent="0.2">
      <c r="A7" s="253" t="s">
        <v>9</v>
      </c>
      <c r="B7" s="253"/>
      <c r="C7" s="254" t="str">
        <f>KOPTĀME!C11</f>
        <v>Malkas novietnes otrās daļas pārbūve par ražošanas cehu</v>
      </c>
      <c r="D7" s="254"/>
      <c r="E7" s="254"/>
      <c r="F7" s="254"/>
      <c r="G7" s="254"/>
      <c r="H7" s="254"/>
    </row>
    <row r="8" spans="1:8" ht="14.25" customHeight="1" x14ac:dyDescent="0.2">
      <c r="A8" s="253" t="s">
        <v>10</v>
      </c>
      <c r="B8" s="253"/>
      <c r="C8" s="254" t="str">
        <f>KOPTĀME!C12</f>
        <v>"Benūžu Skauģi", Babītes pagasts, Mārupes novads</v>
      </c>
      <c r="D8" s="254"/>
      <c r="E8" s="254"/>
      <c r="F8" s="254"/>
      <c r="G8" s="254"/>
      <c r="H8" s="254"/>
    </row>
    <row r="9" spans="1:8" ht="14.25" customHeight="1" x14ac:dyDescent="0.2">
      <c r="A9" s="71"/>
      <c r="B9" s="71" t="s">
        <v>39</v>
      </c>
      <c r="C9" s="43" t="s">
        <v>65</v>
      </c>
      <c r="D9" s="43"/>
      <c r="E9" s="43"/>
      <c r="F9" s="43"/>
      <c r="G9" s="43"/>
      <c r="H9" s="43"/>
    </row>
    <row r="10" spans="1:8" x14ac:dyDescent="0.2">
      <c r="D10" s="42" t="s">
        <v>38</v>
      </c>
      <c r="F10" s="255">
        <f>D40</f>
        <v>0</v>
      </c>
      <c r="G10" s="255"/>
      <c r="H10" s="255"/>
    </row>
    <row r="11" spans="1:8" x14ac:dyDescent="0.2">
      <c r="D11" s="42" t="s">
        <v>11</v>
      </c>
      <c r="F11" s="255">
        <f>H36</f>
        <v>0</v>
      </c>
      <c r="G11" s="255"/>
      <c r="H11" s="255"/>
    </row>
    <row r="12" spans="1:8" x14ac:dyDescent="0.2">
      <c r="D12" s="254"/>
      <c r="E12" s="254"/>
      <c r="F12" s="254"/>
      <c r="G12" s="254"/>
      <c r="H12" s="254"/>
    </row>
    <row r="13" spans="1:8" ht="17.100000000000001" customHeight="1" x14ac:dyDescent="0.2">
      <c r="A13" s="256" t="s">
        <v>6</v>
      </c>
      <c r="B13" s="256" t="s">
        <v>12</v>
      </c>
      <c r="C13" s="256" t="s">
        <v>13</v>
      </c>
      <c r="D13" s="256" t="s">
        <v>74</v>
      </c>
      <c r="E13" s="256" t="s">
        <v>14</v>
      </c>
      <c r="F13" s="256"/>
      <c r="G13" s="256"/>
      <c r="H13" s="256" t="s">
        <v>19</v>
      </c>
    </row>
    <row r="14" spans="1:8" ht="25.5" x14ac:dyDescent="0.2">
      <c r="A14" s="256"/>
      <c r="B14" s="256"/>
      <c r="C14" s="256"/>
      <c r="D14" s="256"/>
      <c r="E14" s="110" t="s">
        <v>29</v>
      </c>
      <c r="F14" s="110" t="s">
        <v>26</v>
      </c>
      <c r="G14" s="110" t="s">
        <v>75</v>
      </c>
      <c r="H14" s="256"/>
    </row>
    <row r="15" spans="1:8" ht="20.100000000000001" customHeight="1" x14ac:dyDescent="0.2">
      <c r="A15" s="110"/>
      <c r="B15" s="110"/>
      <c r="C15" s="110" t="s">
        <v>84</v>
      </c>
      <c r="D15" s="110"/>
      <c r="E15" s="110"/>
      <c r="F15" s="110"/>
      <c r="G15" s="110"/>
      <c r="H15" s="110"/>
    </row>
    <row r="16" spans="1:8" ht="15" customHeight="1" x14ac:dyDescent="0.2">
      <c r="A16" s="237">
        <v>1</v>
      </c>
      <c r="B16" s="237" t="str">
        <f>'1-1'!E1</f>
        <v>LOKĀLĀ TĀME 1-1</v>
      </c>
      <c r="C16" s="238" t="str">
        <f>'1-1'!E2</f>
        <v>BŪVLAUKUMA SAGATAVOŠANAS DARBI</v>
      </c>
      <c r="D16" s="239">
        <f t="shared" ref="D16:D33" si="0">SUM(E16:G16)</f>
        <v>0</v>
      </c>
      <c r="E16" s="239">
        <f>'1-1'!M30</f>
        <v>0</v>
      </c>
      <c r="F16" s="239">
        <f>'1-1'!N30</f>
        <v>0</v>
      </c>
      <c r="G16" s="239">
        <f>'1-1'!O30</f>
        <v>0</v>
      </c>
      <c r="H16" s="239">
        <f>'1-1'!L30</f>
        <v>0</v>
      </c>
    </row>
    <row r="17" spans="1:8" ht="15" customHeight="1" x14ac:dyDescent="0.2">
      <c r="A17" s="237">
        <f>A16+1</f>
        <v>2</v>
      </c>
      <c r="B17" s="237" t="str">
        <f>'1-2'!E1</f>
        <v>LOKĀLĀ TĀME 1-2</v>
      </c>
      <c r="C17" s="238" t="str">
        <f>'1-2'!E2</f>
        <v>ZEMES DARBI</v>
      </c>
      <c r="D17" s="239">
        <f t="shared" si="0"/>
        <v>0</v>
      </c>
      <c r="E17" s="239">
        <f>'1-2'!M18</f>
        <v>0</v>
      </c>
      <c r="F17" s="239">
        <f>'1-2'!N18</f>
        <v>0</v>
      </c>
      <c r="G17" s="239">
        <f>'1-2'!O18</f>
        <v>0</v>
      </c>
      <c r="H17" s="239">
        <f>'1-2'!L18</f>
        <v>0</v>
      </c>
    </row>
    <row r="18" spans="1:8" ht="15" customHeight="1" x14ac:dyDescent="0.2">
      <c r="A18" s="237">
        <f t="shared" ref="A18:A35" si="1">A17+1</f>
        <v>3</v>
      </c>
      <c r="B18" s="237" t="str">
        <f>'1-3'!E1</f>
        <v>LOKĀLĀ TĀME 1-3</v>
      </c>
      <c r="C18" s="238" t="str">
        <f>'1-3'!E2</f>
        <v>PAMATI UN PAMATNES</v>
      </c>
      <c r="D18" s="239">
        <f t="shared" si="0"/>
        <v>0</v>
      </c>
      <c r="E18" s="239">
        <f>'1-3'!M37</f>
        <v>0</v>
      </c>
      <c r="F18" s="239">
        <f>'1-3'!N37</f>
        <v>0</v>
      </c>
      <c r="G18" s="239">
        <f>'1-3'!O37</f>
        <v>0</v>
      </c>
      <c r="H18" s="239">
        <f>'1-3'!L37</f>
        <v>0</v>
      </c>
    </row>
    <row r="19" spans="1:8" ht="15" customHeight="1" x14ac:dyDescent="0.2">
      <c r="A19" s="237">
        <f t="shared" si="1"/>
        <v>4</v>
      </c>
      <c r="B19" s="237" t="str">
        <f>'1-4'!E1</f>
        <v>LOKĀLĀ TĀME 1-4</v>
      </c>
      <c r="C19" s="238" t="str">
        <f>'1-4'!E2</f>
        <v>SIENAS, ĒKU UN BŪVJU KARKASU KONSTRUKCIJAS</v>
      </c>
      <c r="D19" s="239">
        <f t="shared" si="0"/>
        <v>0</v>
      </c>
      <c r="E19" s="239">
        <f>'1-4'!M35</f>
        <v>0</v>
      </c>
      <c r="F19" s="239">
        <f>'1-4'!N35</f>
        <v>0</v>
      </c>
      <c r="G19" s="239">
        <f>'1-4'!O35</f>
        <v>0</v>
      </c>
      <c r="H19" s="239">
        <f>'1-4'!L35</f>
        <v>0</v>
      </c>
    </row>
    <row r="20" spans="1:8" ht="15" customHeight="1" x14ac:dyDescent="0.2">
      <c r="A20" s="237">
        <f t="shared" si="1"/>
        <v>5</v>
      </c>
      <c r="B20" s="237" t="str">
        <f>'1-5'!E1</f>
        <v>LOKĀLĀ TĀME 1-5</v>
      </c>
      <c r="C20" s="238" t="str">
        <f>'1-5'!E2</f>
        <v>PĀRSEGUMI</v>
      </c>
      <c r="D20" s="239">
        <f t="shared" si="0"/>
        <v>0</v>
      </c>
      <c r="E20" s="239"/>
      <c r="F20" s="239">
        <f>'1-5'!N21</f>
        <v>0</v>
      </c>
      <c r="G20" s="239">
        <f>'1-5'!O21</f>
        <v>0</v>
      </c>
      <c r="H20" s="239">
        <f>'1-5'!L21</f>
        <v>0</v>
      </c>
    </row>
    <row r="21" spans="1:8" ht="15" customHeight="1" x14ac:dyDescent="0.2">
      <c r="A21" s="237">
        <f t="shared" si="1"/>
        <v>6</v>
      </c>
      <c r="B21" s="237" t="str">
        <f>'1-6'!E1</f>
        <v>LOKĀLĀ TĀME 1-6</v>
      </c>
      <c r="C21" s="238" t="str">
        <f>'1-6'!E2</f>
        <v>GRĪDU PAMATNES, SEGUMI</v>
      </c>
      <c r="D21" s="240">
        <f t="shared" si="0"/>
        <v>0</v>
      </c>
      <c r="E21" s="241">
        <f>'1-6'!M43</f>
        <v>0</v>
      </c>
      <c r="F21" s="241">
        <f>'1-6'!N43</f>
        <v>0</v>
      </c>
      <c r="G21" s="241">
        <f>'1-6'!O43</f>
        <v>0</v>
      </c>
      <c r="H21" s="241">
        <f>'1-6'!L43</f>
        <v>0</v>
      </c>
    </row>
    <row r="22" spans="1:8" ht="15" customHeight="1" x14ac:dyDescent="0.2">
      <c r="A22" s="237">
        <f t="shared" si="1"/>
        <v>7</v>
      </c>
      <c r="B22" s="237" t="str">
        <f>'1-7'!E1</f>
        <v>LOKĀLĀ TĀME 1-7</v>
      </c>
      <c r="C22" s="238" t="str">
        <f>'1-7'!E2</f>
        <v>JUMTI, SEGUMI</v>
      </c>
      <c r="D22" s="240">
        <f t="shared" si="0"/>
        <v>0</v>
      </c>
      <c r="E22" s="241">
        <f>'1-7'!M24</f>
        <v>0</v>
      </c>
      <c r="F22" s="241">
        <f>'1-7'!N24</f>
        <v>0</v>
      </c>
      <c r="G22" s="241">
        <f>'1-7'!O24</f>
        <v>0</v>
      </c>
      <c r="H22" s="241">
        <f>'1-7'!L24</f>
        <v>0</v>
      </c>
    </row>
    <row r="23" spans="1:8" ht="15" customHeight="1" x14ac:dyDescent="0.2">
      <c r="A23" s="237">
        <f t="shared" si="1"/>
        <v>8</v>
      </c>
      <c r="B23" s="237" t="str">
        <f>'1-8'!E1</f>
        <v>LOKĀLĀ TĀME 1-8</v>
      </c>
      <c r="C23" s="238" t="str">
        <f>'1-8'!E2</f>
        <v>AILU AIZPILDĪJUMU ELEMENTI</v>
      </c>
      <c r="D23" s="240">
        <f t="shared" si="0"/>
        <v>0</v>
      </c>
      <c r="E23" s="241">
        <f>'1-8'!M37</f>
        <v>0</v>
      </c>
      <c r="F23" s="241">
        <f>'1-8'!N37</f>
        <v>0</v>
      </c>
      <c r="G23" s="241">
        <f>'1-8'!O37</f>
        <v>0</v>
      </c>
      <c r="H23" s="241">
        <f>'1-8'!L37</f>
        <v>0</v>
      </c>
    </row>
    <row r="24" spans="1:8" ht="15" customHeight="1" x14ac:dyDescent="0.2">
      <c r="A24" s="237">
        <f t="shared" si="1"/>
        <v>9</v>
      </c>
      <c r="B24" s="237" t="str">
        <f>'1-9'!E1</f>
        <v>LOKĀLĀ TĀME 1-9</v>
      </c>
      <c r="C24" s="238" t="str">
        <f>'1-9'!E2</f>
        <v>APDARES DARBI</v>
      </c>
      <c r="D24" s="240">
        <f t="shared" si="0"/>
        <v>0</v>
      </c>
      <c r="E24" s="241">
        <f>'1-9'!M19</f>
        <v>0</v>
      </c>
      <c r="F24" s="241">
        <f>'1-9'!N19</f>
        <v>0</v>
      </c>
      <c r="G24" s="241">
        <f>'1-9'!O19</f>
        <v>0</v>
      </c>
      <c r="H24" s="241">
        <f>'1-9'!L19</f>
        <v>0</v>
      </c>
    </row>
    <row r="25" spans="1:8" ht="15" customHeight="1" x14ac:dyDescent="0.2">
      <c r="A25" s="237">
        <f t="shared" si="1"/>
        <v>10</v>
      </c>
      <c r="B25" s="237" t="str">
        <f>'1-10'!E1</f>
        <v>LOKĀLĀ TĀME 1-10</v>
      </c>
      <c r="C25" s="238" t="str">
        <f>'1-10'!E2</f>
        <v>CEĻI UN LAUKUMI</v>
      </c>
      <c r="D25" s="240">
        <f t="shared" si="0"/>
        <v>0</v>
      </c>
      <c r="E25" s="241">
        <f>'1-10'!M27</f>
        <v>0</v>
      </c>
      <c r="F25" s="241">
        <f>'1-10'!N27</f>
        <v>0</v>
      </c>
      <c r="G25" s="241">
        <f>'1-10'!O27</f>
        <v>0</v>
      </c>
      <c r="H25" s="241">
        <f>'1-10'!L27</f>
        <v>0</v>
      </c>
    </row>
    <row r="26" spans="1:8" ht="15" customHeight="1" x14ac:dyDescent="0.2">
      <c r="A26" s="237">
        <f t="shared" si="1"/>
        <v>11</v>
      </c>
      <c r="B26" s="237" t="str">
        <f>'1-11'!E1</f>
        <v>LOKĀLĀ TĀME 1-11</v>
      </c>
      <c r="C26" s="238" t="str">
        <f>'1-11'!E2</f>
        <v>APZAĻUMOŠANAS DARBI</v>
      </c>
      <c r="D26" s="240">
        <f t="shared" si="0"/>
        <v>0</v>
      </c>
      <c r="E26" s="241">
        <f>'1-11'!M17</f>
        <v>0</v>
      </c>
      <c r="F26" s="241">
        <f>'1-11'!N17</f>
        <v>0</v>
      </c>
      <c r="G26" s="241">
        <f>'1-11'!O17</f>
        <v>0</v>
      </c>
      <c r="H26" s="241">
        <f>'1-11'!L17</f>
        <v>0</v>
      </c>
    </row>
    <row r="27" spans="1:8" ht="26.65" customHeight="1" x14ac:dyDescent="0.2">
      <c r="A27" s="237">
        <f t="shared" si="1"/>
        <v>12</v>
      </c>
      <c r="B27" s="237" t="str">
        <f>'2-1'!E1</f>
        <v>LOKĀLĀ TĀME 2-1</v>
      </c>
      <c r="C27" s="238" t="str">
        <f>'2-1'!E2</f>
        <v>IEKŠĒJIE ELEKTROTĪKLI, APGAISMOJUMS, SPĒKA PIEVADI</v>
      </c>
      <c r="D27" s="241">
        <f t="shared" si="0"/>
        <v>0</v>
      </c>
      <c r="E27" s="241">
        <f>'2-1'!M58</f>
        <v>0</v>
      </c>
      <c r="F27" s="241">
        <f>'2-1'!N58</f>
        <v>0</v>
      </c>
      <c r="G27" s="241">
        <f>'2-1'!O58</f>
        <v>0</v>
      </c>
      <c r="H27" s="241">
        <f>'2-1'!L58</f>
        <v>0</v>
      </c>
    </row>
    <row r="28" spans="1:8" ht="22.5" customHeight="1" x14ac:dyDescent="0.2">
      <c r="A28" s="237">
        <f t="shared" si="1"/>
        <v>13</v>
      </c>
      <c r="B28" s="237" t="str">
        <f>'2-2'!G1</f>
        <v>LOKĀLĀ TĀME 2-2</v>
      </c>
      <c r="C28" s="238" t="str">
        <f>'2-2'!G2</f>
        <v>IEKŠĒJĀS APKURES SISTĒMAS</v>
      </c>
      <c r="D28" s="241">
        <f t="shared" si="0"/>
        <v>0</v>
      </c>
      <c r="E28" s="241">
        <f>'2-2'!O53</f>
        <v>0</v>
      </c>
      <c r="F28" s="241">
        <f>'2-2'!P53</f>
        <v>0</v>
      </c>
      <c r="G28" s="241">
        <f>'2-2'!Q53</f>
        <v>0</v>
      </c>
      <c r="H28" s="241">
        <f>'2-2'!N53</f>
        <v>0</v>
      </c>
    </row>
    <row r="29" spans="1:8" x14ac:dyDescent="0.2">
      <c r="A29" s="237">
        <f t="shared" si="1"/>
        <v>14</v>
      </c>
      <c r="B29" s="237" t="str">
        <f>'2-3'!G1</f>
        <v>LOKĀLĀ TĀME 2-3</v>
      </c>
      <c r="C29" s="238" t="str">
        <f>'2-3'!G2</f>
        <v xml:space="preserve">VĒDINĀŠANA </v>
      </c>
      <c r="D29" s="241">
        <f t="shared" si="0"/>
        <v>0</v>
      </c>
      <c r="E29" s="241">
        <f>'2-3'!O64</f>
        <v>0</v>
      </c>
      <c r="F29" s="241">
        <f>'2-3'!P64</f>
        <v>0</v>
      </c>
      <c r="G29" s="241">
        <f>'2-3'!Q64</f>
        <v>0</v>
      </c>
      <c r="H29" s="241">
        <f>'2-3'!N64</f>
        <v>0</v>
      </c>
    </row>
    <row r="30" spans="1:8" x14ac:dyDescent="0.2">
      <c r="A30" s="237">
        <f t="shared" si="1"/>
        <v>15</v>
      </c>
      <c r="B30" s="237" t="str">
        <f>'2-4'!G1</f>
        <v>LOKĀLĀ TĀME 2-4</v>
      </c>
      <c r="C30" s="238" t="str">
        <f>'2-4'!G2</f>
        <v>KONDICIONĒŠANA</v>
      </c>
      <c r="D30" s="241">
        <f t="shared" ref="D30" si="2">SUM(E30:G30)</f>
        <v>0</v>
      </c>
      <c r="E30" s="241">
        <f>'2-4'!O36</f>
        <v>0</v>
      </c>
      <c r="F30" s="241">
        <f>'2-4'!P36</f>
        <v>0</v>
      </c>
      <c r="G30" s="241">
        <f>'2-4'!Q36</f>
        <v>0</v>
      </c>
      <c r="H30" s="241">
        <f>'2-4'!N36</f>
        <v>0</v>
      </c>
    </row>
    <row r="31" spans="1:8" x14ac:dyDescent="0.2">
      <c r="A31" s="237">
        <f t="shared" si="1"/>
        <v>16</v>
      </c>
      <c r="B31" s="237" t="str">
        <f>'2-5'!G1</f>
        <v>LOKĀLĀ TĀME 2-5</v>
      </c>
      <c r="C31" s="238" t="str">
        <f>'2-5'!G2</f>
        <v>IEKŠĒJIE ŪDENSVADA TĪKLI, APRĪKOJUMS</v>
      </c>
      <c r="D31" s="241">
        <f t="shared" si="0"/>
        <v>0</v>
      </c>
      <c r="E31" s="241">
        <f>'2-5'!O60</f>
        <v>0</v>
      </c>
      <c r="F31" s="241">
        <f>'2-5'!P60</f>
        <v>0</v>
      </c>
      <c r="G31" s="241">
        <f>'2-5'!Q60</f>
        <v>0</v>
      </c>
      <c r="H31" s="241">
        <f>'2-5'!N60</f>
        <v>0</v>
      </c>
    </row>
    <row r="32" spans="1:8" x14ac:dyDescent="0.2">
      <c r="A32" s="237">
        <f t="shared" si="1"/>
        <v>17</v>
      </c>
      <c r="B32" s="237" t="str">
        <f>'2-6'!G1</f>
        <v>LOKĀLĀ TĀME 2-6</v>
      </c>
      <c r="C32" s="238" t="str">
        <f>'2-6'!G2</f>
        <v>IEKŠĒJIE KANALIZĀCIJAS TĪKLI, APRĪKOJUMS</v>
      </c>
      <c r="D32" s="241">
        <f t="shared" si="0"/>
        <v>0</v>
      </c>
      <c r="E32" s="241">
        <f>'2-6'!O42</f>
        <v>0</v>
      </c>
      <c r="F32" s="241">
        <f>'2-6'!P42</f>
        <v>0</v>
      </c>
      <c r="G32" s="241">
        <f>'2-6'!Q42</f>
        <v>0</v>
      </c>
      <c r="H32" s="241">
        <f>'2-6'!N42</f>
        <v>0</v>
      </c>
    </row>
    <row r="33" spans="1:8" x14ac:dyDescent="0.2">
      <c r="A33" s="237">
        <f t="shared" si="1"/>
        <v>18</v>
      </c>
      <c r="B33" s="237" t="str">
        <f>'2-7'!F1</f>
        <v>LOKĀLĀ TĀME 2-7</v>
      </c>
      <c r="C33" s="238" t="str">
        <f>'2-7'!F2</f>
        <v>UGNSGRĒKA ATKLĀŠANAS UN TRAUKSMES SIGNALIZĀCIJA</v>
      </c>
      <c r="D33" s="241">
        <f t="shared" si="0"/>
        <v>0</v>
      </c>
      <c r="E33" s="242">
        <f>'2-7'!N30</f>
        <v>0</v>
      </c>
      <c r="F33" s="242">
        <f>'2-7'!O30</f>
        <v>0</v>
      </c>
      <c r="G33" s="242">
        <f>'2-7'!P30</f>
        <v>0</v>
      </c>
      <c r="H33" s="241">
        <f>'2-7'!M30</f>
        <v>0</v>
      </c>
    </row>
    <row r="34" spans="1:8" x14ac:dyDescent="0.2">
      <c r="A34" s="237">
        <f t="shared" si="1"/>
        <v>19</v>
      </c>
      <c r="B34" s="237" t="str">
        <f>'3-1'!E1</f>
        <v>LOKĀLĀ TĀME 3-1</v>
      </c>
      <c r="C34" s="238" t="str">
        <f>'3-1'!E2</f>
        <v>ĀRĒJIE ELEKTROTĪKLI</v>
      </c>
      <c r="D34" s="240">
        <f>SUM(E34:G34)</f>
        <v>0</v>
      </c>
      <c r="E34" s="241">
        <f>'3-1'!M41</f>
        <v>0</v>
      </c>
      <c r="F34" s="241">
        <f>'3-1'!N41</f>
        <v>0</v>
      </c>
      <c r="G34" s="241">
        <f>'3-1'!O41</f>
        <v>0</v>
      </c>
      <c r="H34" s="241">
        <f>'3-1'!L41</f>
        <v>0</v>
      </c>
    </row>
    <row r="35" spans="1:8" x14ac:dyDescent="0.2">
      <c r="A35" s="237">
        <f t="shared" si="1"/>
        <v>20</v>
      </c>
      <c r="B35" s="237" t="str">
        <f>'3-2'!G1</f>
        <v>LOKĀLĀ TĀME 3-2</v>
      </c>
      <c r="C35" s="238" t="str">
        <f>'3-2'!G2</f>
        <v>ĀRĒJIE KANALIZĀCIJAS TĪKLI</v>
      </c>
      <c r="D35" s="240">
        <f>SUM(E35:G35)</f>
        <v>0</v>
      </c>
      <c r="E35" s="241">
        <f>'3-2'!O49</f>
        <v>0</v>
      </c>
      <c r="F35" s="241">
        <f>'3-2'!P49</f>
        <v>0</v>
      </c>
      <c r="G35" s="241">
        <f>'3-2'!Q49</f>
        <v>0</v>
      </c>
      <c r="H35" s="241">
        <f>'3-2'!N49</f>
        <v>0</v>
      </c>
    </row>
    <row r="36" spans="1:8" x14ac:dyDescent="0.2">
      <c r="A36" s="260" t="s">
        <v>76</v>
      </c>
      <c r="B36" s="260"/>
      <c r="C36" s="260"/>
      <c r="D36" s="243">
        <f>SUM(D16:D35)</f>
        <v>0</v>
      </c>
      <c r="E36" s="243">
        <f>SUM(E16:E35)</f>
        <v>0</v>
      </c>
      <c r="F36" s="243">
        <f>SUM(F16:F35)</f>
        <v>0</v>
      </c>
      <c r="G36" s="243">
        <f>SUM(G16:G35)</f>
        <v>0</v>
      </c>
      <c r="H36" s="243">
        <f>SUM(H16:H35)</f>
        <v>0</v>
      </c>
    </row>
    <row r="37" spans="1:8" ht="13.9" customHeight="1" x14ac:dyDescent="0.2">
      <c r="A37" s="257" t="s">
        <v>735</v>
      </c>
      <c r="B37" s="257"/>
      <c r="C37" s="257"/>
      <c r="D37" s="111">
        <f>ROUND(D36*10%,2)</f>
        <v>0</v>
      </c>
      <c r="E37" s="112"/>
      <c r="F37" s="112"/>
      <c r="G37" s="112"/>
      <c r="H37" s="112"/>
    </row>
    <row r="38" spans="1:8" ht="13.9" customHeight="1" x14ac:dyDescent="0.2">
      <c r="A38" s="258" t="s">
        <v>736</v>
      </c>
      <c r="B38" s="258"/>
      <c r="C38" s="258"/>
      <c r="D38" s="111">
        <f>ROUND(D36:D36*0.5%,2)</f>
        <v>0</v>
      </c>
      <c r="E38" s="112"/>
      <c r="F38" s="112"/>
      <c r="G38" s="112"/>
      <c r="H38" s="112"/>
    </row>
    <row r="39" spans="1:8" ht="14.45" customHeight="1" x14ac:dyDescent="0.2">
      <c r="A39" s="257" t="s">
        <v>737</v>
      </c>
      <c r="B39" s="257"/>
      <c r="C39" s="257"/>
      <c r="D39" s="111">
        <f>ROUND(D36*5%,2)</f>
        <v>0</v>
      </c>
      <c r="E39" s="91"/>
      <c r="F39" s="91"/>
      <c r="G39" s="91"/>
      <c r="H39" s="91"/>
    </row>
    <row r="40" spans="1:8" ht="14.45" customHeight="1" x14ac:dyDescent="0.2">
      <c r="A40" s="259" t="s">
        <v>99</v>
      </c>
      <c r="B40" s="259"/>
      <c r="C40" s="259"/>
      <c r="D40" s="113">
        <f>D39+D37+D36</f>
        <v>0</v>
      </c>
      <c r="E40" s="91"/>
      <c r="F40" s="91"/>
      <c r="G40" s="91"/>
      <c r="H40" s="91"/>
    </row>
    <row r="41" spans="1:8" x14ac:dyDescent="0.2">
      <c r="C41" s="71"/>
      <c r="D41" s="91"/>
      <c r="E41" s="91"/>
      <c r="F41" s="91"/>
      <c r="G41" s="91"/>
      <c r="H41" s="91"/>
    </row>
    <row r="42" spans="1:8" x14ac:dyDescent="0.2">
      <c r="C42" s="71"/>
      <c r="D42" s="48"/>
    </row>
    <row r="43" spans="1:8" x14ac:dyDescent="0.2">
      <c r="B43" s="1" t="s">
        <v>359</v>
      </c>
      <c r="C43" s="1"/>
      <c r="D43" s="1"/>
      <c r="E43" s="1"/>
      <c r="F43" s="1"/>
      <c r="G43" s="1"/>
    </row>
    <row r="44" spans="1:8" x14ac:dyDescent="0.2">
      <c r="B44" s="1"/>
      <c r="C44" s="246" t="s">
        <v>68</v>
      </c>
      <c r="D44" s="246"/>
      <c r="E44" s="246"/>
      <c r="F44" s="246"/>
      <c r="G44" s="246"/>
    </row>
    <row r="47" spans="1:8" x14ac:dyDescent="0.2">
      <c r="C47" s="254"/>
      <c r="D47" s="254"/>
      <c r="E47" s="254"/>
      <c r="F47" s="254"/>
      <c r="G47" s="254"/>
    </row>
  </sheetData>
  <mergeCells count="25">
    <mergeCell ref="C44:G44"/>
    <mergeCell ref="C47:G47"/>
    <mergeCell ref="H13:H14"/>
    <mergeCell ref="A13:A14"/>
    <mergeCell ref="B13:B14"/>
    <mergeCell ref="D13:D14"/>
    <mergeCell ref="E13:G13"/>
    <mergeCell ref="C13:C14"/>
    <mergeCell ref="A37:C37"/>
    <mergeCell ref="A38:C38"/>
    <mergeCell ref="A39:C39"/>
    <mergeCell ref="A40:C40"/>
    <mergeCell ref="A36:C36"/>
    <mergeCell ref="D12:H12"/>
    <mergeCell ref="A7:B7"/>
    <mergeCell ref="C7:H7"/>
    <mergeCell ref="A8:B8"/>
    <mergeCell ref="C8:H8"/>
    <mergeCell ref="F10:H10"/>
    <mergeCell ref="F11:H11"/>
    <mergeCell ref="A1:H1"/>
    <mergeCell ref="A3:H3"/>
    <mergeCell ref="A4:H4"/>
    <mergeCell ref="A6:B6"/>
    <mergeCell ref="C6:H6"/>
  </mergeCells>
  <phoneticPr fontId="4" type="noConversion"/>
  <pageMargins left="0.75" right="0.75" top="0.8" bottom="0.8" header="0.51" footer="0.51"/>
  <pageSetup paperSize="9" scale="91" firstPageNumber="0" fitToHeight="0" orientation="landscape" horizontalDpi="300" verticalDpi="300" r:id="rId1"/>
  <headerFooter alignWithMargins="0"/>
  <colBreaks count="1" manualBreakCount="1">
    <brk id="8"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C00000"/>
    <pageSetUpPr fitToPage="1"/>
  </sheetPr>
  <dimension ref="A1:R35"/>
  <sheetViews>
    <sheetView topLeftCell="A4" zoomScale="80" zoomScaleNormal="80" workbookViewId="0">
      <selection activeCell="M32" sqref="M32"/>
    </sheetView>
  </sheetViews>
  <sheetFormatPr defaultColWidth="10.42578125" defaultRowHeight="12.75" x14ac:dyDescent="0.2"/>
  <cols>
    <col min="1" max="1" width="4.7109375" style="1" customWidth="1"/>
    <col min="2" max="2" width="9.28515625" style="1" customWidth="1"/>
    <col min="3" max="3" width="53.7109375" style="1" customWidth="1"/>
    <col min="4" max="4" width="22.140625" style="1" customWidth="1"/>
    <col min="5" max="5" width="5.7109375" style="1" customWidth="1"/>
    <col min="6" max="6" width="8.42578125" style="1" customWidth="1"/>
    <col min="7" max="7" width="8.28515625" style="1" customWidth="1"/>
    <col min="8" max="8" width="7.7109375" style="1" customWidth="1"/>
    <col min="9" max="10" width="8.42578125" style="1" customWidth="1"/>
    <col min="11" max="11" width="7.42578125" style="1" customWidth="1"/>
    <col min="12" max="12" width="8.42578125" style="1" customWidth="1"/>
    <col min="13" max="13" width="8.28515625" style="1" customWidth="1"/>
    <col min="14" max="14" width="8.7109375" style="1" customWidth="1"/>
    <col min="15" max="15" width="9" style="1" customWidth="1"/>
    <col min="16" max="16" width="8.7109375" style="1" customWidth="1"/>
    <col min="17" max="17" width="8.5703125" style="1" customWidth="1"/>
    <col min="18" max="16384" width="10.42578125" style="1"/>
  </cols>
  <sheetData>
    <row r="1" spans="1:18" x14ac:dyDescent="0.2">
      <c r="A1" s="6"/>
      <c r="F1" s="6" t="s">
        <v>540</v>
      </c>
      <c r="G1" s="6"/>
      <c r="H1" s="6"/>
    </row>
    <row r="2" spans="1:18" x14ac:dyDescent="0.2">
      <c r="A2" s="6"/>
      <c r="F2" s="6" t="s">
        <v>343</v>
      </c>
      <c r="G2" s="6"/>
      <c r="H2" s="6"/>
    </row>
    <row r="3" spans="1:18" x14ac:dyDescent="0.2">
      <c r="A3" s="6"/>
      <c r="I3" s="17"/>
      <c r="J3" s="17"/>
      <c r="K3" s="17"/>
      <c r="L3" s="17"/>
      <c r="M3" s="17"/>
      <c r="O3" s="17"/>
    </row>
    <row r="4" spans="1:18" x14ac:dyDescent="0.2">
      <c r="A4" s="272" t="s">
        <v>23</v>
      </c>
      <c r="B4" s="272"/>
      <c r="C4" s="1" t="str">
        <f>'1-1'!C4</f>
        <v>Malkas novietnes otrās daļas pārbūve par ražošanas cehu</v>
      </c>
      <c r="I4" s="17"/>
      <c r="J4" s="17"/>
      <c r="K4" s="17"/>
      <c r="L4" s="17"/>
      <c r="M4" s="17"/>
      <c r="O4" s="17"/>
    </row>
    <row r="5" spans="1:18" x14ac:dyDescent="0.2">
      <c r="A5" s="272" t="s">
        <v>9</v>
      </c>
      <c r="B5" s="272"/>
      <c r="C5" s="1" t="str">
        <f>'1-1'!C5</f>
        <v>Malkas novietnes otrās daļas pārbūve par ražošanas cehu</v>
      </c>
      <c r="Q5" s="19"/>
    </row>
    <row r="6" spans="1:18" x14ac:dyDescent="0.2">
      <c r="A6" s="272" t="s">
        <v>10</v>
      </c>
      <c r="B6" s="272"/>
      <c r="C6" s="1" t="str">
        <f>'1-1'!C6</f>
        <v>"Benūžu Skauģi", Babītes pagasts, Mārupes novads</v>
      </c>
      <c r="Q6" s="19"/>
    </row>
    <row r="7" spans="1:18" x14ac:dyDescent="0.2">
      <c r="A7" s="272" t="s">
        <v>24</v>
      </c>
      <c r="B7" s="272"/>
      <c r="C7" s="1" t="str">
        <f>KOPTĀME!C13</f>
        <v>-</v>
      </c>
      <c r="Q7" s="19"/>
    </row>
    <row r="8" spans="1:18" x14ac:dyDescent="0.2">
      <c r="A8" s="17" t="str">
        <f>'1-1'!A8</f>
        <v>Tāme sastādīta 2021.gada tirgus cenās, pamatojoties uz ēkas projektu</v>
      </c>
      <c r="B8" s="17"/>
      <c r="N8" s="6"/>
      <c r="Q8" s="37" t="s">
        <v>1</v>
      </c>
    </row>
    <row r="9" spans="1:18" x14ac:dyDescent="0.2">
      <c r="A9" s="6"/>
      <c r="C9" s="38"/>
      <c r="D9" s="38"/>
      <c r="E9" s="18"/>
      <c r="N9" s="39"/>
      <c r="Q9" s="18">
        <f>Q30</f>
        <v>0</v>
      </c>
    </row>
    <row r="10" spans="1:18" s="4" customFormat="1" ht="14.1" customHeight="1" x14ac:dyDescent="0.2">
      <c r="A10" s="274" t="s">
        <v>21</v>
      </c>
      <c r="B10" s="275" t="s">
        <v>22</v>
      </c>
      <c r="C10" s="276" t="s">
        <v>101</v>
      </c>
      <c r="D10" s="285" t="s">
        <v>324</v>
      </c>
      <c r="E10" s="277" t="s">
        <v>15</v>
      </c>
      <c r="F10" s="277" t="s">
        <v>2</v>
      </c>
      <c r="G10" s="278" t="s">
        <v>16</v>
      </c>
      <c r="H10" s="278"/>
      <c r="I10" s="278"/>
      <c r="J10" s="278"/>
      <c r="K10" s="278"/>
      <c r="L10" s="278"/>
      <c r="M10" s="273" t="s">
        <v>17</v>
      </c>
      <c r="N10" s="273"/>
      <c r="O10" s="273"/>
      <c r="P10" s="273"/>
      <c r="Q10" s="273"/>
    </row>
    <row r="11" spans="1:18" s="4" customFormat="1" ht="106.15" customHeight="1" thickBot="1" x14ac:dyDescent="0.25">
      <c r="A11" s="274"/>
      <c r="B11" s="275"/>
      <c r="C11" s="276"/>
      <c r="D11" s="286"/>
      <c r="E11" s="277"/>
      <c r="F11" s="277"/>
      <c r="G11" s="93" t="s">
        <v>18</v>
      </c>
      <c r="H11" s="93" t="s">
        <v>25</v>
      </c>
      <c r="I11" s="93" t="s">
        <v>29</v>
      </c>
      <c r="J11" s="93" t="s">
        <v>102</v>
      </c>
      <c r="K11" s="93" t="s">
        <v>27</v>
      </c>
      <c r="L11" s="93" t="s">
        <v>28</v>
      </c>
      <c r="M11" s="93" t="s">
        <v>19</v>
      </c>
      <c r="N11" s="93" t="s">
        <v>29</v>
      </c>
      <c r="O11" s="93" t="s">
        <v>102</v>
      </c>
      <c r="P11" s="93" t="s">
        <v>27</v>
      </c>
      <c r="Q11" s="93" t="s">
        <v>30</v>
      </c>
    </row>
    <row r="12" spans="1:18" s="3" customFormat="1" ht="26.25" thickBot="1" x14ac:dyDescent="0.25">
      <c r="A12" s="86">
        <v>1</v>
      </c>
      <c r="B12" s="33" t="s">
        <v>65</v>
      </c>
      <c r="C12" s="219" t="s">
        <v>688</v>
      </c>
      <c r="D12" s="220" t="s">
        <v>689</v>
      </c>
      <c r="E12" s="220" t="s">
        <v>78</v>
      </c>
      <c r="F12" s="220">
        <v>1</v>
      </c>
      <c r="G12" s="104"/>
      <c r="H12" s="105"/>
      <c r="I12" s="104"/>
      <c r="J12" s="104"/>
      <c r="K12" s="104"/>
      <c r="L12" s="106">
        <f t="shared" ref="L12:L13" si="0">SUM(I12:K12)</f>
        <v>0</v>
      </c>
      <c r="M12" s="106">
        <f t="shared" ref="M12:M13" si="1">ROUND(F12*G12,2)</f>
        <v>0</v>
      </c>
      <c r="N12" s="106">
        <f t="shared" ref="N12:N13" si="2">ROUND(F12*I12,2)</f>
        <v>0</v>
      </c>
      <c r="O12" s="106">
        <f t="shared" ref="O12:O13" si="3">ROUND(F12*J12,2)</f>
        <v>0</v>
      </c>
      <c r="P12" s="106">
        <f t="shared" ref="P12:P13" si="4">ROUND(F12*K12,2)</f>
        <v>0</v>
      </c>
      <c r="Q12" s="106">
        <f t="shared" ref="Q12:Q13" si="5">N12+O12+P12</f>
        <v>0</v>
      </c>
      <c r="R12" s="305"/>
    </row>
    <row r="13" spans="1:18" s="3" customFormat="1" ht="13.5" thickBot="1" x14ac:dyDescent="0.25">
      <c r="A13" s="86">
        <f>A12+1</f>
        <v>2</v>
      </c>
      <c r="B13" s="33" t="s">
        <v>65</v>
      </c>
      <c r="C13" s="218" t="s">
        <v>690</v>
      </c>
      <c r="D13" s="220"/>
      <c r="E13" s="220" t="s">
        <v>266</v>
      </c>
      <c r="F13" s="220">
        <v>2</v>
      </c>
      <c r="G13" s="104"/>
      <c r="H13" s="105"/>
      <c r="I13" s="104"/>
      <c r="J13" s="104"/>
      <c r="K13" s="104"/>
      <c r="L13" s="106">
        <f t="shared" si="0"/>
        <v>0</v>
      </c>
      <c r="M13" s="106">
        <f t="shared" si="1"/>
        <v>0</v>
      </c>
      <c r="N13" s="106">
        <f t="shared" si="2"/>
        <v>0</v>
      </c>
      <c r="O13" s="106">
        <f t="shared" si="3"/>
        <v>0</v>
      </c>
      <c r="P13" s="106">
        <f t="shared" si="4"/>
        <v>0</v>
      </c>
      <c r="Q13" s="106">
        <f t="shared" si="5"/>
        <v>0</v>
      </c>
      <c r="R13" s="305"/>
    </row>
    <row r="14" spans="1:18" s="3" customFormat="1" ht="13.5" thickBot="1" x14ac:dyDescent="0.25">
      <c r="A14" s="86">
        <f t="shared" ref="A14:A29" si="6">A13+1</f>
        <v>3</v>
      </c>
      <c r="B14" s="33" t="s">
        <v>65</v>
      </c>
      <c r="C14" s="219" t="s">
        <v>325</v>
      </c>
      <c r="D14" s="220" t="s">
        <v>336</v>
      </c>
      <c r="E14" s="220" t="s">
        <v>266</v>
      </c>
      <c r="F14" s="220">
        <v>11</v>
      </c>
      <c r="G14" s="104"/>
      <c r="H14" s="105"/>
      <c r="I14" s="104"/>
      <c r="J14" s="104"/>
      <c r="K14" s="104"/>
      <c r="L14" s="106">
        <f t="shared" ref="L14:L29" si="7">SUM(I14:K14)</f>
        <v>0</v>
      </c>
      <c r="M14" s="106">
        <f t="shared" ref="M14:M29" si="8">ROUND(F14*G14,2)</f>
        <v>0</v>
      </c>
      <c r="N14" s="106">
        <f t="shared" ref="N14:N29" si="9">ROUND(F14*I14,2)</f>
        <v>0</v>
      </c>
      <c r="O14" s="106">
        <f t="shared" ref="O14:O29" si="10">ROUND(F14*J14,2)</f>
        <v>0</v>
      </c>
      <c r="P14" s="106">
        <f t="shared" ref="P14:P29" si="11">ROUND(F14*K14,2)</f>
        <v>0</v>
      </c>
      <c r="Q14" s="106">
        <f t="shared" ref="Q14:Q29" si="12">N14+O14+P14</f>
        <v>0</v>
      </c>
      <c r="R14" s="305"/>
    </row>
    <row r="15" spans="1:18" s="3" customFormat="1" ht="13.5" thickBot="1" x14ac:dyDescent="0.25">
      <c r="A15" s="86">
        <f t="shared" si="6"/>
        <v>4</v>
      </c>
      <c r="B15" s="33" t="s">
        <v>65</v>
      </c>
      <c r="C15" s="219" t="s">
        <v>326</v>
      </c>
      <c r="D15" s="220" t="s">
        <v>337</v>
      </c>
      <c r="E15" s="220" t="s">
        <v>266</v>
      </c>
      <c r="F15" s="220">
        <v>10</v>
      </c>
      <c r="G15" s="104"/>
      <c r="H15" s="105"/>
      <c r="I15" s="104"/>
      <c r="J15" s="104"/>
      <c r="K15" s="104"/>
      <c r="L15" s="106">
        <f t="shared" si="7"/>
        <v>0</v>
      </c>
      <c r="M15" s="106">
        <f t="shared" si="8"/>
        <v>0</v>
      </c>
      <c r="N15" s="106">
        <f t="shared" si="9"/>
        <v>0</v>
      </c>
      <c r="O15" s="106">
        <f t="shared" si="10"/>
        <v>0</v>
      </c>
      <c r="P15" s="106">
        <f t="shared" si="11"/>
        <v>0</v>
      </c>
      <c r="Q15" s="106">
        <f t="shared" si="12"/>
        <v>0</v>
      </c>
      <c r="R15" s="305"/>
    </row>
    <row r="16" spans="1:18" s="3" customFormat="1" ht="13.5" thickBot="1" x14ac:dyDescent="0.25">
      <c r="A16" s="86">
        <f t="shared" si="6"/>
        <v>5</v>
      </c>
      <c r="B16" s="33" t="s">
        <v>65</v>
      </c>
      <c r="C16" s="219" t="s">
        <v>691</v>
      </c>
      <c r="D16" s="220" t="s">
        <v>692</v>
      </c>
      <c r="E16" s="220" t="s">
        <v>266</v>
      </c>
      <c r="F16" s="220">
        <v>2</v>
      </c>
      <c r="G16" s="104"/>
      <c r="H16" s="105"/>
      <c r="I16" s="104"/>
      <c r="J16" s="104"/>
      <c r="K16" s="104"/>
      <c r="L16" s="106">
        <f t="shared" ref="L16" si="13">SUM(I16:K16)</f>
        <v>0</v>
      </c>
      <c r="M16" s="106">
        <f t="shared" si="8"/>
        <v>0</v>
      </c>
      <c r="N16" s="106">
        <f t="shared" si="9"/>
        <v>0</v>
      </c>
      <c r="O16" s="106">
        <f t="shared" si="10"/>
        <v>0</v>
      </c>
      <c r="P16" s="106">
        <f t="shared" si="11"/>
        <v>0</v>
      </c>
      <c r="Q16" s="106">
        <f t="shared" si="12"/>
        <v>0</v>
      </c>
      <c r="R16" s="305"/>
    </row>
    <row r="17" spans="1:18" s="3" customFormat="1" ht="13.5" thickBot="1" x14ac:dyDescent="0.25">
      <c r="A17" s="86">
        <f t="shared" si="6"/>
        <v>6</v>
      </c>
      <c r="B17" s="33" t="s">
        <v>65</v>
      </c>
      <c r="C17" s="219" t="s">
        <v>327</v>
      </c>
      <c r="D17" s="220" t="s">
        <v>338</v>
      </c>
      <c r="E17" s="220" t="s">
        <v>266</v>
      </c>
      <c r="F17" s="220">
        <v>4</v>
      </c>
      <c r="G17" s="104"/>
      <c r="H17" s="105"/>
      <c r="I17" s="104"/>
      <c r="J17" s="104"/>
      <c r="K17" s="104"/>
      <c r="L17" s="106">
        <f t="shared" si="7"/>
        <v>0</v>
      </c>
      <c r="M17" s="106">
        <f t="shared" si="8"/>
        <v>0</v>
      </c>
      <c r="N17" s="106">
        <f t="shared" si="9"/>
        <v>0</v>
      </c>
      <c r="O17" s="106">
        <f t="shared" si="10"/>
        <v>0</v>
      </c>
      <c r="P17" s="106">
        <f t="shared" si="11"/>
        <v>0</v>
      </c>
      <c r="Q17" s="106">
        <f t="shared" si="12"/>
        <v>0</v>
      </c>
      <c r="R17" s="305"/>
    </row>
    <row r="18" spans="1:18" s="3" customFormat="1" ht="13.5" thickBot="1" x14ac:dyDescent="0.25">
      <c r="A18" s="86">
        <f t="shared" si="6"/>
        <v>7</v>
      </c>
      <c r="B18" s="33" t="s">
        <v>65</v>
      </c>
      <c r="C18" s="219" t="s">
        <v>328</v>
      </c>
      <c r="D18" s="220" t="s">
        <v>693</v>
      </c>
      <c r="E18" s="220" t="s">
        <v>266</v>
      </c>
      <c r="F18" s="220">
        <v>2</v>
      </c>
      <c r="G18" s="104"/>
      <c r="H18" s="105"/>
      <c r="I18" s="104"/>
      <c r="J18" s="104"/>
      <c r="K18" s="104"/>
      <c r="L18" s="106">
        <f t="shared" si="7"/>
        <v>0</v>
      </c>
      <c r="M18" s="106">
        <f t="shared" si="8"/>
        <v>0</v>
      </c>
      <c r="N18" s="106">
        <f t="shared" si="9"/>
        <v>0</v>
      </c>
      <c r="O18" s="106">
        <f t="shared" si="10"/>
        <v>0</v>
      </c>
      <c r="P18" s="106">
        <f t="shared" si="11"/>
        <v>0</v>
      </c>
      <c r="Q18" s="106">
        <f t="shared" si="12"/>
        <v>0</v>
      </c>
      <c r="R18" s="305"/>
    </row>
    <row r="19" spans="1:18" s="3" customFormat="1" ht="13.5" thickBot="1" x14ac:dyDescent="0.25">
      <c r="A19" s="86">
        <f t="shared" si="6"/>
        <v>8</v>
      </c>
      <c r="B19" s="33" t="s">
        <v>65</v>
      </c>
      <c r="C19" s="219" t="s">
        <v>329</v>
      </c>
      <c r="D19" s="220" t="s">
        <v>339</v>
      </c>
      <c r="E19" s="220" t="s">
        <v>266</v>
      </c>
      <c r="F19" s="220">
        <v>7</v>
      </c>
      <c r="G19" s="81"/>
      <c r="H19" s="82"/>
      <c r="I19" s="81"/>
      <c r="J19" s="81"/>
      <c r="K19" s="81"/>
      <c r="L19" s="80">
        <f t="shared" si="7"/>
        <v>0</v>
      </c>
      <c r="M19" s="80">
        <f t="shared" si="8"/>
        <v>0</v>
      </c>
      <c r="N19" s="80">
        <f t="shared" si="9"/>
        <v>0</v>
      </c>
      <c r="O19" s="80">
        <f t="shared" si="10"/>
        <v>0</v>
      </c>
      <c r="P19" s="80">
        <f t="shared" si="11"/>
        <v>0</v>
      </c>
      <c r="Q19" s="80">
        <f t="shared" si="12"/>
        <v>0</v>
      </c>
      <c r="R19" s="305"/>
    </row>
    <row r="20" spans="1:18" s="3" customFormat="1" ht="13.5" thickBot="1" x14ac:dyDescent="0.25">
      <c r="A20" s="86">
        <f t="shared" si="6"/>
        <v>9</v>
      </c>
      <c r="B20" s="33" t="s">
        <v>65</v>
      </c>
      <c r="C20" s="218" t="s">
        <v>330</v>
      </c>
      <c r="D20" s="220"/>
      <c r="E20" s="220" t="s">
        <v>266</v>
      </c>
      <c r="F20" s="220">
        <v>30</v>
      </c>
      <c r="G20" s="159"/>
      <c r="H20" s="159"/>
      <c r="I20" s="159"/>
      <c r="J20" s="159"/>
      <c r="K20" s="159"/>
      <c r="L20" s="80">
        <f t="shared" si="7"/>
        <v>0</v>
      </c>
      <c r="M20" s="80">
        <f t="shared" si="8"/>
        <v>0</v>
      </c>
      <c r="N20" s="80">
        <f t="shared" si="9"/>
        <v>0</v>
      </c>
      <c r="O20" s="80">
        <f t="shared" si="10"/>
        <v>0</v>
      </c>
      <c r="P20" s="80">
        <f t="shared" si="11"/>
        <v>0</v>
      </c>
      <c r="Q20" s="80">
        <f t="shared" si="12"/>
        <v>0</v>
      </c>
      <c r="R20" s="305"/>
    </row>
    <row r="21" spans="1:18" s="3" customFormat="1" ht="26.25" thickBot="1" x14ac:dyDescent="0.25">
      <c r="A21" s="86">
        <f t="shared" si="6"/>
        <v>10</v>
      </c>
      <c r="B21" s="33" t="s">
        <v>65</v>
      </c>
      <c r="C21" s="219" t="s">
        <v>331</v>
      </c>
      <c r="D21" s="220" t="s">
        <v>340</v>
      </c>
      <c r="E21" s="220" t="s">
        <v>3</v>
      </c>
      <c r="F21" s="220">
        <v>350</v>
      </c>
      <c r="G21" s="159"/>
      <c r="H21" s="159"/>
      <c r="I21" s="159"/>
      <c r="J21" s="159"/>
      <c r="K21" s="159"/>
      <c r="L21" s="80">
        <f t="shared" si="7"/>
        <v>0</v>
      </c>
      <c r="M21" s="80">
        <f t="shared" si="8"/>
        <v>0</v>
      </c>
      <c r="N21" s="80">
        <f t="shared" si="9"/>
        <v>0</v>
      </c>
      <c r="O21" s="80">
        <f t="shared" si="10"/>
        <v>0</v>
      </c>
      <c r="P21" s="80">
        <f t="shared" si="11"/>
        <v>0</v>
      </c>
      <c r="Q21" s="80">
        <f t="shared" si="12"/>
        <v>0</v>
      </c>
      <c r="R21" s="305"/>
    </row>
    <row r="22" spans="1:18" s="3" customFormat="1" ht="26.25" thickBot="1" x14ac:dyDescent="0.25">
      <c r="A22" s="86">
        <f t="shared" si="6"/>
        <v>11</v>
      </c>
      <c r="B22" s="33" t="s">
        <v>65</v>
      </c>
      <c r="C22" s="219" t="s">
        <v>332</v>
      </c>
      <c r="D22" s="220" t="s">
        <v>694</v>
      </c>
      <c r="E22" s="220" t="s">
        <v>3</v>
      </c>
      <c r="F22" s="220">
        <v>170</v>
      </c>
      <c r="G22" s="159"/>
      <c r="H22" s="159"/>
      <c r="I22" s="159"/>
      <c r="J22" s="159"/>
      <c r="K22" s="159"/>
      <c r="L22" s="80">
        <f t="shared" si="7"/>
        <v>0</v>
      </c>
      <c r="M22" s="80">
        <f t="shared" si="8"/>
        <v>0</v>
      </c>
      <c r="N22" s="80">
        <f t="shared" si="9"/>
        <v>0</v>
      </c>
      <c r="O22" s="80">
        <f t="shared" si="10"/>
        <v>0</v>
      </c>
      <c r="P22" s="80">
        <f t="shared" si="11"/>
        <v>0</v>
      </c>
      <c r="Q22" s="80">
        <f t="shared" si="12"/>
        <v>0</v>
      </c>
      <c r="R22" s="305"/>
    </row>
    <row r="23" spans="1:18" s="3" customFormat="1" ht="26.25" thickBot="1" x14ac:dyDescent="0.25">
      <c r="A23" s="86">
        <f t="shared" si="6"/>
        <v>12</v>
      </c>
      <c r="B23" s="33" t="s">
        <v>65</v>
      </c>
      <c r="C23" s="219" t="s">
        <v>695</v>
      </c>
      <c r="D23" s="220" t="s">
        <v>696</v>
      </c>
      <c r="E23" s="220" t="s">
        <v>3</v>
      </c>
      <c r="F23" s="220">
        <v>100</v>
      </c>
      <c r="G23" s="81"/>
      <c r="H23" s="82"/>
      <c r="I23" s="81"/>
      <c r="J23" s="81"/>
      <c r="K23" s="81"/>
      <c r="L23" s="80">
        <f t="shared" si="7"/>
        <v>0</v>
      </c>
      <c r="M23" s="80">
        <f t="shared" si="8"/>
        <v>0</v>
      </c>
      <c r="N23" s="80">
        <f t="shared" si="9"/>
        <v>0</v>
      </c>
      <c r="O23" s="80">
        <f t="shared" si="10"/>
        <v>0</v>
      </c>
      <c r="P23" s="80">
        <f t="shared" si="11"/>
        <v>0</v>
      </c>
      <c r="Q23" s="80">
        <f t="shared" si="12"/>
        <v>0</v>
      </c>
      <c r="R23" s="305"/>
    </row>
    <row r="24" spans="1:18" s="3" customFormat="1" ht="26.25" thickBot="1" x14ac:dyDescent="0.25">
      <c r="A24" s="86">
        <f t="shared" si="6"/>
        <v>13</v>
      </c>
      <c r="B24" s="33" t="s">
        <v>65</v>
      </c>
      <c r="C24" s="219" t="s">
        <v>697</v>
      </c>
      <c r="D24" s="220" t="s">
        <v>696</v>
      </c>
      <c r="E24" s="220" t="s">
        <v>3</v>
      </c>
      <c r="F24" s="220">
        <v>20</v>
      </c>
      <c r="G24" s="81"/>
      <c r="H24" s="82"/>
      <c r="I24" s="81"/>
      <c r="J24" s="81"/>
      <c r="K24" s="81"/>
      <c r="L24" s="80">
        <f t="shared" si="7"/>
        <v>0</v>
      </c>
      <c r="M24" s="80">
        <f t="shared" si="8"/>
        <v>0</v>
      </c>
      <c r="N24" s="80">
        <f t="shared" si="9"/>
        <v>0</v>
      </c>
      <c r="O24" s="80">
        <f t="shared" si="10"/>
        <v>0</v>
      </c>
      <c r="P24" s="80">
        <f t="shared" si="11"/>
        <v>0</v>
      </c>
      <c r="Q24" s="80">
        <f t="shared" si="12"/>
        <v>0</v>
      </c>
      <c r="R24" s="305"/>
    </row>
    <row r="25" spans="1:18" s="3" customFormat="1" ht="26.25" thickBot="1" x14ac:dyDescent="0.25">
      <c r="A25" s="86">
        <f t="shared" si="6"/>
        <v>14</v>
      </c>
      <c r="B25" s="33" t="s">
        <v>65</v>
      </c>
      <c r="C25" s="219" t="s">
        <v>699</v>
      </c>
      <c r="D25" s="220" t="s">
        <v>341</v>
      </c>
      <c r="E25" s="220" t="s">
        <v>78</v>
      </c>
      <c r="F25" s="220">
        <v>7</v>
      </c>
      <c r="G25" s="81"/>
      <c r="H25" s="82"/>
      <c r="I25" s="81"/>
      <c r="J25" s="81"/>
      <c r="K25" s="81"/>
      <c r="L25" s="80">
        <f t="shared" si="7"/>
        <v>0</v>
      </c>
      <c r="M25" s="80">
        <f t="shared" si="8"/>
        <v>0</v>
      </c>
      <c r="N25" s="80">
        <f t="shared" si="9"/>
        <v>0</v>
      </c>
      <c r="O25" s="80">
        <f t="shared" si="10"/>
        <v>0</v>
      </c>
      <c r="P25" s="80">
        <f t="shared" si="11"/>
        <v>0</v>
      </c>
      <c r="Q25" s="80">
        <f t="shared" si="12"/>
        <v>0</v>
      </c>
      <c r="R25" s="305"/>
    </row>
    <row r="26" spans="1:18" s="3" customFormat="1" ht="26.25" thickBot="1" x14ac:dyDescent="0.25">
      <c r="A26" s="86">
        <f t="shared" si="6"/>
        <v>15</v>
      </c>
      <c r="B26" s="33" t="s">
        <v>65</v>
      </c>
      <c r="C26" s="219" t="s">
        <v>700</v>
      </c>
      <c r="D26" s="220" t="s">
        <v>698</v>
      </c>
      <c r="E26" s="220" t="s">
        <v>78</v>
      </c>
      <c r="F26" s="220">
        <v>7</v>
      </c>
      <c r="G26" s="81"/>
      <c r="H26" s="82"/>
      <c r="I26" s="81"/>
      <c r="J26" s="81"/>
      <c r="K26" s="81"/>
      <c r="L26" s="80">
        <f t="shared" si="7"/>
        <v>0</v>
      </c>
      <c r="M26" s="80">
        <f t="shared" si="8"/>
        <v>0</v>
      </c>
      <c r="N26" s="80">
        <f t="shared" si="9"/>
        <v>0</v>
      </c>
      <c r="O26" s="80">
        <f t="shared" si="10"/>
        <v>0</v>
      </c>
      <c r="P26" s="80">
        <f t="shared" si="11"/>
        <v>0</v>
      </c>
      <c r="Q26" s="80">
        <f t="shared" si="12"/>
        <v>0</v>
      </c>
      <c r="R26" s="305"/>
    </row>
    <row r="27" spans="1:18" s="3" customFormat="1" ht="13.5" thickBot="1" x14ac:dyDescent="0.25">
      <c r="A27" s="86">
        <f t="shared" si="6"/>
        <v>16</v>
      </c>
      <c r="B27" s="33" t="s">
        <v>65</v>
      </c>
      <c r="C27" s="219" t="s">
        <v>333</v>
      </c>
      <c r="D27" s="220"/>
      <c r="E27" s="220" t="s">
        <v>266</v>
      </c>
      <c r="F27" s="220">
        <v>1</v>
      </c>
      <c r="G27" s="81"/>
      <c r="H27" s="82"/>
      <c r="I27" s="81"/>
      <c r="J27" s="81"/>
      <c r="K27" s="81"/>
      <c r="L27" s="80">
        <f t="shared" si="7"/>
        <v>0</v>
      </c>
      <c r="M27" s="80">
        <f t="shared" si="8"/>
        <v>0</v>
      </c>
      <c r="N27" s="80">
        <f t="shared" si="9"/>
        <v>0</v>
      </c>
      <c r="O27" s="80">
        <f t="shared" si="10"/>
        <v>0</v>
      </c>
      <c r="P27" s="80">
        <f t="shared" si="11"/>
        <v>0</v>
      </c>
      <c r="Q27" s="80">
        <f t="shared" si="12"/>
        <v>0</v>
      </c>
      <c r="R27" s="305"/>
    </row>
    <row r="28" spans="1:18" s="3" customFormat="1" ht="13.5" thickBot="1" x14ac:dyDescent="0.25">
      <c r="A28" s="86">
        <f t="shared" si="6"/>
        <v>17</v>
      </c>
      <c r="B28" s="33" t="s">
        <v>65</v>
      </c>
      <c r="C28" s="219" t="s">
        <v>334</v>
      </c>
      <c r="D28" s="220" t="s">
        <v>342</v>
      </c>
      <c r="E28" s="220" t="s">
        <v>266</v>
      </c>
      <c r="F28" s="220">
        <v>2</v>
      </c>
      <c r="G28" s="81"/>
      <c r="H28" s="82"/>
      <c r="I28" s="81"/>
      <c r="J28" s="81"/>
      <c r="K28" s="81"/>
      <c r="L28" s="80">
        <f t="shared" si="7"/>
        <v>0</v>
      </c>
      <c r="M28" s="80">
        <f t="shared" si="8"/>
        <v>0</v>
      </c>
      <c r="N28" s="80">
        <f t="shared" si="9"/>
        <v>0</v>
      </c>
      <c r="O28" s="80">
        <f t="shared" si="10"/>
        <v>0</v>
      </c>
      <c r="P28" s="80">
        <f t="shared" si="11"/>
        <v>0</v>
      </c>
      <c r="Q28" s="80">
        <f t="shared" si="12"/>
        <v>0</v>
      </c>
      <c r="R28" s="305"/>
    </row>
    <row r="29" spans="1:18" s="3" customFormat="1" ht="13.5" thickBot="1" x14ac:dyDescent="0.25">
      <c r="A29" s="86">
        <f t="shared" si="6"/>
        <v>18</v>
      </c>
      <c r="B29" s="33" t="s">
        <v>65</v>
      </c>
      <c r="C29" s="218" t="s">
        <v>335</v>
      </c>
      <c r="D29" s="220"/>
      <c r="E29" s="220" t="s">
        <v>266</v>
      </c>
      <c r="F29" s="220">
        <v>1</v>
      </c>
      <c r="G29" s="81"/>
      <c r="H29" s="82"/>
      <c r="I29" s="81"/>
      <c r="J29" s="81"/>
      <c r="K29" s="81"/>
      <c r="L29" s="80">
        <f t="shared" si="7"/>
        <v>0</v>
      </c>
      <c r="M29" s="80">
        <f t="shared" si="8"/>
        <v>0</v>
      </c>
      <c r="N29" s="80">
        <f t="shared" si="9"/>
        <v>0</v>
      </c>
      <c r="O29" s="80">
        <f t="shared" si="10"/>
        <v>0</v>
      </c>
      <c r="P29" s="80">
        <f t="shared" si="11"/>
        <v>0</v>
      </c>
      <c r="Q29" s="80">
        <f t="shared" si="12"/>
        <v>0</v>
      </c>
      <c r="R29" s="305"/>
    </row>
    <row r="30" spans="1:18" s="3" customFormat="1" ht="13.15" customHeight="1" x14ac:dyDescent="0.2">
      <c r="A30" s="279" t="s">
        <v>251</v>
      </c>
      <c r="B30" s="280"/>
      <c r="C30" s="280"/>
      <c r="D30" s="280"/>
      <c r="E30" s="280"/>
      <c r="F30" s="280"/>
      <c r="G30" s="280"/>
      <c r="H30" s="280"/>
      <c r="I30" s="280"/>
      <c r="J30" s="280"/>
      <c r="K30" s="281"/>
      <c r="L30" s="77"/>
      <c r="M30" s="78">
        <f>SUM(M12:M29)</f>
        <v>0</v>
      </c>
      <c r="N30" s="78">
        <f>SUM(N12:N29)</f>
        <v>0</v>
      </c>
      <c r="O30" s="78">
        <f>SUM(O12:O29)</f>
        <v>0</v>
      </c>
      <c r="P30" s="78">
        <f>SUM(P12:P29)</f>
        <v>0</v>
      </c>
      <c r="Q30" s="78">
        <f>SUM(Q12:Q29)</f>
        <v>0</v>
      </c>
    </row>
    <row r="31" spans="1:18" ht="18" customHeight="1" x14ac:dyDescent="0.2">
      <c r="A31" s="13"/>
      <c r="B31" s="13"/>
      <c r="C31" s="22"/>
      <c r="D31" s="22"/>
      <c r="E31" s="14"/>
      <c r="F31" s="14"/>
      <c r="G31" s="14"/>
      <c r="H31" s="14"/>
      <c r="I31" s="5"/>
      <c r="J31" s="5"/>
      <c r="K31" s="5"/>
      <c r="L31" s="5"/>
      <c r="M31" s="5"/>
      <c r="N31" s="15"/>
      <c r="O31" s="16"/>
      <c r="P31" s="15"/>
      <c r="Q31" s="23"/>
    </row>
    <row r="32" spans="1:18" ht="18" customHeight="1" x14ac:dyDescent="0.2">
      <c r="B32" s="6"/>
      <c r="C32" s="20"/>
      <c r="D32" s="20"/>
      <c r="E32" s="6"/>
      <c r="F32" s="6"/>
      <c r="G32" s="6"/>
      <c r="H32" s="6"/>
      <c r="N32" s="18"/>
      <c r="P32" s="18"/>
      <c r="Q32" s="21"/>
    </row>
    <row r="33" spans="3:3" x14ac:dyDescent="0.2">
      <c r="C33" s="59" t="s">
        <v>360</v>
      </c>
    </row>
    <row r="34" spans="3:3" x14ac:dyDescent="0.2">
      <c r="C34" s="45" t="s">
        <v>0</v>
      </c>
    </row>
    <row r="35" spans="3:3" x14ac:dyDescent="0.2">
      <c r="C35" s="43"/>
    </row>
  </sheetData>
  <protectedRanges>
    <protectedRange password="CF3F" sqref="B30" name="Range1_2_1_3_1"/>
  </protectedRanges>
  <mergeCells count="14">
    <mergeCell ref="R12:R29"/>
    <mergeCell ref="C10:C11"/>
    <mergeCell ref="E10:E11"/>
    <mergeCell ref="F10:F11"/>
    <mergeCell ref="G10:L10"/>
    <mergeCell ref="M10:Q10"/>
    <mergeCell ref="A30:K30"/>
    <mergeCell ref="D10:D11"/>
    <mergeCell ref="A4:B4"/>
    <mergeCell ref="A5:B5"/>
    <mergeCell ref="A6:B6"/>
    <mergeCell ref="A7:B7"/>
    <mergeCell ref="A10:A11"/>
    <mergeCell ref="B10:B11"/>
  </mergeCells>
  <phoneticPr fontId="27" type="noConversion"/>
  <pageMargins left="0.70866141732283461" right="0.70866141732283461" top="0.74803149606299213" bottom="0.74803149606299213" header="0.31496062992125984" footer="0.31496062992125984"/>
  <pageSetup paperSize="9" scale="65"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59999389629810485"/>
    <pageSetUpPr fitToPage="1"/>
  </sheetPr>
  <dimension ref="A1:P46"/>
  <sheetViews>
    <sheetView topLeftCell="A19" zoomScale="90" zoomScaleNormal="90" zoomScaleSheetLayoutView="70" workbookViewId="0">
      <selection activeCell="H23" sqref="H23"/>
    </sheetView>
  </sheetViews>
  <sheetFormatPr defaultColWidth="10.42578125" defaultRowHeight="12.75" x14ac:dyDescent="0.2"/>
  <cols>
    <col min="1" max="1" width="4.7109375" style="42" customWidth="1"/>
    <col min="2" max="2" width="9.28515625" style="42" customWidth="1"/>
    <col min="3" max="3" width="53.7109375" style="42" customWidth="1"/>
    <col min="4" max="4" width="8.140625" style="42" customWidth="1"/>
    <col min="5" max="5" width="8.42578125" style="42" customWidth="1"/>
    <col min="6" max="6" width="8.28515625" style="42" customWidth="1"/>
    <col min="7" max="7" width="7.85546875" style="42" customWidth="1"/>
    <col min="8" max="9" width="8.42578125" style="42" customWidth="1"/>
    <col min="10" max="10" width="7.7109375" style="42" customWidth="1"/>
    <col min="11" max="11" width="8.42578125" style="42" customWidth="1"/>
    <col min="12" max="12" width="8.28515625" style="42" customWidth="1"/>
    <col min="13" max="13" width="8.7109375" style="42" customWidth="1"/>
    <col min="14" max="14" width="9" style="42" customWidth="1"/>
    <col min="15" max="15" width="8.7109375" style="42" customWidth="1"/>
    <col min="16" max="16" width="9.5703125" style="42" customWidth="1"/>
    <col min="17" max="16384" width="10.42578125" style="42"/>
  </cols>
  <sheetData>
    <row r="1" spans="1:16" x14ac:dyDescent="0.2">
      <c r="A1" s="45"/>
      <c r="E1" s="45" t="s">
        <v>125</v>
      </c>
      <c r="F1" s="45"/>
      <c r="G1" s="45"/>
    </row>
    <row r="2" spans="1:16" x14ac:dyDescent="0.2">
      <c r="A2" s="45"/>
      <c r="E2" s="45" t="s">
        <v>687</v>
      </c>
      <c r="F2" s="45"/>
      <c r="G2" s="45"/>
    </row>
    <row r="3" spans="1:16" x14ac:dyDescent="0.2">
      <c r="A3" s="45"/>
      <c r="H3" s="43"/>
      <c r="I3" s="43"/>
      <c r="J3" s="43"/>
      <c r="K3" s="43"/>
      <c r="L3" s="43"/>
      <c r="N3" s="43"/>
    </row>
    <row r="4" spans="1:16" x14ac:dyDescent="0.2">
      <c r="A4" s="43" t="s">
        <v>23</v>
      </c>
      <c r="C4" s="42" t="str">
        <f>'1-1'!C4</f>
        <v>Malkas novietnes otrās daļas pārbūve par ražošanas cehu</v>
      </c>
      <c r="H4" s="43"/>
      <c r="I4" s="43"/>
      <c r="J4" s="43"/>
      <c r="K4" s="43"/>
      <c r="L4" s="43"/>
      <c r="N4" s="43"/>
    </row>
    <row r="5" spans="1:16" x14ac:dyDescent="0.2">
      <c r="A5" s="43" t="s">
        <v>9</v>
      </c>
      <c r="C5" s="42" t="str">
        <f>'1-1'!C5</f>
        <v>Malkas novietnes otrās daļas pārbūve par ražošanas cehu</v>
      </c>
      <c r="P5" s="44"/>
    </row>
    <row r="6" spans="1:16" x14ac:dyDescent="0.2">
      <c r="A6" s="43" t="s">
        <v>10</v>
      </c>
      <c r="C6" s="42" t="str">
        <f>'1-1'!C6</f>
        <v>"Benūžu Skauģi", Babītes pagasts, Mārupes novads</v>
      </c>
      <c r="P6" s="44"/>
    </row>
    <row r="7" spans="1:16" x14ac:dyDescent="0.2">
      <c r="A7" s="43" t="s">
        <v>24</v>
      </c>
      <c r="B7" s="65"/>
      <c r="P7" s="44"/>
    </row>
    <row r="8" spans="1:16" x14ac:dyDescent="0.2">
      <c r="A8" s="43"/>
      <c r="B8" s="43"/>
      <c r="M8" s="45"/>
      <c r="P8" s="46" t="s">
        <v>1</v>
      </c>
    </row>
    <row r="9" spans="1:16" x14ac:dyDescent="0.2">
      <c r="A9" s="45"/>
      <c r="C9" s="47"/>
      <c r="D9" s="48"/>
      <c r="M9" s="49"/>
      <c r="P9" s="48">
        <f>P41</f>
        <v>0</v>
      </c>
    </row>
    <row r="10" spans="1:16" s="50" customFormat="1" ht="14.1" customHeight="1" x14ac:dyDescent="0.2">
      <c r="A10" s="267" t="s">
        <v>21</v>
      </c>
      <c r="B10" s="268" t="s">
        <v>22</v>
      </c>
      <c r="C10" s="269" t="s">
        <v>101</v>
      </c>
      <c r="D10" s="270" t="s">
        <v>15</v>
      </c>
      <c r="E10" s="270" t="s">
        <v>2</v>
      </c>
      <c r="F10" s="271" t="s">
        <v>16</v>
      </c>
      <c r="G10" s="271"/>
      <c r="H10" s="271"/>
      <c r="I10" s="271"/>
      <c r="J10" s="271"/>
      <c r="K10" s="271"/>
      <c r="L10" s="265" t="s">
        <v>17</v>
      </c>
      <c r="M10" s="265"/>
      <c r="N10" s="265"/>
      <c r="O10" s="265"/>
      <c r="P10" s="265"/>
    </row>
    <row r="11" spans="1:16" s="50" customFormat="1" ht="106.15" customHeight="1" x14ac:dyDescent="0.2">
      <c r="A11" s="267"/>
      <c r="B11" s="268"/>
      <c r="C11" s="269"/>
      <c r="D11" s="270"/>
      <c r="E11" s="270"/>
      <c r="F11" s="92" t="s">
        <v>18</v>
      </c>
      <c r="G11" s="92" t="s">
        <v>25</v>
      </c>
      <c r="H11" s="92" t="s">
        <v>29</v>
      </c>
      <c r="I11" s="92" t="s">
        <v>102</v>
      </c>
      <c r="J11" s="92" t="s">
        <v>27</v>
      </c>
      <c r="K11" s="92" t="s">
        <v>28</v>
      </c>
      <c r="L11" s="92" t="s">
        <v>19</v>
      </c>
      <c r="M11" s="92" t="s">
        <v>29</v>
      </c>
      <c r="N11" s="92" t="s">
        <v>102</v>
      </c>
      <c r="O11" s="92" t="s">
        <v>27</v>
      </c>
      <c r="P11" s="92" t="s">
        <v>30</v>
      </c>
    </row>
    <row r="12" spans="1:16" x14ac:dyDescent="0.2">
      <c r="A12" s="28"/>
      <c r="B12" s="24"/>
      <c r="C12" s="36" t="s">
        <v>312</v>
      </c>
      <c r="D12" s="24"/>
      <c r="E12" s="29"/>
      <c r="F12" s="81"/>
      <c r="G12" s="82"/>
      <c r="H12" s="81"/>
      <c r="I12" s="81"/>
      <c r="J12" s="81"/>
      <c r="K12" s="80"/>
      <c r="L12" s="80"/>
      <c r="M12" s="80"/>
      <c r="N12" s="80"/>
      <c r="O12" s="80"/>
      <c r="P12" s="80"/>
    </row>
    <row r="13" spans="1:16" ht="16.5" x14ac:dyDescent="0.2">
      <c r="A13" s="28" t="s">
        <v>144</v>
      </c>
      <c r="B13" s="24" t="s">
        <v>65</v>
      </c>
      <c r="C13" s="165" t="s">
        <v>674</v>
      </c>
      <c r="D13" s="166" t="s">
        <v>266</v>
      </c>
      <c r="E13" s="166">
        <v>1</v>
      </c>
      <c r="F13" s="81">
        <v>0</v>
      </c>
      <c r="G13" s="82"/>
      <c r="H13" s="81"/>
      <c r="I13" s="81"/>
      <c r="J13" s="81">
        <v>0</v>
      </c>
      <c r="K13" s="80">
        <f t="shared" ref="K13:K14" si="0">SUM(H13:J13)</f>
        <v>0</v>
      </c>
      <c r="L13" s="80">
        <f t="shared" ref="L13:L14" si="1">ROUND(E13*F13,2)</f>
        <v>0</v>
      </c>
      <c r="M13" s="80">
        <f t="shared" ref="M13:M14" si="2">ROUND(E13*H13,2)</f>
        <v>0</v>
      </c>
      <c r="N13" s="80">
        <f t="shared" ref="N13:N14" si="3">ROUND(E13*I13,2)</f>
        <v>0</v>
      </c>
      <c r="O13" s="80">
        <f t="shared" ref="O13:O14" si="4">ROUND(E13*J13,2)</f>
        <v>0</v>
      </c>
      <c r="P13" s="80">
        <f t="shared" ref="P13:P14" si="5">M13+N13+O13</f>
        <v>0</v>
      </c>
    </row>
    <row r="14" spans="1:16" ht="16.5" x14ac:dyDescent="0.2">
      <c r="A14" s="28" t="s">
        <v>145</v>
      </c>
      <c r="B14" s="24" t="s">
        <v>65</v>
      </c>
      <c r="C14" s="165" t="s">
        <v>675</v>
      </c>
      <c r="D14" s="166" t="s">
        <v>266</v>
      </c>
      <c r="E14" s="166">
        <v>1</v>
      </c>
      <c r="F14" s="81">
        <v>0</v>
      </c>
      <c r="G14" s="82"/>
      <c r="H14" s="81"/>
      <c r="I14" s="81"/>
      <c r="J14" s="81">
        <v>0</v>
      </c>
      <c r="K14" s="80">
        <f t="shared" si="0"/>
        <v>0</v>
      </c>
      <c r="L14" s="80">
        <f t="shared" si="1"/>
        <v>0</v>
      </c>
      <c r="M14" s="80">
        <f t="shared" si="2"/>
        <v>0</v>
      </c>
      <c r="N14" s="80">
        <f t="shared" si="3"/>
        <v>0</v>
      </c>
      <c r="O14" s="80">
        <f t="shared" si="4"/>
        <v>0</v>
      </c>
      <c r="P14" s="80">
        <f t="shared" si="5"/>
        <v>0</v>
      </c>
    </row>
    <row r="15" spans="1:16" ht="16.5" x14ac:dyDescent="0.2">
      <c r="A15" s="28" t="s">
        <v>146</v>
      </c>
      <c r="B15" s="24" t="s">
        <v>65</v>
      </c>
      <c r="C15" s="165" t="s">
        <v>676</v>
      </c>
      <c r="D15" s="166" t="s">
        <v>83</v>
      </c>
      <c r="E15" s="166">
        <v>51.6</v>
      </c>
      <c r="F15" s="81">
        <v>0</v>
      </c>
      <c r="G15" s="82"/>
      <c r="H15" s="81"/>
      <c r="I15" s="81"/>
      <c r="J15" s="81">
        <v>0</v>
      </c>
      <c r="K15" s="80">
        <f t="shared" ref="K15:K40" si="6">SUM(H15:J15)</f>
        <v>0</v>
      </c>
      <c r="L15" s="80">
        <f t="shared" ref="L15:L40" si="7">ROUND(E15*F15,2)</f>
        <v>0</v>
      </c>
      <c r="M15" s="80">
        <f t="shared" ref="M15:M40" si="8">ROUND(E15*H15,2)</f>
        <v>0</v>
      </c>
      <c r="N15" s="80">
        <f t="shared" ref="N15:N40" si="9">ROUND(E15*I15,2)</f>
        <v>0</v>
      </c>
      <c r="O15" s="80">
        <f t="shared" ref="O15:O40" si="10">ROUND(E15*J15,2)</f>
        <v>0</v>
      </c>
      <c r="P15" s="80">
        <f t="shared" ref="P15:P40" si="11">M15+N15+O15</f>
        <v>0</v>
      </c>
    </row>
    <row r="16" spans="1:16" ht="16.5" x14ac:dyDescent="0.2">
      <c r="A16" s="28" t="s">
        <v>147</v>
      </c>
      <c r="B16" s="24" t="s">
        <v>65</v>
      </c>
      <c r="C16" s="165" t="s">
        <v>677</v>
      </c>
      <c r="D16" s="166" t="s">
        <v>266</v>
      </c>
      <c r="E16" s="166">
        <v>6</v>
      </c>
      <c r="F16" s="81">
        <v>0</v>
      </c>
      <c r="G16" s="82"/>
      <c r="H16" s="81"/>
      <c r="I16" s="81"/>
      <c r="J16" s="81">
        <v>0</v>
      </c>
      <c r="K16" s="80">
        <f t="shared" si="6"/>
        <v>0</v>
      </c>
      <c r="L16" s="80">
        <f t="shared" si="7"/>
        <v>0</v>
      </c>
      <c r="M16" s="80">
        <f t="shared" si="8"/>
        <v>0</v>
      </c>
      <c r="N16" s="80">
        <f t="shared" si="9"/>
        <v>0</v>
      </c>
      <c r="O16" s="80">
        <f t="shared" si="10"/>
        <v>0</v>
      </c>
      <c r="P16" s="80">
        <f t="shared" si="11"/>
        <v>0</v>
      </c>
    </row>
    <row r="17" spans="1:16" ht="16.5" x14ac:dyDescent="0.2">
      <c r="A17" s="28" t="s">
        <v>155</v>
      </c>
      <c r="B17" s="24" t="s">
        <v>65</v>
      </c>
      <c r="C17" s="165" t="s">
        <v>678</v>
      </c>
      <c r="D17" s="166" t="s">
        <v>266</v>
      </c>
      <c r="E17" s="166">
        <v>3</v>
      </c>
      <c r="F17" s="81">
        <v>0</v>
      </c>
      <c r="G17" s="82"/>
      <c r="H17" s="81"/>
      <c r="I17" s="81"/>
      <c r="J17" s="81">
        <v>0</v>
      </c>
      <c r="K17" s="80">
        <f t="shared" si="6"/>
        <v>0</v>
      </c>
      <c r="L17" s="80">
        <f t="shared" si="7"/>
        <v>0</v>
      </c>
      <c r="M17" s="80">
        <f t="shared" si="8"/>
        <v>0</v>
      </c>
      <c r="N17" s="80">
        <f t="shared" si="9"/>
        <v>0</v>
      </c>
      <c r="O17" s="80">
        <f t="shared" si="10"/>
        <v>0</v>
      </c>
      <c r="P17" s="80">
        <f t="shared" si="11"/>
        <v>0</v>
      </c>
    </row>
    <row r="18" spans="1:16" ht="16.5" x14ac:dyDescent="0.2">
      <c r="A18" s="28" t="s">
        <v>156</v>
      </c>
      <c r="B18" s="24" t="s">
        <v>65</v>
      </c>
      <c r="C18" s="165" t="s">
        <v>679</v>
      </c>
      <c r="D18" s="166" t="s">
        <v>3</v>
      </c>
      <c r="E18" s="166">
        <v>44</v>
      </c>
      <c r="F18" s="81">
        <v>0</v>
      </c>
      <c r="G18" s="82"/>
      <c r="H18" s="81"/>
      <c r="I18" s="81"/>
      <c r="J18" s="81">
        <v>0</v>
      </c>
      <c r="K18" s="80">
        <f t="shared" si="6"/>
        <v>0</v>
      </c>
      <c r="L18" s="80">
        <f t="shared" si="7"/>
        <v>0</v>
      </c>
      <c r="M18" s="80">
        <f t="shared" si="8"/>
        <v>0</v>
      </c>
      <c r="N18" s="80">
        <f t="shared" si="9"/>
        <v>0</v>
      </c>
      <c r="O18" s="80">
        <f t="shared" si="10"/>
        <v>0</v>
      </c>
      <c r="P18" s="80">
        <f t="shared" si="11"/>
        <v>0</v>
      </c>
    </row>
    <row r="19" spans="1:16" ht="16.5" x14ac:dyDescent="0.2">
      <c r="A19" s="28" t="s">
        <v>157</v>
      </c>
      <c r="B19" s="24" t="s">
        <v>65</v>
      </c>
      <c r="C19" s="165" t="s">
        <v>307</v>
      </c>
      <c r="D19" s="166" t="s">
        <v>3</v>
      </c>
      <c r="E19" s="166">
        <v>13</v>
      </c>
      <c r="F19" s="81">
        <v>0</v>
      </c>
      <c r="G19" s="82"/>
      <c r="H19" s="81"/>
      <c r="I19" s="81"/>
      <c r="J19" s="81">
        <v>0</v>
      </c>
      <c r="K19" s="80">
        <f t="shared" si="6"/>
        <v>0</v>
      </c>
      <c r="L19" s="80">
        <f t="shared" si="7"/>
        <v>0</v>
      </c>
      <c r="M19" s="80">
        <f t="shared" si="8"/>
        <v>0</v>
      </c>
      <c r="N19" s="80">
        <f t="shared" si="9"/>
        <v>0</v>
      </c>
      <c r="O19" s="80">
        <f t="shared" si="10"/>
        <v>0</v>
      </c>
      <c r="P19" s="80">
        <f t="shared" si="11"/>
        <v>0</v>
      </c>
    </row>
    <row r="20" spans="1:16" ht="16.5" x14ac:dyDescent="0.2">
      <c r="A20" s="28" t="s">
        <v>158</v>
      </c>
      <c r="B20" s="24" t="s">
        <v>65</v>
      </c>
      <c r="C20" s="165" t="s">
        <v>680</v>
      </c>
      <c r="D20" s="166" t="s">
        <v>266</v>
      </c>
      <c r="E20" s="166">
        <v>6</v>
      </c>
      <c r="F20" s="81">
        <v>0</v>
      </c>
      <c r="G20" s="82"/>
      <c r="H20" s="81"/>
      <c r="I20" s="81"/>
      <c r="J20" s="81">
        <v>0</v>
      </c>
      <c r="K20" s="80">
        <f t="shared" si="6"/>
        <v>0</v>
      </c>
      <c r="L20" s="80">
        <f t="shared" si="7"/>
        <v>0</v>
      </c>
      <c r="M20" s="80">
        <f t="shared" si="8"/>
        <v>0</v>
      </c>
      <c r="N20" s="80">
        <f t="shared" si="9"/>
        <v>0</v>
      </c>
      <c r="O20" s="80">
        <f t="shared" si="10"/>
        <v>0</v>
      </c>
      <c r="P20" s="80">
        <f t="shared" si="11"/>
        <v>0</v>
      </c>
    </row>
    <row r="21" spans="1:16" ht="16.5" x14ac:dyDescent="0.2">
      <c r="A21" s="28" t="s">
        <v>159</v>
      </c>
      <c r="B21" s="24" t="s">
        <v>65</v>
      </c>
      <c r="C21" s="165" t="s">
        <v>681</v>
      </c>
      <c r="D21" s="166" t="s">
        <v>266</v>
      </c>
      <c r="E21" s="166">
        <v>2</v>
      </c>
      <c r="F21" s="81">
        <v>0</v>
      </c>
      <c r="G21" s="82"/>
      <c r="H21" s="81"/>
      <c r="I21" s="81"/>
      <c r="J21" s="81">
        <v>0</v>
      </c>
      <c r="K21" s="80">
        <f t="shared" si="6"/>
        <v>0</v>
      </c>
      <c r="L21" s="80">
        <f t="shared" si="7"/>
        <v>0</v>
      </c>
      <c r="M21" s="80">
        <f t="shared" si="8"/>
        <v>0</v>
      </c>
      <c r="N21" s="80">
        <f t="shared" si="9"/>
        <v>0</v>
      </c>
      <c r="O21" s="80">
        <f t="shared" si="10"/>
        <v>0</v>
      </c>
      <c r="P21" s="80">
        <f t="shared" si="11"/>
        <v>0</v>
      </c>
    </row>
    <row r="22" spans="1:16" ht="16.5" x14ac:dyDescent="0.2">
      <c r="A22" s="28" t="s">
        <v>160</v>
      </c>
      <c r="B22" s="24" t="s">
        <v>65</v>
      </c>
      <c r="C22" s="165" t="s">
        <v>308</v>
      </c>
      <c r="D22" s="166" t="s">
        <v>3</v>
      </c>
      <c r="E22" s="166">
        <v>25</v>
      </c>
      <c r="F22" s="81">
        <v>0</v>
      </c>
      <c r="G22" s="82"/>
      <c r="H22" s="81"/>
      <c r="I22" s="81"/>
      <c r="J22" s="81">
        <v>0</v>
      </c>
      <c r="K22" s="80">
        <f t="shared" si="6"/>
        <v>0</v>
      </c>
      <c r="L22" s="80">
        <f t="shared" si="7"/>
        <v>0</v>
      </c>
      <c r="M22" s="80">
        <f t="shared" si="8"/>
        <v>0</v>
      </c>
      <c r="N22" s="80">
        <f t="shared" si="9"/>
        <v>0</v>
      </c>
      <c r="O22" s="80">
        <f t="shared" si="10"/>
        <v>0</v>
      </c>
      <c r="P22" s="80">
        <f t="shared" si="11"/>
        <v>0</v>
      </c>
    </row>
    <row r="23" spans="1:16" ht="16.5" x14ac:dyDescent="0.2">
      <c r="A23" s="28" t="s">
        <v>161</v>
      </c>
      <c r="B23" s="24" t="s">
        <v>65</v>
      </c>
      <c r="C23" s="165" t="s">
        <v>309</v>
      </c>
      <c r="D23" s="166" t="s">
        <v>3</v>
      </c>
      <c r="E23" s="166">
        <v>40</v>
      </c>
      <c r="F23" s="81">
        <v>0</v>
      </c>
      <c r="G23" s="82"/>
      <c r="H23" s="81"/>
      <c r="I23" s="81"/>
      <c r="J23" s="81">
        <v>0</v>
      </c>
      <c r="K23" s="80">
        <f t="shared" si="6"/>
        <v>0</v>
      </c>
      <c r="L23" s="80">
        <f t="shared" si="7"/>
        <v>0</v>
      </c>
      <c r="M23" s="80">
        <f t="shared" si="8"/>
        <v>0</v>
      </c>
      <c r="N23" s="80">
        <f t="shared" si="9"/>
        <v>0</v>
      </c>
      <c r="O23" s="80">
        <f t="shared" si="10"/>
        <v>0</v>
      </c>
      <c r="P23" s="80">
        <f t="shared" si="11"/>
        <v>0</v>
      </c>
    </row>
    <row r="24" spans="1:16" ht="16.5" x14ac:dyDescent="0.2">
      <c r="A24" s="28" t="s">
        <v>162</v>
      </c>
      <c r="B24" s="24" t="s">
        <v>65</v>
      </c>
      <c r="C24" s="165" t="s">
        <v>310</v>
      </c>
      <c r="D24" s="166" t="s">
        <v>185</v>
      </c>
      <c r="E24" s="166">
        <v>3.5</v>
      </c>
      <c r="F24" s="81">
        <v>0</v>
      </c>
      <c r="G24" s="82"/>
      <c r="H24" s="81"/>
      <c r="I24" s="81"/>
      <c r="J24" s="81">
        <v>0</v>
      </c>
      <c r="K24" s="80">
        <f t="shared" si="6"/>
        <v>0</v>
      </c>
      <c r="L24" s="80">
        <f t="shared" si="7"/>
        <v>0</v>
      </c>
      <c r="M24" s="80">
        <f t="shared" si="8"/>
        <v>0</v>
      </c>
      <c r="N24" s="80">
        <f t="shared" si="9"/>
        <v>0</v>
      </c>
      <c r="O24" s="80">
        <f t="shared" si="10"/>
        <v>0</v>
      </c>
      <c r="P24" s="80">
        <f t="shared" si="11"/>
        <v>0</v>
      </c>
    </row>
    <row r="25" spans="1:16" ht="16.5" x14ac:dyDescent="0.2">
      <c r="A25" s="28" t="s">
        <v>163</v>
      </c>
      <c r="B25" s="33" t="s">
        <v>65</v>
      </c>
      <c r="C25" s="165" t="s">
        <v>311</v>
      </c>
      <c r="D25" s="166" t="s">
        <v>78</v>
      </c>
      <c r="E25" s="166">
        <v>1</v>
      </c>
      <c r="F25" s="104">
        <v>0</v>
      </c>
      <c r="G25" s="105"/>
      <c r="H25" s="104"/>
      <c r="I25" s="104"/>
      <c r="J25" s="104">
        <v>0</v>
      </c>
      <c r="K25" s="106">
        <f t="shared" si="6"/>
        <v>0</v>
      </c>
      <c r="L25" s="106">
        <f t="shared" si="7"/>
        <v>0</v>
      </c>
      <c r="M25" s="106">
        <f t="shared" si="8"/>
        <v>0</v>
      </c>
      <c r="N25" s="106">
        <f t="shared" si="9"/>
        <v>0</v>
      </c>
      <c r="O25" s="106">
        <f t="shared" si="10"/>
        <v>0</v>
      </c>
      <c r="P25" s="106">
        <f t="shared" si="11"/>
        <v>0</v>
      </c>
    </row>
    <row r="26" spans="1:16" x14ac:dyDescent="0.2">
      <c r="A26" s="28"/>
      <c r="B26" s="33"/>
      <c r="C26" s="87" t="s">
        <v>323</v>
      </c>
      <c r="D26" s="33"/>
      <c r="E26" s="103"/>
      <c r="F26" s="104"/>
      <c r="G26" s="105"/>
      <c r="H26" s="104"/>
      <c r="I26" s="104"/>
      <c r="J26" s="104"/>
      <c r="K26" s="106"/>
      <c r="L26" s="106"/>
      <c r="M26" s="106"/>
      <c r="N26" s="106"/>
      <c r="O26" s="106"/>
      <c r="P26" s="106"/>
    </row>
    <row r="27" spans="1:16" ht="33" x14ac:dyDescent="0.2">
      <c r="A27" s="28" t="s">
        <v>187</v>
      </c>
      <c r="B27" s="33" t="s">
        <v>65</v>
      </c>
      <c r="C27" s="165" t="s">
        <v>313</v>
      </c>
      <c r="D27" s="166" t="s">
        <v>3</v>
      </c>
      <c r="E27" s="166">
        <v>33</v>
      </c>
      <c r="F27" s="160"/>
      <c r="G27" s="160"/>
      <c r="H27" s="160"/>
      <c r="I27" s="160"/>
      <c r="J27" s="160"/>
      <c r="K27" s="106">
        <f t="shared" si="6"/>
        <v>0</v>
      </c>
      <c r="L27" s="106">
        <f t="shared" si="7"/>
        <v>0</v>
      </c>
      <c r="M27" s="106">
        <f t="shared" si="8"/>
        <v>0</v>
      </c>
      <c r="N27" s="106">
        <f t="shared" si="9"/>
        <v>0</v>
      </c>
      <c r="O27" s="106">
        <f t="shared" si="10"/>
        <v>0</v>
      </c>
      <c r="P27" s="106">
        <f t="shared" si="11"/>
        <v>0</v>
      </c>
    </row>
    <row r="28" spans="1:16" ht="33" x14ac:dyDescent="0.2">
      <c r="A28" s="28" t="s">
        <v>188</v>
      </c>
      <c r="B28" s="33" t="s">
        <v>65</v>
      </c>
      <c r="C28" s="165" t="s">
        <v>314</v>
      </c>
      <c r="D28" s="166" t="s">
        <v>3</v>
      </c>
      <c r="E28" s="166">
        <v>3</v>
      </c>
      <c r="F28" s="160"/>
      <c r="G28" s="160"/>
      <c r="H28" s="160"/>
      <c r="I28" s="160"/>
      <c r="J28" s="160"/>
      <c r="K28" s="106">
        <f t="shared" si="6"/>
        <v>0</v>
      </c>
      <c r="L28" s="106">
        <f t="shared" si="7"/>
        <v>0</v>
      </c>
      <c r="M28" s="106">
        <f t="shared" si="8"/>
        <v>0</v>
      </c>
      <c r="N28" s="106">
        <f t="shared" si="9"/>
        <v>0</v>
      </c>
      <c r="O28" s="106">
        <f t="shared" si="10"/>
        <v>0</v>
      </c>
      <c r="P28" s="106">
        <f t="shared" si="11"/>
        <v>0</v>
      </c>
    </row>
    <row r="29" spans="1:16" ht="16.5" x14ac:dyDescent="0.2">
      <c r="A29" s="28" t="s">
        <v>189</v>
      </c>
      <c r="B29" s="33" t="s">
        <v>65</v>
      </c>
      <c r="C29" s="165" t="s">
        <v>682</v>
      </c>
      <c r="D29" s="166" t="s">
        <v>3</v>
      </c>
      <c r="E29" s="166">
        <v>3</v>
      </c>
      <c r="F29" s="160"/>
      <c r="G29" s="160"/>
      <c r="H29" s="160"/>
      <c r="I29" s="160"/>
      <c r="J29" s="160"/>
      <c r="K29" s="106">
        <f t="shared" si="6"/>
        <v>0</v>
      </c>
      <c r="L29" s="106">
        <f t="shared" si="7"/>
        <v>0</v>
      </c>
      <c r="M29" s="106">
        <f t="shared" si="8"/>
        <v>0</v>
      </c>
      <c r="N29" s="106">
        <f t="shared" si="9"/>
        <v>0</v>
      </c>
      <c r="O29" s="106">
        <f t="shared" si="10"/>
        <v>0</v>
      </c>
      <c r="P29" s="106">
        <f t="shared" si="11"/>
        <v>0</v>
      </c>
    </row>
    <row r="30" spans="1:16" ht="16.5" x14ac:dyDescent="0.2">
      <c r="A30" s="28" t="s">
        <v>190</v>
      </c>
      <c r="B30" s="33" t="s">
        <v>65</v>
      </c>
      <c r="C30" s="165" t="s">
        <v>315</v>
      </c>
      <c r="D30" s="166" t="s">
        <v>3</v>
      </c>
      <c r="E30" s="166">
        <v>20</v>
      </c>
      <c r="F30" s="104"/>
      <c r="G30" s="105"/>
      <c r="H30" s="104"/>
      <c r="I30" s="104"/>
      <c r="J30" s="104"/>
      <c r="K30" s="106">
        <f t="shared" si="6"/>
        <v>0</v>
      </c>
      <c r="L30" s="106">
        <f t="shared" si="7"/>
        <v>0</v>
      </c>
      <c r="M30" s="106">
        <f t="shared" si="8"/>
        <v>0</v>
      </c>
      <c r="N30" s="106">
        <f t="shared" si="9"/>
        <v>0</v>
      </c>
      <c r="O30" s="106">
        <f t="shared" si="10"/>
        <v>0</v>
      </c>
      <c r="P30" s="106">
        <f t="shared" si="11"/>
        <v>0</v>
      </c>
    </row>
    <row r="31" spans="1:16" ht="16.5" x14ac:dyDescent="0.2">
      <c r="A31" s="28" t="s">
        <v>191</v>
      </c>
      <c r="B31" s="33" t="s">
        <v>65</v>
      </c>
      <c r="C31" s="165" t="s">
        <v>316</v>
      </c>
      <c r="D31" s="166" t="s">
        <v>3</v>
      </c>
      <c r="E31" s="166">
        <v>30</v>
      </c>
      <c r="F31" s="104"/>
      <c r="G31" s="105"/>
      <c r="H31" s="104"/>
      <c r="I31" s="104"/>
      <c r="J31" s="104"/>
      <c r="K31" s="106">
        <f t="shared" si="6"/>
        <v>0</v>
      </c>
      <c r="L31" s="106">
        <f t="shared" si="7"/>
        <v>0</v>
      </c>
      <c r="M31" s="106">
        <f t="shared" si="8"/>
        <v>0</v>
      </c>
      <c r="N31" s="106">
        <f t="shared" si="9"/>
        <v>0</v>
      </c>
      <c r="O31" s="106">
        <f t="shared" si="10"/>
        <v>0</v>
      </c>
      <c r="P31" s="106">
        <f t="shared" si="11"/>
        <v>0</v>
      </c>
    </row>
    <row r="32" spans="1:16" ht="16.5" x14ac:dyDescent="0.2">
      <c r="A32" s="28" t="s">
        <v>192</v>
      </c>
      <c r="B32" s="33" t="s">
        <v>65</v>
      </c>
      <c r="C32" s="165" t="s">
        <v>317</v>
      </c>
      <c r="D32" s="166" t="s">
        <v>3</v>
      </c>
      <c r="E32" s="166">
        <v>14</v>
      </c>
      <c r="F32" s="104"/>
      <c r="G32" s="105"/>
      <c r="H32" s="104"/>
      <c r="I32" s="104"/>
      <c r="J32" s="104"/>
      <c r="K32" s="106">
        <f t="shared" si="6"/>
        <v>0</v>
      </c>
      <c r="L32" s="106">
        <f t="shared" si="7"/>
        <v>0</v>
      </c>
      <c r="M32" s="106">
        <f t="shared" si="8"/>
        <v>0</v>
      </c>
      <c r="N32" s="106">
        <f t="shared" si="9"/>
        <v>0</v>
      </c>
      <c r="O32" s="106">
        <f t="shared" si="10"/>
        <v>0</v>
      </c>
      <c r="P32" s="106">
        <f t="shared" si="11"/>
        <v>0</v>
      </c>
    </row>
    <row r="33" spans="1:16" ht="16.5" x14ac:dyDescent="0.2">
      <c r="A33" s="28" t="s">
        <v>193</v>
      </c>
      <c r="B33" s="33" t="s">
        <v>65</v>
      </c>
      <c r="C33" s="165" t="s">
        <v>683</v>
      </c>
      <c r="D33" s="166" t="s">
        <v>266</v>
      </c>
      <c r="E33" s="166">
        <v>6</v>
      </c>
      <c r="F33" s="104"/>
      <c r="G33" s="105"/>
      <c r="H33" s="104"/>
      <c r="I33" s="104"/>
      <c r="J33" s="104"/>
      <c r="K33" s="106">
        <f t="shared" si="6"/>
        <v>0</v>
      </c>
      <c r="L33" s="106">
        <f t="shared" si="7"/>
        <v>0</v>
      </c>
      <c r="M33" s="106">
        <f t="shared" si="8"/>
        <v>0</v>
      </c>
      <c r="N33" s="106">
        <f t="shared" si="9"/>
        <v>0</v>
      </c>
      <c r="O33" s="106">
        <f t="shared" si="10"/>
        <v>0</v>
      </c>
      <c r="P33" s="106">
        <f t="shared" si="11"/>
        <v>0</v>
      </c>
    </row>
    <row r="34" spans="1:16" ht="16.5" x14ac:dyDescent="0.2">
      <c r="A34" s="28" t="s">
        <v>194</v>
      </c>
      <c r="B34" s="33" t="s">
        <v>65</v>
      </c>
      <c r="C34" s="165" t="s">
        <v>318</v>
      </c>
      <c r="D34" s="166" t="s">
        <v>266</v>
      </c>
      <c r="E34" s="166">
        <v>2</v>
      </c>
      <c r="F34" s="104"/>
      <c r="G34" s="105"/>
      <c r="H34" s="104"/>
      <c r="I34" s="104"/>
      <c r="J34" s="104"/>
      <c r="K34" s="106">
        <f t="shared" si="6"/>
        <v>0</v>
      </c>
      <c r="L34" s="106">
        <f t="shared" si="7"/>
        <v>0</v>
      </c>
      <c r="M34" s="106">
        <f t="shared" si="8"/>
        <v>0</v>
      </c>
      <c r="N34" s="106">
        <f t="shared" si="9"/>
        <v>0</v>
      </c>
      <c r="O34" s="106">
        <f t="shared" si="10"/>
        <v>0</v>
      </c>
      <c r="P34" s="106">
        <f t="shared" si="11"/>
        <v>0</v>
      </c>
    </row>
    <row r="35" spans="1:16" ht="16.5" x14ac:dyDescent="0.2">
      <c r="A35" s="28" t="s">
        <v>195</v>
      </c>
      <c r="B35" s="33" t="s">
        <v>65</v>
      </c>
      <c r="C35" s="165" t="s">
        <v>684</v>
      </c>
      <c r="D35" s="166" t="s">
        <v>266</v>
      </c>
      <c r="E35" s="166">
        <v>1</v>
      </c>
      <c r="F35" s="104"/>
      <c r="G35" s="105"/>
      <c r="H35" s="104"/>
      <c r="I35" s="104"/>
      <c r="J35" s="104"/>
      <c r="K35" s="106">
        <f t="shared" si="6"/>
        <v>0</v>
      </c>
      <c r="L35" s="106">
        <f t="shared" si="7"/>
        <v>0</v>
      </c>
      <c r="M35" s="106">
        <f t="shared" si="8"/>
        <v>0</v>
      </c>
      <c r="N35" s="106">
        <f t="shared" si="9"/>
        <v>0</v>
      </c>
      <c r="O35" s="106">
        <f t="shared" si="10"/>
        <v>0</v>
      </c>
      <c r="P35" s="106">
        <f t="shared" si="11"/>
        <v>0</v>
      </c>
    </row>
    <row r="36" spans="1:16" ht="16.5" x14ac:dyDescent="0.2">
      <c r="A36" s="28" t="s">
        <v>196</v>
      </c>
      <c r="B36" s="33" t="s">
        <v>65</v>
      </c>
      <c r="C36" s="165" t="s">
        <v>685</v>
      </c>
      <c r="D36" s="166" t="s">
        <v>266</v>
      </c>
      <c r="E36" s="166">
        <v>1</v>
      </c>
      <c r="F36" s="104"/>
      <c r="G36" s="105"/>
      <c r="H36" s="104"/>
      <c r="I36" s="104"/>
      <c r="J36" s="104"/>
      <c r="K36" s="106">
        <f t="shared" si="6"/>
        <v>0</v>
      </c>
      <c r="L36" s="106">
        <f t="shared" si="7"/>
        <v>0</v>
      </c>
      <c r="M36" s="106">
        <f t="shared" si="8"/>
        <v>0</v>
      </c>
      <c r="N36" s="106">
        <f t="shared" si="9"/>
        <v>0</v>
      </c>
      <c r="O36" s="106">
        <f t="shared" si="10"/>
        <v>0</v>
      </c>
      <c r="P36" s="106">
        <f t="shared" si="11"/>
        <v>0</v>
      </c>
    </row>
    <row r="37" spans="1:16" ht="16.5" x14ac:dyDescent="0.2">
      <c r="A37" s="28" t="s">
        <v>197</v>
      </c>
      <c r="B37" s="33" t="s">
        <v>65</v>
      </c>
      <c r="C37" s="165" t="s">
        <v>686</v>
      </c>
      <c r="D37" s="166" t="s">
        <v>3</v>
      </c>
      <c r="E37" s="166">
        <v>48</v>
      </c>
      <c r="F37" s="104"/>
      <c r="G37" s="105"/>
      <c r="H37" s="104"/>
      <c r="I37" s="104"/>
      <c r="J37" s="104"/>
      <c r="K37" s="106">
        <f t="shared" si="6"/>
        <v>0</v>
      </c>
      <c r="L37" s="106">
        <f t="shared" si="7"/>
        <v>0</v>
      </c>
      <c r="M37" s="106">
        <f t="shared" si="8"/>
        <v>0</v>
      </c>
      <c r="N37" s="106">
        <f t="shared" si="9"/>
        <v>0</v>
      </c>
      <c r="O37" s="106">
        <f t="shared" si="10"/>
        <v>0</v>
      </c>
      <c r="P37" s="106">
        <f t="shared" si="11"/>
        <v>0</v>
      </c>
    </row>
    <row r="38" spans="1:16" ht="16.5" x14ac:dyDescent="0.2">
      <c r="A38" s="28" t="s">
        <v>198</v>
      </c>
      <c r="B38" s="33" t="s">
        <v>65</v>
      </c>
      <c r="C38" s="165" t="s">
        <v>319</v>
      </c>
      <c r="D38" s="166" t="s">
        <v>270</v>
      </c>
      <c r="E38" s="166">
        <v>15</v>
      </c>
      <c r="F38" s="104"/>
      <c r="G38" s="105"/>
      <c r="H38" s="104"/>
      <c r="I38" s="104"/>
      <c r="J38" s="104"/>
      <c r="K38" s="106">
        <f t="shared" si="6"/>
        <v>0</v>
      </c>
      <c r="L38" s="106">
        <f t="shared" si="7"/>
        <v>0</v>
      </c>
      <c r="M38" s="106">
        <f t="shared" si="8"/>
        <v>0</v>
      </c>
      <c r="N38" s="106">
        <f t="shared" si="9"/>
        <v>0</v>
      </c>
      <c r="O38" s="106">
        <f t="shared" si="10"/>
        <v>0</v>
      </c>
      <c r="P38" s="106">
        <f t="shared" si="11"/>
        <v>0</v>
      </c>
    </row>
    <row r="39" spans="1:16" ht="16.5" x14ac:dyDescent="0.2">
      <c r="A39" s="28" t="s">
        <v>199</v>
      </c>
      <c r="B39" s="33" t="s">
        <v>65</v>
      </c>
      <c r="C39" s="165" t="s">
        <v>320</v>
      </c>
      <c r="D39" s="166" t="s">
        <v>321</v>
      </c>
      <c r="E39" s="166">
        <v>1</v>
      </c>
      <c r="F39" s="104"/>
      <c r="G39" s="105"/>
      <c r="H39" s="104"/>
      <c r="I39" s="104"/>
      <c r="J39" s="104"/>
      <c r="K39" s="106">
        <f t="shared" si="6"/>
        <v>0</v>
      </c>
      <c r="L39" s="106">
        <f t="shared" si="7"/>
        <v>0</v>
      </c>
      <c r="M39" s="106">
        <f t="shared" si="8"/>
        <v>0</v>
      </c>
      <c r="N39" s="106">
        <f t="shared" si="9"/>
        <v>0</v>
      </c>
      <c r="O39" s="106">
        <f t="shared" si="10"/>
        <v>0</v>
      </c>
      <c r="P39" s="106">
        <f t="shared" si="11"/>
        <v>0</v>
      </c>
    </row>
    <row r="40" spans="1:16" ht="16.5" x14ac:dyDescent="0.2">
      <c r="A40" s="28" t="s">
        <v>200</v>
      </c>
      <c r="B40" s="33" t="s">
        <v>65</v>
      </c>
      <c r="C40" s="165" t="s">
        <v>322</v>
      </c>
      <c r="D40" s="166" t="s">
        <v>321</v>
      </c>
      <c r="E40" s="166">
        <v>1</v>
      </c>
      <c r="F40" s="104"/>
      <c r="G40" s="105"/>
      <c r="H40" s="104"/>
      <c r="I40" s="104"/>
      <c r="J40" s="104"/>
      <c r="K40" s="106">
        <f t="shared" si="6"/>
        <v>0</v>
      </c>
      <c r="L40" s="106">
        <f t="shared" si="7"/>
        <v>0</v>
      </c>
      <c r="M40" s="106">
        <f t="shared" si="8"/>
        <v>0</v>
      </c>
      <c r="N40" s="106">
        <f t="shared" si="9"/>
        <v>0</v>
      </c>
      <c r="O40" s="106">
        <f t="shared" si="10"/>
        <v>0</v>
      </c>
      <c r="P40" s="106">
        <f t="shared" si="11"/>
        <v>0</v>
      </c>
    </row>
    <row r="41" spans="1:16" s="65" customFormat="1" ht="13.9" customHeight="1" x14ac:dyDescent="0.2">
      <c r="A41" s="290" t="s">
        <v>251</v>
      </c>
      <c r="B41" s="290"/>
      <c r="C41" s="290"/>
      <c r="D41" s="290"/>
      <c r="E41" s="290"/>
      <c r="F41" s="290"/>
      <c r="G41" s="290"/>
      <c r="H41" s="290"/>
      <c r="I41" s="290"/>
      <c r="J41" s="290"/>
      <c r="K41" s="89"/>
      <c r="L41" s="32">
        <f>SUM(L12:L40)</f>
        <v>0</v>
      </c>
      <c r="M41" s="32">
        <f>SUM(M12:M40)</f>
        <v>0</v>
      </c>
      <c r="N41" s="32">
        <f>SUM(N12:N40)</f>
        <v>0</v>
      </c>
      <c r="O41" s="32">
        <f>SUM(O12:O40)</f>
        <v>0</v>
      </c>
      <c r="P41" s="32">
        <f>SUM(P12:P40)</f>
        <v>0</v>
      </c>
    </row>
    <row r="42" spans="1:16" ht="13.9" customHeight="1" x14ac:dyDescent="0.2">
      <c r="A42" s="45"/>
      <c r="B42" s="45"/>
      <c r="C42" s="66"/>
      <c r="D42" s="67"/>
      <c r="E42" s="67"/>
      <c r="F42" s="67"/>
      <c r="G42" s="67"/>
      <c r="H42" s="65"/>
      <c r="I42" s="65"/>
      <c r="J42" s="65"/>
      <c r="K42" s="65"/>
      <c r="L42" s="65"/>
      <c r="M42" s="68"/>
      <c r="N42" s="69"/>
      <c r="O42" s="68"/>
      <c r="P42" s="70"/>
    </row>
    <row r="43" spans="1:16" ht="18" customHeight="1" x14ac:dyDescent="0.2">
      <c r="B43" s="45"/>
      <c r="C43" s="63"/>
      <c r="D43" s="45"/>
      <c r="E43" s="45"/>
      <c r="F43" s="45"/>
      <c r="G43" s="45"/>
      <c r="M43" s="48"/>
      <c r="O43" s="48"/>
      <c r="P43" s="64"/>
    </row>
    <row r="44" spans="1:16" x14ac:dyDescent="0.2">
      <c r="C44" s="59" t="s">
        <v>360</v>
      </c>
    </row>
    <row r="45" spans="1:16" x14ac:dyDescent="0.2">
      <c r="C45" s="45" t="s">
        <v>0</v>
      </c>
    </row>
    <row r="46" spans="1:16" x14ac:dyDescent="0.2">
      <c r="C46" s="43"/>
    </row>
  </sheetData>
  <protectedRanges>
    <protectedRange password="CF3F" sqref="B41" name="Range1_2_1_3_1"/>
  </protectedRanges>
  <mergeCells count="8">
    <mergeCell ref="L10:P10"/>
    <mergeCell ref="A41:J41"/>
    <mergeCell ref="A10:A11"/>
    <mergeCell ref="B10:B11"/>
    <mergeCell ref="C10:C11"/>
    <mergeCell ref="D10:D11"/>
    <mergeCell ref="E10:E11"/>
    <mergeCell ref="F10:K10"/>
  </mergeCells>
  <phoneticPr fontId="27" type="noConversion"/>
  <pageMargins left="0.70866141732283461" right="0.70866141732283461" top="0.74803149606299213" bottom="0.74803149606299213" header="0.31496062992125984" footer="0.31496062992125984"/>
  <pageSetup paperSize="9" scale="76"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tint="0.59999389629810485"/>
    <pageSetUpPr fitToPage="1"/>
  </sheetPr>
  <dimension ref="A1:S57"/>
  <sheetViews>
    <sheetView tabSelected="1" topLeftCell="A25" zoomScale="130" zoomScaleNormal="130" zoomScaleSheetLayoutView="80" workbookViewId="0">
      <selection activeCell="J35" sqref="J35"/>
    </sheetView>
  </sheetViews>
  <sheetFormatPr defaultColWidth="10.42578125" defaultRowHeight="12.75" x14ac:dyDescent="0.2"/>
  <cols>
    <col min="1" max="1" width="4.7109375" style="51" customWidth="1"/>
    <col min="2" max="2" width="9.28515625" style="51" customWidth="1"/>
    <col min="3" max="3" width="59.42578125" style="51" customWidth="1"/>
    <col min="4" max="5" width="24.5703125" style="51" customWidth="1"/>
    <col min="6" max="6" width="5.7109375" style="51" customWidth="1"/>
    <col min="7" max="7" width="8.42578125" style="51" customWidth="1"/>
    <col min="8" max="8" width="8.28515625" style="51" customWidth="1"/>
    <col min="9" max="9" width="7.28515625" style="51" bestFit="1" customWidth="1"/>
    <col min="10" max="10" width="8.42578125" style="51" customWidth="1"/>
    <col min="11" max="11" width="9.28515625" style="51" customWidth="1"/>
    <col min="12" max="12" width="7.28515625" style="51" bestFit="1" customWidth="1"/>
    <col min="13" max="13" width="9.28515625" style="51" customWidth="1"/>
    <col min="14" max="14" width="8.28515625" style="51" customWidth="1"/>
    <col min="15" max="15" width="10" style="51" customWidth="1"/>
    <col min="16" max="16" width="9.7109375" style="51" customWidth="1"/>
    <col min="17" max="17" width="8.7109375" style="51" customWidth="1"/>
    <col min="18" max="18" width="9.5703125" style="51" customWidth="1"/>
    <col min="19" max="16384" width="10.42578125" style="51"/>
  </cols>
  <sheetData>
    <row r="1" spans="1:18" x14ac:dyDescent="0.2">
      <c r="A1" s="52"/>
      <c r="G1" s="52" t="s">
        <v>132</v>
      </c>
      <c r="H1" s="52"/>
      <c r="I1" s="52"/>
    </row>
    <row r="2" spans="1:18" x14ac:dyDescent="0.2">
      <c r="A2" s="52"/>
      <c r="G2" s="52" t="s">
        <v>614</v>
      </c>
      <c r="H2" s="52"/>
      <c r="I2" s="52"/>
    </row>
    <row r="3" spans="1:18" x14ac:dyDescent="0.2">
      <c r="A3" s="52"/>
      <c r="J3" s="62"/>
      <c r="K3" s="62"/>
      <c r="L3" s="62"/>
      <c r="M3" s="62"/>
      <c r="N3" s="62"/>
      <c r="P3" s="62"/>
    </row>
    <row r="4" spans="1:18" x14ac:dyDescent="0.2">
      <c r="A4" s="62" t="s">
        <v>23</v>
      </c>
      <c r="C4" s="51" t="str">
        <f>'1-1'!C4</f>
        <v>Malkas novietnes otrās daļas pārbūve par ražošanas cehu</v>
      </c>
      <c r="J4" s="62"/>
      <c r="K4" s="62"/>
      <c r="L4" s="62"/>
      <c r="M4" s="62"/>
      <c r="N4" s="62"/>
      <c r="P4" s="62"/>
    </row>
    <row r="5" spans="1:18" x14ac:dyDescent="0.2">
      <c r="A5" s="62" t="s">
        <v>9</v>
      </c>
      <c r="C5" s="51" t="str">
        <f>'1-1'!C5</f>
        <v>Malkas novietnes otrās daļas pārbūve par ražošanas cehu</v>
      </c>
      <c r="R5" s="61"/>
    </row>
    <row r="6" spans="1:18" x14ac:dyDescent="0.2">
      <c r="A6" s="62" t="s">
        <v>10</v>
      </c>
      <c r="C6" s="51" t="str">
        <f>'1-1'!C6</f>
        <v>"Benūžu Skauģi", Babītes pagasts, Mārupes novads</v>
      </c>
      <c r="R6" s="61"/>
    </row>
    <row r="7" spans="1:18" x14ac:dyDescent="0.2">
      <c r="A7" s="62" t="s">
        <v>24</v>
      </c>
      <c r="B7" s="55"/>
      <c r="R7" s="61"/>
    </row>
    <row r="8" spans="1:18" x14ac:dyDescent="0.2">
      <c r="A8" s="62"/>
      <c r="B8" s="62"/>
      <c r="O8" s="52"/>
      <c r="R8" s="208" t="s">
        <v>1</v>
      </c>
    </row>
    <row r="9" spans="1:18" x14ac:dyDescent="0.2">
      <c r="A9" s="52"/>
      <c r="C9" s="47"/>
      <c r="D9" s="47"/>
      <c r="E9" s="47"/>
      <c r="F9" s="60"/>
      <c r="O9" s="209"/>
      <c r="R9" s="60">
        <f>R49</f>
        <v>0</v>
      </c>
    </row>
    <row r="10" spans="1:18" s="210" customFormat="1" x14ac:dyDescent="0.2">
      <c r="A10" s="267" t="s">
        <v>21</v>
      </c>
      <c r="B10" s="268" t="s">
        <v>22</v>
      </c>
      <c r="C10" s="269" t="s">
        <v>101</v>
      </c>
      <c r="D10" s="291" t="s">
        <v>265</v>
      </c>
      <c r="E10" s="171"/>
      <c r="F10" s="270" t="s">
        <v>15</v>
      </c>
      <c r="G10" s="270" t="s">
        <v>2</v>
      </c>
      <c r="H10" s="271" t="s">
        <v>16</v>
      </c>
      <c r="I10" s="271"/>
      <c r="J10" s="271"/>
      <c r="K10" s="271"/>
      <c r="L10" s="271"/>
      <c r="M10" s="271"/>
      <c r="N10" s="265" t="s">
        <v>17</v>
      </c>
      <c r="O10" s="265"/>
      <c r="P10" s="265"/>
      <c r="Q10" s="265"/>
      <c r="R10" s="265"/>
    </row>
    <row r="11" spans="1:18" s="210" customFormat="1" ht="84" x14ac:dyDescent="0.2">
      <c r="A11" s="267"/>
      <c r="B11" s="268"/>
      <c r="C11" s="269"/>
      <c r="D11" s="306"/>
      <c r="E11" s="172"/>
      <c r="F11" s="270"/>
      <c r="G11" s="270"/>
      <c r="H11" s="92" t="s">
        <v>18</v>
      </c>
      <c r="I11" s="92" t="s">
        <v>25</v>
      </c>
      <c r="J11" s="92" t="s">
        <v>29</v>
      </c>
      <c r="K11" s="92" t="s">
        <v>102</v>
      </c>
      <c r="L11" s="92" t="s">
        <v>27</v>
      </c>
      <c r="M11" s="92" t="s">
        <v>28</v>
      </c>
      <c r="N11" s="92" t="s">
        <v>19</v>
      </c>
      <c r="O11" s="92" t="s">
        <v>29</v>
      </c>
      <c r="P11" s="92" t="s">
        <v>102</v>
      </c>
      <c r="Q11" s="92" t="s">
        <v>27</v>
      </c>
      <c r="R11" s="92" t="s">
        <v>30</v>
      </c>
    </row>
    <row r="12" spans="1:18" x14ac:dyDescent="0.2">
      <c r="A12" s="125"/>
      <c r="B12" s="126"/>
      <c r="C12" s="73" t="s">
        <v>304</v>
      </c>
      <c r="D12" s="76"/>
      <c r="E12" s="76"/>
      <c r="F12" s="33"/>
      <c r="G12" s="103"/>
      <c r="H12" s="104"/>
      <c r="I12" s="105"/>
      <c r="J12" s="104"/>
      <c r="K12" s="104"/>
      <c r="L12" s="104"/>
      <c r="M12" s="106"/>
      <c r="N12" s="106"/>
      <c r="O12" s="106"/>
      <c r="P12" s="106"/>
      <c r="Q12" s="106"/>
      <c r="R12" s="106"/>
    </row>
    <row r="13" spans="1:18" ht="42" customHeight="1" x14ac:dyDescent="0.2">
      <c r="A13" s="190">
        <v>1.1000000000000001</v>
      </c>
      <c r="B13" s="33" t="s">
        <v>65</v>
      </c>
      <c r="C13" s="189" t="s">
        <v>300</v>
      </c>
      <c r="D13" s="189" t="s">
        <v>302</v>
      </c>
      <c r="E13" s="190" t="s">
        <v>583</v>
      </c>
      <c r="F13" s="190" t="s">
        <v>557</v>
      </c>
      <c r="G13" s="190">
        <v>9</v>
      </c>
      <c r="H13" s="160"/>
      <c r="I13" s="160"/>
      <c r="J13" s="160"/>
      <c r="K13" s="160"/>
      <c r="L13" s="160"/>
      <c r="M13" s="106">
        <f t="shared" ref="M13" si="0">SUM(J13:L13)</f>
        <v>0</v>
      </c>
      <c r="N13" s="106">
        <f t="shared" ref="N13" si="1">ROUND(G13*H13,2)</f>
        <v>0</v>
      </c>
      <c r="O13" s="106">
        <f t="shared" ref="O13" si="2">ROUND(G13*J13,2)</f>
        <v>0</v>
      </c>
      <c r="P13" s="106">
        <f t="shared" ref="P13" si="3">ROUND(G13*K13,2)</f>
        <v>0</v>
      </c>
      <c r="Q13" s="106">
        <f t="shared" ref="Q13" si="4">ROUND(G13*L13,2)</f>
        <v>0</v>
      </c>
      <c r="R13" s="106">
        <f t="shared" ref="R13" si="5">O13+P13+Q13</f>
        <v>0</v>
      </c>
    </row>
    <row r="14" spans="1:18" ht="63.75" x14ac:dyDescent="0.2">
      <c r="A14" s="190">
        <v>1.2</v>
      </c>
      <c r="B14" s="33" t="s">
        <v>65</v>
      </c>
      <c r="C14" s="189" t="s">
        <v>605</v>
      </c>
      <c r="D14" s="189" t="s">
        <v>303</v>
      </c>
      <c r="E14" s="190" t="s">
        <v>583</v>
      </c>
      <c r="F14" s="190" t="s">
        <v>557</v>
      </c>
      <c r="G14" s="190" t="s">
        <v>584</v>
      </c>
      <c r="H14" s="160"/>
      <c r="I14" s="160"/>
      <c r="J14" s="160"/>
      <c r="K14" s="160"/>
      <c r="L14" s="160"/>
      <c r="M14" s="106">
        <f t="shared" ref="M14:M17" si="6">SUM(J14:L14)</f>
        <v>0</v>
      </c>
      <c r="N14" s="106"/>
      <c r="O14" s="106"/>
      <c r="P14" s="106"/>
      <c r="Q14" s="106"/>
      <c r="R14" s="106"/>
    </row>
    <row r="15" spans="1:18" ht="76.5" x14ac:dyDescent="0.2">
      <c r="A15" s="190">
        <v>1.3</v>
      </c>
      <c r="B15" s="33" t="s">
        <v>65</v>
      </c>
      <c r="C15" s="189" t="s">
        <v>301</v>
      </c>
      <c r="D15" s="189"/>
      <c r="E15" s="190" t="s">
        <v>585</v>
      </c>
      <c r="F15" s="190" t="s">
        <v>266</v>
      </c>
      <c r="G15" s="190">
        <v>1</v>
      </c>
      <c r="H15" s="160"/>
      <c r="I15" s="160"/>
      <c r="J15" s="160"/>
      <c r="K15" s="160"/>
      <c r="L15" s="160"/>
      <c r="M15" s="106">
        <f t="shared" si="6"/>
        <v>0</v>
      </c>
      <c r="N15" s="106">
        <f t="shared" ref="N15:N17" si="7">ROUND(G15*H15,2)</f>
        <v>0</v>
      </c>
      <c r="O15" s="106">
        <f t="shared" ref="O15:O17" si="8">ROUND(G15*J15,2)</f>
        <v>0</v>
      </c>
      <c r="P15" s="106">
        <f t="shared" ref="P15:P17" si="9">ROUND(G15*K15,2)</f>
        <v>0</v>
      </c>
      <c r="Q15" s="106">
        <f t="shared" ref="Q15:Q17" si="10">ROUND(G15*L15,2)</f>
        <v>0</v>
      </c>
      <c r="R15" s="106">
        <f t="shared" ref="R15:R17" si="11">O15+P15+Q15</f>
        <v>0</v>
      </c>
    </row>
    <row r="16" spans="1:18" x14ac:dyDescent="0.2">
      <c r="A16" s="190">
        <v>1.4</v>
      </c>
      <c r="B16" s="33" t="s">
        <v>65</v>
      </c>
      <c r="C16" s="189" t="s">
        <v>297</v>
      </c>
      <c r="D16" s="189"/>
      <c r="E16" s="190"/>
      <c r="F16" s="190" t="s">
        <v>266</v>
      </c>
      <c r="G16" s="190">
        <v>1</v>
      </c>
      <c r="H16" s="160"/>
      <c r="I16" s="160"/>
      <c r="J16" s="160"/>
      <c r="K16" s="160"/>
      <c r="L16" s="160"/>
      <c r="M16" s="106">
        <f t="shared" si="6"/>
        <v>0</v>
      </c>
      <c r="N16" s="106">
        <f t="shared" si="7"/>
        <v>0</v>
      </c>
      <c r="O16" s="106">
        <f t="shared" si="8"/>
        <v>0</v>
      </c>
      <c r="P16" s="106">
        <f t="shared" si="9"/>
        <v>0</v>
      </c>
      <c r="Q16" s="106">
        <f t="shared" si="10"/>
        <v>0</v>
      </c>
      <c r="R16" s="106">
        <f t="shared" si="11"/>
        <v>0</v>
      </c>
    </row>
    <row r="17" spans="1:18" x14ac:dyDescent="0.2">
      <c r="A17" s="190">
        <v>1.5</v>
      </c>
      <c r="B17" s="33" t="s">
        <v>65</v>
      </c>
      <c r="C17" s="189" t="s">
        <v>586</v>
      </c>
      <c r="D17" s="189"/>
      <c r="E17" s="190"/>
      <c r="F17" s="190" t="s">
        <v>266</v>
      </c>
      <c r="G17" s="190">
        <v>1</v>
      </c>
      <c r="H17" s="104"/>
      <c r="I17" s="105"/>
      <c r="J17" s="104"/>
      <c r="K17" s="104"/>
      <c r="L17" s="104"/>
      <c r="M17" s="106">
        <f t="shared" si="6"/>
        <v>0</v>
      </c>
      <c r="N17" s="106">
        <f t="shared" si="7"/>
        <v>0</v>
      </c>
      <c r="O17" s="106">
        <f t="shared" si="8"/>
        <v>0</v>
      </c>
      <c r="P17" s="106">
        <f t="shared" si="9"/>
        <v>0</v>
      </c>
      <c r="Q17" s="106">
        <f t="shared" si="10"/>
        <v>0</v>
      </c>
      <c r="R17" s="106">
        <f t="shared" si="11"/>
        <v>0</v>
      </c>
    </row>
    <row r="18" spans="1:18" x14ac:dyDescent="0.2">
      <c r="A18" s="190">
        <v>1.6</v>
      </c>
      <c r="B18" s="33" t="s">
        <v>65</v>
      </c>
      <c r="C18" s="189" t="s">
        <v>587</v>
      </c>
      <c r="D18" s="189"/>
      <c r="E18" s="190"/>
      <c r="F18" s="190" t="s">
        <v>266</v>
      </c>
      <c r="G18" s="190">
        <v>1</v>
      </c>
      <c r="H18" s="104"/>
      <c r="I18" s="105"/>
      <c r="J18" s="104"/>
      <c r="K18" s="104"/>
      <c r="L18" s="104"/>
      <c r="M18" s="106">
        <f t="shared" ref="M18:M48" si="12">SUM(J18:L18)</f>
        <v>0</v>
      </c>
      <c r="N18" s="106">
        <f t="shared" ref="N18:N27" si="13">ROUND(G18*H18,2)</f>
        <v>0</v>
      </c>
      <c r="O18" s="106">
        <f t="shared" ref="O18:O27" si="14">ROUND(G18*J18,2)</f>
        <v>0</v>
      </c>
      <c r="P18" s="106">
        <f t="shared" ref="P18:P27" si="15">ROUND(G18*K18,2)</f>
        <v>0</v>
      </c>
      <c r="Q18" s="106">
        <f t="shared" ref="Q18:Q27" si="16">ROUND(G18*L18,2)</f>
        <v>0</v>
      </c>
      <c r="R18" s="106">
        <f t="shared" ref="R18:R27" si="17">O18+P18+Q18</f>
        <v>0</v>
      </c>
    </row>
    <row r="19" spans="1:18" x14ac:dyDescent="0.2">
      <c r="A19" s="190">
        <v>1.7</v>
      </c>
      <c r="B19" s="33" t="s">
        <v>65</v>
      </c>
      <c r="C19" s="189" t="s">
        <v>588</v>
      </c>
      <c r="D19" s="189"/>
      <c r="E19" s="190"/>
      <c r="F19" s="190" t="s">
        <v>266</v>
      </c>
      <c r="G19" s="190">
        <v>1</v>
      </c>
      <c r="H19" s="160"/>
      <c r="I19" s="160"/>
      <c r="J19" s="160"/>
      <c r="K19" s="160"/>
      <c r="L19" s="160"/>
      <c r="M19" s="106">
        <f t="shared" si="12"/>
        <v>0</v>
      </c>
      <c r="N19" s="106">
        <f t="shared" si="13"/>
        <v>0</v>
      </c>
      <c r="O19" s="106">
        <f t="shared" si="14"/>
        <v>0</v>
      </c>
      <c r="P19" s="106">
        <f t="shared" si="15"/>
        <v>0</v>
      </c>
      <c r="Q19" s="106">
        <f t="shared" si="16"/>
        <v>0</v>
      </c>
      <c r="R19" s="106">
        <f t="shared" si="17"/>
        <v>0</v>
      </c>
    </row>
    <row r="20" spans="1:18" ht="38.25" x14ac:dyDescent="0.2">
      <c r="A20" s="190">
        <v>1.8</v>
      </c>
      <c r="B20" s="33" t="s">
        <v>65</v>
      </c>
      <c r="C20" s="189" t="s">
        <v>606</v>
      </c>
      <c r="D20" s="189"/>
      <c r="E20" s="190"/>
      <c r="F20" s="190" t="s">
        <v>185</v>
      </c>
      <c r="G20" s="190">
        <v>28</v>
      </c>
      <c r="H20" s="104"/>
      <c r="I20" s="105"/>
      <c r="J20" s="104"/>
      <c r="K20" s="104"/>
      <c r="L20" s="104"/>
      <c r="M20" s="106">
        <f t="shared" si="12"/>
        <v>0</v>
      </c>
      <c r="N20" s="106">
        <f t="shared" si="13"/>
        <v>0</v>
      </c>
      <c r="O20" s="106">
        <f t="shared" si="14"/>
        <v>0</v>
      </c>
      <c r="P20" s="106">
        <f t="shared" si="15"/>
        <v>0</v>
      </c>
      <c r="Q20" s="106">
        <f t="shared" si="16"/>
        <v>0</v>
      </c>
      <c r="R20" s="106">
        <f t="shared" si="17"/>
        <v>0</v>
      </c>
    </row>
    <row r="21" spans="1:18" x14ac:dyDescent="0.2">
      <c r="A21" s="190">
        <v>1.9</v>
      </c>
      <c r="B21" s="33" t="s">
        <v>65</v>
      </c>
      <c r="C21" s="189" t="s">
        <v>607</v>
      </c>
      <c r="D21" s="189"/>
      <c r="E21" s="190"/>
      <c r="F21" s="190" t="s">
        <v>185</v>
      </c>
      <c r="G21" s="190" t="s">
        <v>589</v>
      </c>
      <c r="H21" s="104"/>
      <c r="I21" s="105"/>
      <c r="J21" s="104"/>
      <c r="K21" s="104"/>
      <c r="L21" s="104"/>
      <c r="M21" s="106">
        <f t="shared" si="12"/>
        <v>0</v>
      </c>
      <c r="N21" s="106"/>
      <c r="O21" s="106"/>
      <c r="P21" s="106"/>
      <c r="Q21" s="106"/>
      <c r="R21" s="106"/>
    </row>
    <row r="22" spans="1:18" x14ac:dyDescent="0.2">
      <c r="A22" s="216">
        <v>1.1000000000000001</v>
      </c>
      <c r="B22" s="33" t="s">
        <v>65</v>
      </c>
      <c r="C22" s="189" t="s">
        <v>590</v>
      </c>
      <c r="D22" s="189"/>
      <c r="E22" s="190"/>
      <c r="F22" s="190" t="s">
        <v>185</v>
      </c>
      <c r="G22" s="190" t="s">
        <v>591</v>
      </c>
      <c r="H22" s="104"/>
      <c r="I22" s="105"/>
      <c r="J22" s="104"/>
      <c r="K22" s="104"/>
      <c r="L22" s="104"/>
      <c r="M22" s="106">
        <f t="shared" si="12"/>
        <v>0</v>
      </c>
      <c r="N22" s="106"/>
      <c r="O22" s="106"/>
      <c r="P22" s="106"/>
      <c r="Q22" s="106"/>
      <c r="R22" s="106"/>
    </row>
    <row r="23" spans="1:18" x14ac:dyDescent="0.2">
      <c r="A23" s="216">
        <v>1.1100000000000001</v>
      </c>
      <c r="B23" s="33" t="s">
        <v>65</v>
      </c>
      <c r="C23" s="189" t="s">
        <v>592</v>
      </c>
      <c r="D23" s="189"/>
      <c r="E23" s="190"/>
      <c r="F23" s="190" t="s">
        <v>3</v>
      </c>
      <c r="G23" s="190" t="s">
        <v>593</v>
      </c>
      <c r="H23" s="160"/>
      <c r="I23" s="160"/>
      <c r="J23" s="160"/>
      <c r="K23" s="160"/>
      <c r="L23" s="160"/>
      <c r="M23" s="106">
        <f t="shared" si="12"/>
        <v>0</v>
      </c>
      <c r="N23" s="106"/>
      <c r="O23" s="106"/>
      <c r="P23" s="106"/>
      <c r="Q23" s="106"/>
      <c r="R23" s="106"/>
    </row>
    <row r="24" spans="1:18" x14ac:dyDescent="0.2">
      <c r="A24" s="216">
        <v>1.1200000000000001</v>
      </c>
      <c r="B24" s="33" t="s">
        <v>65</v>
      </c>
      <c r="C24" s="189" t="s">
        <v>594</v>
      </c>
      <c r="D24" s="189"/>
      <c r="E24" s="190"/>
      <c r="F24" s="190" t="s">
        <v>3</v>
      </c>
      <c r="G24" s="190" t="s">
        <v>593</v>
      </c>
      <c r="H24" s="160"/>
      <c r="I24" s="160"/>
      <c r="J24" s="160"/>
      <c r="K24" s="160"/>
      <c r="L24" s="160"/>
      <c r="M24" s="106">
        <f t="shared" si="12"/>
        <v>0</v>
      </c>
      <c r="N24" s="106"/>
      <c r="O24" s="106"/>
      <c r="P24" s="106"/>
      <c r="Q24" s="106"/>
      <c r="R24" s="106"/>
    </row>
    <row r="25" spans="1:18" ht="17.25" x14ac:dyDescent="0.2">
      <c r="A25" s="214"/>
      <c r="B25" s="33" t="s">
        <v>65</v>
      </c>
      <c r="C25" s="73" t="s">
        <v>305</v>
      </c>
      <c r="D25" s="211"/>
      <c r="E25" s="215"/>
      <c r="F25" s="215"/>
      <c r="G25" s="215"/>
      <c r="H25" s="160"/>
      <c r="I25" s="160"/>
      <c r="J25" s="160"/>
      <c r="K25" s="160"/>
      <c r="L25" s="160"/>
      <c r="M25" s="106">
        <f t="shared" si="12"/>
        <v>0</v>
      </c>
      <c r="N25" s="106">
        <f t="shared" si="13"/>
        <v>0</v>
      </c>
      <c r="O25" s="106">
        <f t="shared" si="14"/>
        <v>0</v>
      </c>
      <c r="P25" s="106">
        <f t="shared" si="15"/>
        <v>0</v>
      </c>
      <c r="Q25" s="106">
        <f t="shared" si="16"/>
        <v>0</v>
      </c>
      <c r="R25" s="106">
        <f t="shared" si="17"/>
        <v>0</v>
      </c>
    </row>
    <row r="26" spans="1:18" ht="63.75" x14ac:dyDescent="0.2">
      <c r="A26" s="190">
        <v>2.1</v>
      </c>
      <c r="B26" s="33" t="s">
        <v>65</v>
      </c>
      <c r="C26" s="189" t="s">
        <v>604</v>
      </c>
      <c r="D26" s="189" t="s">
        <v>302</v>
      </c>
      <c r="E26" s="190" t="s">
        <v>608</v>
      </c>
      <c r="F26" s="190" t="s">
        <v>557</v>
      </c>
      <c r="G26" s="190">
        <v>19</v>
      </c>
      <c r="H26" s="104"/>
      <c r="I26" s="105"/>
      <c r="J26" s="104"/>
      <c r="K26" s="104"/>
      <c r="L26" s="104"/>
      <c r="M26" s="106">
        <f t="shared" si="12"/>
        <v>0</v>
      </c>
      <c r="N26" s="106">
        <f t="shared" si="13"/>
        <v>0</v>
      </c>
      <c r="O26" s="106">
        <f t="shared" si="14"/>
        <v>0</v>
      </c>
      <c r="P26" s="106">
        <f t="shared" si="15"/>
        <v>0</v>
      </c>
      <c r="Q26" s="106">
        <f t="shared" si="16"/>
        <v>0</v>
      </c>
      <c r="R26" s="106">
        <f t="shared" si="17"/>
        <v>0</v>
      </c>
    </row>
    <row r="27" spans="1:18" ht="63.75" x14ac:dyDescent="0.2">
      <c r="A27" s="190">
        <v>2.2000000000000002</v>
      </c>
      <c r="B27" s="33" t="s">
        <v>65</v>
      </c>
      <c r="C27" s="189" t="s">
        <v>605</v>
      </c>
      <c r="D27" s="189" t="s">
        <v>303</v>
      </c>
      <c r="E27" s="190" t="s">
        <v>608</v>
      </c>
      <c r="F27" s="190" t="s">
        <v>557</v>
      </c>
      <c r="G27" s="190">
        <v>2</v>
      </c>
      <c r="H27" s="104"/>
      <c r="I27" s="105"/>
      <c r="J27" s="104"/>
      <c r="K27" s="104"/>
      <c r="L27" s="104"/>
      <c r="M27" s="106">
        <f t="shared" si="12"/>
        <v>0</v>
      </c>
      <c r="N27" s="106">
        <f t="shared" si="13"/>
        <v>0</v>
      </c>
      <c r="O27" s="106">
        <f t="shared" si="14"/>
        <v>0</v>
      </c>
      <c r="P27" s="106">
        <f t="shared" si="15"/>
        <v>0</v>
      </c>
      <c r="Q27" s="106">
        <f t="shared" si="16"/>
        <v>0</v>
      </c>
      <c r="R27" s="106">
        <f t="shared" si="17"/>
        <v>0</v>
      </c>
    </row>
    <row r="28" spans="1:18" ht="76.5" x14ac:dyDescent="0.2">
      <c r="A28" s="190">
        <v>2.2999999999999998</v>
      </c>
      <c r="B28" s="126"/>
      <c r="C28" s="189" t="s">
        <v>301</v>
      </c>
      <c r="D28" s="189"/>
      <c r="E28" s="190" t="s">
        <v>609</v>
      </c>
      <c r="F28" s="190" t="s">
        <v>266</v>
      </c>
      <c r="G28" s="190">
        <v>1</v>
      </c>
      <c r="H28" s="104"/>
      <c r="I28" s="105"/>
      <c r="J28" s="104"/>
      <c r="K28" s="104"/>
      <c r="L28" s="104"/>
      <c r="M28" s="106"/>
      <c r="N28" s="106"/>
      <c r="O28" s="106"/>
      <c r="P28" s="106"/>
      <c r="Q28" s="106"/>
      <c r="R28" s="106"/>
    </row>
    <row r="29" spans="1:18" x14ac:dyDescent="0.2">
      <c r="A29" s="190">
        <v>2.4</v>
      </c>
      <c r="B29" s="33" t="s">
        <v>65</v>
      </c>
      <c r="C29" s="189" t="s">
        <v>595</v>
      </c>
      <c r="D29" s="189"/>
      <c r="E29" s="190" t="s">
        <v>596</v>
      </c>
      <c r="F29" s="190" t="s">
        <v>266</v>
      </c>
      <c r="G29" s="190">
        <v>2</v>
      </c>
      <c r="H29" s="160"/>
      <c r="I29" s="160"/>
      <c r="J29" s="160"/>
      <c r="K29" s="160"/>
      <c r="L29" s="160"/>
      <c r="M29" s="106">
        <f t="shared" ref="M29:M32" si="18">SUM(J29:L29)</f>
        <v>0</v>
      </c>
      <c r="N29" s="106">
        <f t="shared" ref="N29:N32" si="19">ROUND(G29*H29,2)</f>
        <v>0</v>
      </c>
      <c r="O29" s="106">
        <f t="shared" ref="O29:O32" si="20">ROUND(G29*J29,2)</f>
        <v>0</v>
      </c>
      <c r="P29" s="106">
        <f t="shared" ref="P29:P32" si="21">ROUND(G29*K29,2)</f>
        <v>0</v>
      </c>
      <c r="Q29" s="106">
        <f t="shared" ref="Q29:Q32" si="22">ROUND(G29*L29,2)</f>
        <v>0</v>
      </c>
      <c r="R29" s="106">
        <f t="shared" ref="R29:R32" si="23">O29+P29+Q29</f>
        <v>0</v>
      </c>
    </row>
    <row r="30" spans="1:18" x14ac:dyDescent="0.2">
      <c r="A30" s="190">
        <v>2.5</v>
      </c>
      <c r="B30" s="33" t="s">
        <v>65</v>
      </c>
      <c r="C30" s="189" t="s">
        <v>586</v>
      </c>
      <c r="D30" s="189"/>
      <c r="E30" s="190"/>
      <c r="F30" s="190" t="s">
        <v>266</v>
      </c>
      <c r="G30" s="190">
        <v>1</v>
      </c>
      <c r="H30" s="160"/>
      <c r="I30" s="160"/>
      <c r="J30" s="160"/>
      <c r="K30" s="160"/>
      <c r="L30" s="160"/>
      <c r="M30" s="106">
        <f t="shared" si="18"/>
        <v>0</v>
      </c>
      <c r="N30" s="106">
        <f t="shared" si="19"/>
        <v>0</v>
      </c>
      <c r="O30" s="106">
        <f t="shared" si="20"/>
        <v>0</v>
      </c>
      <c r="P30" s="106">
        <f t="shared" si="21"/>
        <v>0</v>
      </c>
      <c r="Q30" s="106">
        <f t="shared" si="22"/>
        <v>0</v>
      </c>
      <c r="R30" s="106">
        <f t="shared" si="23"/>
        <v>0</v>
      </c>
    </row>
    <row r="31" spans="1:18" x14ac:dyDescent="0.2">
      <c r="A31" s="190">
        <v>2.6</v>
      </c>
      <c r="B31" s="33" t="s">
        <v>65</v>
      </c>
      <c r="C31" s="189" t="s">
        <v>587</v>
      </c>
      <c r="D31" s="189"/>
      <c r="E31" s="190"/>
      <c r="F31" s="190" t="s">
        <v>266</v>
      </c>
      <c r="G31" s="190">
        <v>1</v>
      </c>
      <c r="H31" s="160"/>
      <c r="I31" s="160"/>
      <c r="J31" s="160"/>
      <c r="K31" s="160"/>
      <c r="L31" s="160"/>
      <c r="M31" s="106">
        <f t="shared" si="18"/>
        <v>0</v>
      </c>
      <c r="N31" s="106">
        <f t="shared" si="19"/>
        <v>0</v>
      </c>
      <c r="O31" s="106">
        <f t="shared" si="20"/>
        <v>0</v>
      </c>
      <c r="P31" s="106">
        <f t="shared" si="21"/>
        <v>0</v>
      </c>
      <c r="Q31" s="106">
        <f t="shared" si="22"/>
        <v>0</v>
      </c>
      <c r="R31" s="106">
        <f t="shared" si="23"/>
        <v>0</v>
      </c>
    </row>
    <row r="32" spans="1:18" x14ac:dyDescent="0.2">
      <c r="A32" s="190">
        <v>2.7</v>
      </c>
      <c r="B32" s="33" t="s">
        <v>65</v>
      </c>
      <c r="C32" s="189" t="s">
        <v>588</v>
      </c>
      <c r="D32" s="189"/>
      <c r="E32" s="190"/>
      <c r="F32" s="190" t="s">
        <v>266</v>
      </c>
      <c r="G32" s="190">
        <v>1</v>
      </c>
      <c r="H32" s="104"/>
      <c r="I32" s="105"/>
      <c r="J32" s="104"/>
      <c r="K32" s="104"/>
      <c r="L32" s="104"/>
      <c r="M32" s="106">
        <f t="shared" si="18"/>
        <v>0</v>
      </c>
      <c r="N32" s="106">
        <f t="shared" si="19"/>
        <v>0</v>
      </c>
      <c r="O32" s="106">
        <f t="shared" si="20"/>
        <v>0</v>
      </c>
      <c r="P32" s="106">
        <f t="shared" si="21"/>
        <v>0</v>
      </c>
      <c r="Q32" s="106">
        <f t="shared" si="22"/>
        <v>0</v>
      </c>
      <c r="R32" s="106">
        <f t="shared" si="23"/>
        <v>0</v>
      </c>
    </row>
    <row r="33" spans="1:19" ht="38.25" x14ac:dyDescent="0.2">
      <c r="A33" s="190">
        <v>2.8</v>
      </c>
      <c r="B33" s="33" t="s">
        <v>65</v>
      </c>
      <c r="C33" s="189" t="s">
        <v>606</v>
      </c>
      <c r="D33" s="189"/>
      <c r="E33" s="190"/>
      <c r="F33" s="190" t="s">
        <v>185</v>
      </c>
      <c r="G33" s="190" t="s">
        <v>597</v>
      </c>
      <c r="H33" s="162"/>
      <c r="I33" s="163"/>
      <c r="J33" s="163"/>
      <c r="K33" s="163"/>
      <c r="L33" s="163"/>
      <c r="M33" s="106">
        <f t="shared" si="12"/>
        <v>0</v>
      </c>
      <c r="N33" s="106"/>
      <c r="O33" s="106"/>
      <c r="P33" s="106"/>
      <c r="Q33" s="106"/>
      <c r="R33" s="106"/>
    </row>
    <row r="34" spans="1:19" ht="25.5" x14ac:dyDescent="0.2">
      <c r="A34" s="190">
        <v>2.9</v>
      </c>
      <c r="B34" s="33" t="s">
        <v>65</v>
      </c>
      <c r="C34" s="189" t="s">
        <v>610</v>
      </c>
      <c r="D34" s="189"/>
      <c r="E34" s="190"/>
      <c r="F34" s="190" t="s">
        <v>185</v>
      </c>
      <c r="G34" s="190" t="s">
        <v>598</v>
      </c>
      <c r="H34" s="104"/>
      <c r="I34" s="105"/>
      <c r="J34" s="104"/>
      <c r="K34" s="104"/>
      <c r="L34" s="104"/>
      <c r="M34" s="106">
        <f t="shared" ref="M34:M42" si="24">SUM(J34:L34)</f>
        <v>0</v>
      </c>
      <c r="N34" s="106"/>
      <c r="O34" s="106"/>
      <c r="P34" s="106"/>
      <c r="Q34" s="106"/>
      <c r="R34" s="106"/>
    </row>
    <row r="35" spans="1:19" x14ac:dyDescent="0.2">
      <c r="A35" s="216">
        <v>2.1</v>
      </c>
      <c r="B35" s="33" t="s">
        <v>65</v>
      </c>
      <c r="C35" s="189" t="s">
        <v>590</v>
      </c>
      <c r="D35" s="189"/>
      <c r="E35" s="190"/>
      <c r="F35" s="190" t="s">
        <v>185</v>
      </c>
      <c r="G35" s="190" t="s">
        <v>599</v>
      </c>
      <c r="H35" s="104"/>
      <c r="I35" s="105"/>
      <c r="J35" s="104"/>
      <c r="K35" s="104"/>
      <c r="L35" s="104"/>
      <c r="M35" s="106">
        <f t="shared" si="24"/>
        <v>0</v>
      </c>
      <c r="N35" s="106"/>
      <c r="O35" s="106"/>
      <c r="P35" s="106"/>
      <c r="Q35" s="106"/>
      <c r="R35" s="106"/>
    </row>
    <row r="36" spans="1:19" ht="25.5" x14ac:dyDescent="0.2">
      <c r="A36" s="190">
        <v>2.11</v>
      </c>
      <c r="B36" s="33" t="s">
        <v>65</v>
      </c>
      <c r="C36" s="189" t="s">
        <v>611</v>
      </c>
      <c r="D36" s="189"/>
      <c r="E36" s="190"/>
      <c r="F36" s="190" t="s">
        <v>3</v>
      </c>
      <c r="G36" s="190">
        <v>19</v>
      </c>
      <c r="H36" s="104"/>
      <c r="I36" s="105"/>
      <c r="J36" s="104"/>
      <c r="K36" s="104"/>
      <c r="L36" s="104"/>
      <c r="M36" s="106">
        <f t="shared" si="24"/>
        <v>0</v>
      </c>
      <c r="N36" s="106"/>
      <c r="O36" s="106"/>
      <c r="P36" s="106"/>
      <c r="Q36" s="106"/>
      <c r="R36" s="106"/>
    </row>
    <row r="37" spans="1:19" x14ac:dyDescent="0.2">
      <c r="A37" s="190">
        <v>2.12</v>
      </c>
      <c r="B37" s="33" t="s">
        <v>65</v>
      </c>
      <c r="C37" s="189" t="s">
        <v>594</v>
      </c>
      <c r="D37" s="189"/>
      <c r="E37" s="190"/>
      <c r="F37" s="190" t="s">
        <v>3</v>
      </c>
      <c r="G37" s="190">
        <v>19</v>
      </c>
      <c r="H37" s="160"/>
      <c r="I37" s="160"/>
      <c r="J37" s="160"/>
      <c r="K37" s="160"/>
      <c r="L37" s="160"/>
      <c r="M37" s="106">
        <f t="shared" si="24"/>
        <v>0</v>
      </c>
      <c r="N37" s="106"/>
      <c r="O37" s="106"/>
      <c r="P37" s="106"/>
      <c r="Q37" s="106"/>
      <c r="R37" s="106"/>
    </row>
    <row r="38" spans="1:19" x14ac:dyDescent="0.2">
      <c r="A38" s="191"/>
      <c r="B38" s="33" t="s">
        <v>65</v>
      </c>
      <c r="C38" s="73" t="s">
        <v>306</v>
      </c>
      <c r="D38" s="189"/>
      <c r="E38" s="190"/>
      <c r="F38" s="190"/>
      <c r="G38" s="190"/>
      <c r="H38" s="160"/>
      <c r="I38" s="160"/>
      <c r="J38" s="160"/>
      <c r="K38" s="160"/>
      <c r="L38" s="160"/>
      <c r="M38" s="106">
        <f t="shared" si="24"/>
        <v>0</v>
      </c>
      <c r="N38" s="106"/>
      <c r="O38" s="106"/>
      <c r="P38" s="106"/>
      <c r="Q38" s="106"/>
      <c r="R38" s="106"/>
    </row>
    <row r="39" spans="1:19" ht="51" x14ac:dyDescent="0.2">
      <c r="A39" s="190">
        <v>3.1</v>
      </c>
      <c r="B39" s="33" t="s">
        <v>65</v>
      </c>
      <c r="C39" s="189" t="s">
        <v>612</v>
      </c>
      <c r="D39" s="189" t="s">
        <v>303</v>
      </c>
      <c r="E39" s="190" t="s">
        <v>583</v>
      </c>
      <c r="F39" s="190" t="s">
        <v>557</v>
      </c>
      <c r="G39" s="190" t="s">
        <v>600</v>
      </c>
      <c r="H39" s="160"/>
      <c r="I39" s="160"/>
      <c r="J39" s="160"/>
      <c r="K39" s="160"/>
      <c r="L39" s="160"/>
      <c r="M39" s="106">
        <f t="shared" si="24"/>
        <v>0</v>
      </c>
      <c r="N39" s="106"/>
      <c r="O39" s="106"/>
      <c r="P39" s="106"/>
      <c r="Q39" s="106"/>
      <c r="R39" s="106"/>
    </row>
    <row r="40" spans="1:19" x14ac:dyDescent="0.2">
      <c r="A40" s="190">
        <v>3.2</v>
      </c>
      <c r="B40" s="33" t="s">
        <v>65</v>
      </c>
      <c r="C40" s="189" t="s">
        <v>613</v>
      </c>
      <c r="D40" s="189"/>
      <c r="E40" s="190" t="s">
        <v>601</v>
      </c>
      <c r="F40" s="190" t="s">
        <v>266</v>
      </c>
      <c r="G40" s="190">
        <v>1</v>
      </c>
      <c r="H40" s="104"/>
      <c r="I40" s="105"/>
      <c r="J40" s="104"/>
      <c r="K40" s="104"/>
      <c r="L40" s="104"/>
      <c r="M40" s="106">
        <f t="shared" si="24"/>
        <v>0</v>
      </c>
      <c r="N40" s="106"/>
      <c r="O40" s="106"/>
      <c r="P40" s="106"/>
      <c r="Q40" s="106"/>
      <c r="R40" s="106"/>
    </row>
    <row r="41" spans="1:19" x14ac:dyDescent="0.2">
      <c r="A41" s="190">
        <v>3.3</v>
      </c>
      <c r="B41" s="33" t="s">
        <v>65</v>
      </c>
      <c r="C41" s="189" t="s">
        <v>602</v>
      </c>
      <c r="D41" s="189"/>
      <c r="E41" s="190"/>
      <c r="F41" s="190" t="s">
        <v>266</v>
      </c>
      <c r="G41" s="190">
        <v>1</v>
      </c>
      <c r="H41" s="104"/>
      <c r="I41" s="105"/>
      <c r="J41" s="104"/>
      <c r="K41" s="104"/>
      <c r="L41" s="104"/>
      <c r="M41" s="106">
        <f t="shared" si="24"/>
        <v>0</v>
      </c>
      <c r="N41" s="106"/>
      <c r="O41" s="106"/>
      <c r="P41" s="106"/>
      <c r="Q41" s="106"/>
      <c r="R41" s="106"/>
    </row>
    <row r="42" spans="1:19" x14ac:dyDescent="0.2">
      <c r="A42" s="190">
        <v>3.4</v>
      </c>
      <c r="B42" s="33" t="s">
        <v>65</v>
      </c>
      <c r="C42" s="189" t="s">
        <v>587</v>
      </c>
      <c r="D42" s="189"/>
      <c r="E42" s="190"/>
      <c r="F42" s="190" t="s">
        <v>266</v>
      </c>
      <c r="G42" s="190">
        <v>1</v>
      </c>
      <c r="H42" s="104"/>
      <c r="I42" s="105"/>
      <c r="J42" s="104"/>
      <c r="K42" s="104"/>
      <c r="L42" s="104"/>
      <c r="M42" s="106">
        <f t="shared" si="24"/>
        <v>0</v>
      </c>
      <c r="N42" s="106"/>
      <c r="O42" s="106"/>
      <c r="P42" s="106"/>
      <c r="Q42" s="106"/>
      <c r="R42" s="106"/>
      <c r="S42" s="51" t="s">
        <v>358</v>
      </c>
    </row>
    <row r="43" spans="1:19" x14ac:dyDescent="0.2">
      <c r="A43" s="190">
        <v>3.5</v>
      </c>
      <c r="B43" s="126"/>
      <c r="C43" s="189" t="s">
        <v>588</v>
      </c>
      <c r="D43" s="189"/>
      <c r="E43" s="190"/>
      <c r="F43" s="190" t="s">
        <v>266</v>
      </c>
      <c r="G43" s="190">
        <v>1</v>
      </c>
      <c r="H43" s="104"/>
      <c r="I43" s="105"/>
      <c r="J43" s="104"/>
      <c r="K43" s="104"/>
      <c r="L43" s="104"/>
      <c r="M43" s="106"/>
      <c r="N43" s="106"/>
      <c r="O43" s="106"/>
      <c r="P43" s="106"/>
      <c r="Q43" s="106"/>
      <c r="R43" s="106"/>
    </row>
    <row r="44" spans="1:19" ht="38.25" x14ac:dyDescent="0.2">
      <c r="A44" s="190">
        <v>3.6</v>
      </c>
      <c r="B44" s="33" t="s">
        <v>65</v>
      </c>
      <c r="C44" s="189" t="s">
        <v>606</v>
      </c>
      <c r="D44" s="189"/>
      <c r="E44" s="190"/>
      <c r="F44" s="190" t="s">
        <v>185</v>
      </c>
      <c r="G44" s="190" t="s">
        <v>603</v>
      </c>
      <c r="H44" s="160"/>
      <c r="I44" s="160"/>
      <c r="J44" s="160"/>
      <c r="K44" s="160"/>
      <c r="L44" s="160"/>
      <c r="M44" s="106">
        <f t="shared" ref="M44:M45" si="25">SUM(J44:L44)</f>
        <v>0</v>
      </c>
      <c r="N44" s="106"/>
      <c r="O44" s="106"/>
      <c r="P44" s="106"/>
      <c r="Q44" s="106"/>
      <c r="R44" s="106"/>
    </row>
    <row r="45" spans="1:19" ht="25.5" x14ac:dyDescent="0.2">
      <c r="A45" s="190">
        <v>3.7</v>
      </c>
      <c r="B45" s="33" t="s">
        <v>65</v>
      </c>
      <c r="C45" s="189" t="s">
        <v>610</v>
      </c>
      <c r="D45" s="189"/>
      <c r="E45" s="190"/>
      <c r="F45" s="190" t="s">
        <v>185</v>
      </c>
      <c r="G45" s="190" t="s">
        <v>600</v>
      </c>
      <c r="H45" s="160"/>
      <c r="I45" s="160"/>
      <c r="J45" s="160"/>
      <c r="K45" s="160"/>
      <c r="L45" s="160"/>
      <c r="M45" s="106">
        <f t="shared" si="25"/>
        <v>0</v>
      </c>
      <c r="N45" s="106"/>
      <c r="O45" s="106"/>
      <c r="P45" s="106"/>
      <c r="Q45" s="106"/>
      <c r="R45" s="106"/>
    </row>
    <row r="46" spans="1:19" x14ac:dyDescent="0.2">
      <c r="A46" s="190">
        <v>3.8</v>
      </c>
      <c r="B46" s="33" t="s">
        <v>65</v>
      </c>
      <c r="C46" s="189" t="s">
        <v>590</v>
      </c>
      <c r="D46" s="189"/>
      <c r="E46" s="190"/>
      <c r="F46" s="190" t="s">
        <v>185</v>
      </c>
      <c r="G46" s="190">
        <v>2</v>
      </c>
      <c r="H46" s="104"/>
      <c r="I46" s="105"/>
      <c r="J46" s="104"/>
      <c r="K46" s="104"/>
      <c r="L46" s="104"/>
      <c r="M46" s="106">
        <f t="shared" si="12"/>
        <v>0</v>
      </c>
      <c r="N46" s="106"/>
      <c r="O46" s="106"/>
      <c r="P46" s="106"/>
      <c r="Q46" s="106"/>
      <c r="R46" s="106"/>
    </row>
    <row r="47" spans="1:19" ht="25.5" x14ac:dyDescent="0.2">
      <c r="A47" s="190">
        <v>3.9</v>
      </c>
      <c r="B47" s="33" t="s">
        <v>65</v>
      </c>
      <c r="C47" s="189" t="s">
        <v>611</v>
      </c>
      <c r="D47" s="189"/>
      <c r="E47" s="190"/>
      <c r="F47" s="190" t="s">
        <v>3</v>
      </c>
      <c r="G47" s="190" t="s">
        <v>600</v>
      </c>
      <c r="H47" s="104"/>
      <c r="I47" s="105"/>
      <c r="J47" s="104"/>
      <c r="K47" s="104"/>
      <c r="L47" s="104"/>
      <c r="M47" s="106">
        <f t="shared" si="12"/>
        <v>0</v>
      </c>
      <c r="N47" s="106"/>
      <c r="O47" s="106"/>
      <c r="P47" s="106"/>
      <c r="Q47" s="106"/>
      <c r="R47" s="106"/>
    </row>
    <row r="48" spans="1:19" x14ac:dyDescent="0.2">
      <c r="A48" s="216">
        <v>3.1</v>
      </c>
      <c r="B48" s="33" t="s">
        <v>65</v>
      </c>
      <c r="C48" s="189" t="s">
        <v>594</v>
      </c>
      <c r="D48" s="189"/>
      <c r="E48" s="215"/>
      <c r="F48" s="215" t="s">
        <v>3</v>
      </c>
      <c r="G48" s="190" t="s">
        <v>600</v>
      </c>
      <c r="H48" s="104"/>
      <c r="I48" s="105"/>
      <c r="J48" s="104"/>
      <c r="K48" s="104"/>
      <c r="L48" s="104"/>
      <c r="M48" s="106">
        <f t="shared" si="12"/>
        <v>0</v>
      </c>
      <c r="N48" s="106"/>
      <c r="O48" s="106"/>
      <c r="P48" s="106"/>
      <c r="Q48" s="106"/>
      <c r="R48" s="106"/>
    </row>
    <row r="49" spans="1:18" s="55" customFormat="1" x14ac:dyDescent="0.2">
      <c r="A49" s="279" t="s">
        <v>251</v>
      </c>
      <c r="B49" s="280"/>
      <c r="C49" s="280"/>
      <c r="D49" s="280"/>
      <c r="E49" s="280"/>
      <c r="F49" s="280"/>
      <c r="G49" s="280"/>
      <c r="H49" s="280"/>
      <c r="I49" s="280"/>
      <c r="J49" s="280"/>
      <c r="K49" s="280"/>
      <c r="L49" s="281"/>
      <c r="M49" s="77"/>
      <c r="N49" s="78">
        <f>SUM(N12:N48)</f>
        <v>0</v>
      </c>
      <c r="O49" s="78">
        <f>SUM(O12:O48)</f>
        <v>0</v>
      </c>
      <c r="P49" s="78">
        <f>SUM(P12:P48)</f>
        <v>0</v>
      </c>
      <c r="Q49" s="78">
        <f>SUM(Q12:Q48)</f>
        <v>0</v>
      </c>
      <c r="R49" s="78">
        <f>SUM(R12:R48)</f>
        <v>0</v>
      </c>
    </row>
    <row r="50" spans="1:18" x14ac:dyDescent="0.2">
      <c r="A50" s="52"/>
      <c r="B50" s="52"/>
      <c r="C50" s="53"/>
      <c r="D50" s="53"/>
      <c r="E50" s="53"/>
      <c r="F50" s="54"/>
      <c r="G50" s="54"/>
      <c r="H50" s="54"/>
      <c r="I50" s="54"/>
      <c r="J50" s="55"/>
      <c r="K50" s="55"/>
      <c r="L50" s="55"/>
      <c r="M50" s="55"/>
      <c r="N50" s="55"/>
      <c r="O50" s="56"/>
      <c r="P50" s="57"/>
      <c r="Q50" s="56"/>
      <c r="R50" s="58"/>
    </row>
    <row r="51" spans="1:18" x14ac:dyDescent="0.2">
      <c r="B51" s="52"/>
      <c r="C51" s="212"/>
      <c r="D51" s="212"/>
      <c r="E51" s="212"/>
      <c r="F51" s="52"/>
      <c r="G51" s="52"/>
      <c r="H51" s="52"/>
      <c r="I51" s="52"/>
      <c r="O51" s="60"/>
      <c r="Q51" s="60"/>
      <c r="R51" s="213"/>
    </row>
    <row r="53" spans="1:18" x14ac:dyDescent="0.2">
      <c r="C53" s="59" t="s">
        <v>360</v>
      </c>
    </row>
    <row r="54" spans="1:18" x14ac:dyDescent="0.2">
      <c r="C54" s="52" t="s">
        <v>0</v>
      </c>
    </row>
    <row r="55" spans="1:18" x14ac:dyDescent="0.2">
      <c r="C55" s="62"/>
    </row>
    <row r="56" spans="1:18" x14ac:dyDescent="0.2">
      <c r="C56" s="59" t="s">
        <v>361</v>
      </c>
    </row>
    <row r="57" spans="1:18" x14ac:dyDescent="0.2">
      <c r="C57" s="52" t="s">
        <v>0</v>
      </c>
    </row>
  </sheetData>
  <protectedRanges>
    <protectedRange password="CF3F" sqref="B49" name="Range1_2_1_3_1"/>
  </protectedRanges>
  <mergeCells count="9">
    <mergeCell ref="N10:R10"/>
    <mergeCell ref="A49:L49"/>
    <mergeCell ref="A10:A11"/>
    <mergeCell ref="B10:B11"/>
    <mergeCell ref="C10:C11"/>
    <mergeCell ref="F10:F11"/>
    <mergeCell ref="G10:G11"/>
    <mergeCell ref="H10:M10"/>
    <mergeCell ref="D10:D11"/>
  </mergeCells>
  <phoneticPr fontId="27" type="noConversion"/>
  <pageMargins left="0.70866141732283461" right="0.70866141732283461" top="0.74803149606299213" bottom="0.74803149606299213" header="0.31496062992125984" footer="0.31496062992125984"/>
  <pageSetup paperSize="9"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P37"/>
  <sheetViews>
    <sheetView topLeftCell="A25" zoomScale="130" zoomScaleNormal="130" zoomScaleSheetLayoutView="115" workbookViewId="0">
      <selection activeCell="A36" sqref="A36:XFD37"/>
    </sheetView>
  </sheetViews>
  <sheetFormatPr defaultColWidth="10.42578125" defaultRowHeight="12.75" x14ac:dyDescent="0.2"/>
  <cols>
    <col min="1" max="1" width="4.7109375" style="42" customWidth="1"/>
    <col min="2" max="2" width="10.7109375" style="42" customWidth="1"/>
    <col min="3" max="3" width="60" style="42" customWidth="1"/>
    <col min="4" max="4" width="5.7109375" style="42" customWidth="1"/>
    <col min="5" max="6" width="6.7109375" style="42" customWidth="1"/>
    <col min="7" max="7" width="6.42578125" style="42" customWidth="1"/>
    <col min="8" max="8" width="7.7109375" style="42" customWidth="1"/>
    <col min="9" max="9" width="7.42578125" style="42" customWidth="1"/>
    <col min="10" max="10" width="7.7109375" style="42" customWidth="1"/>
    <col min="11" max="11" width="7.42578125" style="42" customWidth="1"/>
    <col min="12" max="12" width="6.7109375" style="42" customWidth="1"/>
    <col min="13" max="13" width="8.85546875" style="42" customWidth="1"/>
    <col min="14" max="14" width="7.42578125" style="42" customWidth="1"/>
    <col min="15" max="15" width="9.28515625" style="42" customWidth="1"/>
    <col min="16" max="16" width="8.28515625" style="42" customWidth="1"/>
    <col min="17" max="16384" width="10.42578125" style="42"/>
  </cols>
  <sheetData>
    <row r="1" spans="1:16" x14ac:dyDescent="0.2">
      <c r="A1" s="45"/>
      <c r="E1" s="45" t="s">
        <v>20</v>
      </c>
      <c r="F1" s="45"/>
      <c r="G1" s="45"/>
    </row>
    <row r="2" spans="1:16" x14ac:dyDescent="0.2">
      <c r="A2" s="45"/>
      <c r="E2" s="45" t="s">
        <v>128</v>
      </c>
      <c r="F2" s="45"/>
      <c r="G2" s="45"/>
    </row>
    <row r="3" spans="1:16" x14ac:dyDescent="0.2">
      <c r="A3" s="45"/>
      <c r="E3" s="45"/>
      <c r="F3" s="45"/>
      <c r="G3" s="45"/>
      <c r="H3" s="43"/>
      <c r="J3" s="43"/>
      <c r="K3" s="43"/>
      <c r="L3" s="43"/>
      <c r="N3" s="43"/>
    </row>
    <row r="4" spans="1:16" x14ac:dyDescent="0.2">
      <c r="A4" s="261" t="s">
        <v>23</v>
      </c>
      <c r="B4" s="261"/>
      <c r="C4" s="42" t="str">
        <f>KONSTRUKTĪVI!C6</f>
        <v>Malkas novietnes otrās daļas pārbūve par ražošanas cehu</v>
      </c>
      <c r="H4" s="43"/>
      <c r="I4" s="43"/>
      <c r="J4" s="43"/>
      <c r="K4" s="43"/>
      <c r="L4" s="43"/>
      <c r="N4" s="43"/>
    </row>
    <row r="5" spans="1:16" x14ac:dyDescent="0.2">
      <c r="A5" s="261" t="s">
        <v>9</v>
      </c>
      <c r="B5" s="261"/>
      <c r="C5" s="42" t="str">
        <f>KONSTRUKTĪVI!C7</f>
        <v>Malkas novietnes otrās daļas pārbūve par ražošanas cehu</v>
      </c>
      <c r="P5" s="44"/>
    </row>
    <row r="6" spans="1:16" x14ac:dyDescent="0.2">
      <c r="A6" s="261" t="s">
        <v>10</v>
      </c>
      <c r="B6" s="261"/>
      <c r="C6" s="42" t="str">
        <f>KONSTRUKTĪVI!C8</f>
        <v>"Benūžu Skauģi", Babītes pagasts, Mārupes novads</v>
      </c>
      <c r="P6" s="44"/>
    </row>
    <row r="7" spans="1:16" x14ac:dyDescent="0.2">
      <c r="A7" s="261" t="s">
        <v>24</v>
      </c>
      <c r="B7" s="261"/>
      <c r="C7" s="42" t="str">
        <f>KOPTĀME!C13</f>
        <v>-</v>
      </c>
      <c r="P7" s="44"/>
    </row>
    <row r="8" spans="1:16" x14ac:dyDescent="0.2">
      <c r="A8" s="43" t="s">
        <v>250</v>
      </c>
      <c r="B8" s="43"/>
      <c r="M8" s="45"/>
      <c r="P8" s="46" t="s">
        <v>1</v>
      </c>
    </row>
    <row r="9" spans="1:16" x14ac:dyDescent="0.2">
      <c r="A9" s="45"/>
      <c r="C9" s="47"/>
      <c r="D9" s="48"/>
      <c r="M9" s="49"/>
      <c r="P9" s="48">
        <f>P30</f>
        <v>0</v>
      </c>
    </row>
    <row r="10" spans="1:16" s="50" customFormat="1" ht="14.1" customHeight="1" x14ac:dyDescent="0.2">
      <c r="A10" s="267" t="s">
        <v>21</v>
      </c>
      <c r="B10" s="268" t="s">
        <v>22</v>
      </c>
      <c r="C10" s="269" t="s">
        <v>101</v>
      </c>
      <c r="D10" s="270" t="s">
        <v>15</v>
      </c>
      <c r="E10" s="270" t="s">
        <v>2</v>
      </c>
      <c r="F10" s="271" t="s">
        <v>16</v>
      </c>
      <c r="G10" s="271"/>
      <c r="H10" s="271"/>
      <c r="I10" s="271"/>
      <c r="J10" s="271"/>
      <c r="K10" s="271"/>
      <c r="L10" s="265" t="s">
        <v>17</v>
      </c>
      <c r="M10" s="265"/>
      <c r="N10" s="265"/>
      <c r="O10" s="265"/>
      <c r="P10" s="265"/>
    </row>
    <row r="11" spans="1:16" s="50" customFormat="1" ht="106.15" customHeight="1" x14ac:dyDescent="0.2">
      <c r="A11" s="267"/>
      <c r="B11" s="268"/>
      <c r="C11" s="269"/>
      <c r="D11" s="270"/>
      <c r="E11" s="270"/>
      <c r="F11" s="92" t="s">
        <v>18</v>
      </c>
      <c r="G11" s="92" t="s">
        <v>25</v>
      </c>
      <c r="H11" s="92" t="s">
        <v>29</v>
      </c>
      <c r="I11" s="92" t="s">
        <v>102</v>
      </c>
      <c r="J11" s="92" t="s">
        <v>27</v>
      </c>
      <c r="K11" s="92" t="s">
        <v>28</v>
      </c>
      <c r="L11" s="92" t="s">
        <v>19</v>
      </c>
      <c r="M11" s="92" t="s">
        <v>29</v>
      </c>
      <c r="N11" s="92" t="s">
        <v>102</v>
      </c>
      <c r="O11" s="92" t="s">
        <v>27</v>
      </c>
      <c r="P11" s="92" t="s">
        <v>30</v>
      </c>
    </row>
    <row r="12" spans="1:16" s="51" customFormat="1" ht="15.75" customHeight="1" x14ac:dyDescent="0.2">
      <c r="A12" s="28"/>
      <c r="B12" s="24"/>
      <c r="C12" s="34" t="s">
        <v>41</v>
      </c>
      <c r="D12" s="24"/>
      <c r="E12" s="24"/>
      <c r="F12" s="24"/>
      <c r="G12" s="24"/>
      <c r="H12" s="24"/>
      <c r="I12" s="24"/>
      <c r="J12" s="24"/>
      <c r="K12" s="24"/>
      <c r="L12" s="24"/>
      <c r="M12" s="24"/>
      <c r="N12" s="24"/>
      <c r="O12" s="24"/>
      <c r="P12" s="24"/>
    </row>
    <row r="13" spans="1:16" s="51" customFormat="1" x14ac:dyDescent="0.2">
      <c r="A13" s="28" t="s">
        <v>144</v>
      </c>
      <c r="B13" s="24" t="s">
        <v>65</v>
      </c>
      <c r="C13" s="107" t="s">
        <v>134</v>
      </c>
      <c r="D13" s="108" t="s">
        <v>3</v>
      </c>
      <c r="E13" s="130"/>
      <c r="F13" s="31"/>
      <c r="G13" s="31"/>
      <c r="H13" s="31"/>
      <c r="I13" s="35"/>
      <c r="J13" s="35"/>
      <c r="K13" s="31"/>
      <c r="L13" s="31">
        <f>ROUND(E13*F13,2)</f>
        <v>0</v>
      </c>
      <c r="M13" s="31">
        <f>ROUND(E13*H13,2)</f>
        <v>0</v>
      </c>
      <c r="N13" s="31">
        <f>ROUND(E13*I13,2)</f>
        <v>0</v>
      </c>
      <c r="O13" s="31">
        <f>ROUND(E13*J13,2)</f>
        <v>0</v>
      </c>
      <c r="P13" s="31">
        <f>M13+N13+O13</f>
        <v>0</v>
      </c>
    </row>
    <row r="14" spans="1:16" s="51" customFormat="1" x14ac:dyDescent="0.2">
      <c r="A14" s="28" t="s">
        <v>145</v>
      </c>
      <c r="B14" s="24" t="s">
        <v>65</v>
      </c>
      <c r="C14" s="107" t="s">
        <v>133</v>
      </c>
      <c r="D14" s="108" t="s">
        <v>3</v>
      </c>
      <c r="E14" s="130"/>
      <c r="F14" s="31"/>
      <c r="G14" s="31"/>
      <c r="H14" s="31"/>
      <c r="I14" s="35"/>
      <c r="J14" s="35"/>
      <c r="K14" s="31"/>
      <c r="L14" s="31">
        <f>ROUND(E14*F14,2)</f>
        <v>0</v>
      </c>
      <c r="M14" s="31">
        <f>ROUND(E14*H14,2)</f>
        <v>0</v>
      </c>
      <c r="N14" s="31">
        <f>ROUND(E14*I14,2)</f>
        <v>0</v>
      </c>
      <c r="O14" s="31">
        <f>ROUND(E14*J14,2)</f>
        <v>0</v>
      </c>
      <c r="P14" s="31">
        <f>M14+N14+O14</f>
        <v>0</v>
      </c>
    </row>
    <row r="15" spans="1:16" s="51" customFormat="1" x14ac:dyDescent="0.2">
      <c r="A15" s="28" t="s">
        <v>146</v>
      </c>
      <c r="B15" s="24" t="s">
        <v>65</v>
      </c>
      <c r="C15" s="107" t="s">
        <v>105</v>
      </c>
      <c r="D15" s="108" t="s">
        <v>104</v>
      </c>
      <c r="E15" s="130"/>
      <c r="F15" s="31"/>
      <c r="G15" s="31"/>
      <c r="H15" s="31"/>
      <c r="I15" s="35"/>
      <c r="J15" s="35"/>
      <c r="K15" s="31"/>
      <c r="L15" s="31">
        <f t="shared" ref="L15:L24" si="0">ROUND(E15*F15,2)</f>
        <v>0</v>
      </c>
      <c r="M15" s="31">
        <f t="shared" ref="M15:M24" si="1">ROUND(E15*H15,2)</f>
        <v>0</v>
      </c>
      <c r="N15" s="31">
        <f t="shared" ref="N15:N24" si="2">ROUND(E15*I15,2)</f>
        <v>0</v>
      </c>
      <c r="O15" s="31">
        <f t="shared" ref="O15:O24" si="3">ROUND(E15*J15,2)</f>
        <v>0</v>
      </c>
      <c r="P15" s="31">
        <f t="shared" ref="P15:P24" si="4">M15+N15+O15</f>
        <v>0</v>
      </c>
    </row>
    <row r="16" spans="1:16" s="51" customFormat="1" x14ac:dyDescent="0.2">
      <c r="A16" s="28" t="s">
        <v>147</v>
      </c>
      <c r="B16" s="24" t="s">
        <v>65</v>
      </c>
      <c r="C16" s="107" t="s">
        <v>203</v>
      </c>
      <c r="D16" s="108" t="s">
        <v>143</v>
      </c>
      <c r="E16" s="130"/>
      <c r="F16" s="31"/>
      <c r="G16" s="31"/>
      <c r="H16" s="31"/>
      <c r="I16" s="35"/>
      <c r="J16" s="35"/>
      <c r="K16" s="31"/>
      <c r="L16" s="31">
        <f>ROUND(E16*F16,2)</f>
        <v>0</v>
      </c>
      <c r="M16" s="31">
        <f>ROUND(E16*H16,2)</f>
        <v>0</v>
      </c>
      <c r="N16" s="31">
        <f>ROUND(E16*I16,2)</f>
        <v>0</v>
      </c>
      <c r="O16" s="31">
        <f>ROUND(E16*J16,2)</f>
        <v>0</v>
      </c>
      <c r="P16" s="31">
        <f>M16+N16+O16</f>
        <v>0</v>
      </c>
    </row>
    <row r="17" spans="1:16" s="51" customFormat="1" ht="15" x14ac:dyDescent="0.2">
      <c r="A17" s="28" t="s">
        <v>155</v>
      </c>
      <c r="B17" s="24" t="s">
        <v>65</v>
      </c>
      <c r="C17" s="107" t="s">
        <v>106</v>
      </c>
      <c r="D17" s="24" t="s">
        <v>100</v>
      </c>
      <c r="E17" s="130"/>
      <c r="F17" s="31"/>
      <c r="G17" s="31"/>
      <c r="H17" s="31"/>
      <c r="I17" s="35"/>
      <c r="J17" s="35"/>
      <c r="K17" s="31"/>
      <c r="L17" s="31">
        <f t="shared" si="0"/>
        <v>0</v>
      </c>
      <c r="M17" s="31">
        <f t="shared" si="1"/>
        <v>0</v>
      </c>
      <c r="N17" s="31">
        <f t="shared" si="2"/>
        <v>0</v>
      </c>
      <c r="O17" s="31">
        <f t="shared" si="3"/>
        <v>0</v>
      </c>
      <c r="P17" s="31">
        <f t="shared" si="4"/>
        <v>0</v>
      </c>
    </row>
    <row r="18" spans="1:16" s="51" customFormat="1" x14ac:dyDescent="0.2">
      <c r="A18" s="28" t="s">
        <v>156</v>
      </c>
      <c r="B18" s="24" t="s">
        <v>65</v>
      </c>
      <c r="C18" s="107" t="s">
        <v>107</v>
      </c>
      <c r="D18" s="108" t="s">
        <v>104</v>
      </c>
      <c r="E18" s="130"/>
      <c r="F18" s="31"/>
      <c r="G18" s="31"/>
      <c r="H18" s="31"/>
      <c r="I18" s="35"/>
      <c r="J18" s="35"/>
      <c r="K18" s="31"/>
      <c r="L18" s="31">
        <f t="shared" si="0"/>
        <v>0</v>
      </c>
      <c r="M18" s="31">
        <f t="shared" si="1"/>
        <v>0</v>
      </c>
      <c r="N18" s="31">
        <f t="shared" si="2"/>
        <v>0</v>
      </c>
      <c r="O18" s="31">
        <f t="shared" si="3"/>
        <v>0</v>
      </c>
      <c r="P18" s="31">
        <f t="shared" si="4"/>
        <v>0</v>
      </c>
    </row>
    <row r="19" spans="1:16" s="51" customFormat="1" ht="15" x14ac:dyDescent="0.2">
      <c r="A19" s="28" t="s">
        <v>158</v>
      </c>
      <c r="B19" s="24" t="s">
        <v>65</v>
      </c>
      <c r="C19" s="107" t="s">
        <v>108</v>
      </c>
      <c r="D19" s="24" t="s">
        <v>100</v>
      </c>
      <c r="E19" s="130"/>
      <c r="F19" s="31"/>
      <c r="G19" s="31"/>
      <c r="H19" s="31"/>
      <c r="I19" s="35"/>
      <c r="J19" s="35"/>
      <c r="K19" s="31"/>
      <c r="L19" s="31">
        <f t="shared" si="0"/>
        <v>0</v>
      </c>
      <c r="M19" s="31">
        <f t="shared" si="1"/>
        <v>0</v>
      </c>
      <c r="N19" s="31">
        <f t="shared" si="2"/>
        <v>0</v>
      </c>
      <c r="O19" s="31">
        <f t="shared" si="3"/>
        <v>0</v>
      </c>
      <c r="P19" s="31">
        <f t="shared" si="4"/>
        <v>0</v>
      </c>
    </row>
    <row r="20" spans="1:16" s="51" customFormat="1" x14ac:dyDescent="0.2">
      <c r="A20" s="28" t="s">
        <v>159</v>
      </c>
      <c r="B20" s="24" t="s">
        <v>65</v>
      </c>
      <c r="C20" s="107" t="s">
        <v>109</v>
      </c>
      <c r="D20" s="108" t="s">
        <v>104</v>
      </c>
      <c r="E20" s="130"/>
      <c r="F20" s="31"/>
      <c r="G20" s="31"/>
      <c r="H20" s="31"/>
      <c r="I20" s="35"/>
      <c r="J20" s="35"/>
      <c r="K20" s="31"/>
      <c r="L20" s="31">
        <f t="shared" si="0"/>
        <v>0</v>
      </c>
      <c r="M20" s="31">
        <f t="shared" si="1"/>
        <v>0</v>
      </c>
      <c r="N20" s="31">
        <f t="shared" si="2"/>
        <v>0</v>
      </c>
      <c r="O20" s="31">
        <f t="shared" si="3"/>
        <v>0</v>
      </c>
      <c r="P20" s="31">
        <f t="shared" si="4"/>
        <v>0</v>
      </c>
    </row>
    <row r="21" spans="1:16" s="51" customFormat="1" ht="14.1" customHeight="1" x14ac:dyDescent="0.2">
      <c r="A21" s="28" t="s">
        <v>160</v>
      </c>
      <c r="B21" s="24" t="s">
        <v>65</v>
      </c>
      <c r="C21" s="107" t="s">
        <v>110</v>
      </c>
      <c r="D21" s="108" t="s">
        <v>104</v>
      </c>
      <c r="E21" s="130"/>
      <c r="F21" s="31"/>
      <c r="G21" s="31"/>
      <c r="H21" s="31"/>
      <c r="I21" s="35"/>
      <c r="J21" s="35"/>
      <c r="K21" s="31"/>
      <c r="L21" s="31">
        <f t="shared" si="0"/>
        <v>0</v>
      </c>
      <c r="M21" s="31">
        <f t="shared" si="1"/>
        <v>0</v>
      </c>
      <c r="N21" s="31">
        <f t="shared" si="2"/>
        <v>0</v>
      </c>
      <c r="O21" s="31">
        <f t="shared" si="3"/>
        <v>0</v>
      </c>
      <c r="P21" s="31">
        <f t="shared" si="4"/>
        <v>0</v>
      </c>
    </row>
    <row r="22" spans="1:16" s="51" customFormat="1" ht="14.1" customHeight="1" x14ac:dyDescent="0.2">
      <c r="A22" s="28" t="s">
        <v>161</v>
      </c>
      <c r="B22" s="24" t="s">
        <v>65</v>
      </c>
      <c r="C22" s="107" t="s">
        <v>111</v>
      </c>
      <c r="D22" s="108" t="s">
        <v>104</v>
      </c>
      <c r="E22" s="130"/>
      <c r="F22" s="31"/>
      <c r="G22" s="31"/>
      <c r="H22" s="31"/>
      <c r="I22" s="35"/>
      <c r="J22" s="35"/>
      <c r="K22" s="31"/>
      <c r="L22" s="31">
        <f t="shared" si="0"/>
        <v>0</v>
      </c>
      <c r="M22" s="31">
        <f t="shared" si="1"/>
        <v>0</v>
      </c>
      <c r="N22" s="31">
        <f t="shared" si="2"/>
        <v>0</v>
      </c>
      <c r="O22" s="31">
        <f t="shared" si="3"/>
        <v>0</v>
      </c>
      <c r="P22" s="31">
        <f t="shared" si="4"/>
        <v>0</v>
      </c>
    </row>
    <row r="23" spans="1:16" s="51" customFormat="1" ht="14.1" customHeight="1" x14ac:dyDescent="0.2">
      <c r="A23" s="28" t="s">
        <v>162</v>
      </c>
      <c r="B23" s="24" t="s">
        <v>65</v>
      </c>
      <c r="C23" s="107" t="s">
        <v>204</v>
      </c>
      <c r="D23" s="108" t="s">
        <v>143</v>
      </c>
      <c r="E23" s="130"/>
      <c r="F23" s="31"/>
      <c r="G23" s="31"/>
      <c r="H23" s="31"/>
      <c r="I23" s="35"/>
      <c r="J23" s="35"/>
      <c r="K23" s="31"/>
      <c r="L23" s="31">
        <f>ROUND(E23*F23,2)</f>
        <v>0</v>
      </c>
      <c r="M23" s="31">
        <f>ROUND(E23*H23,2)</f>
        <v>0</v>
      </c>
      <c r="N23" s="31">
        <f>ROUND(E23*I23,2)</f>
        <v>0</v>
      </c>
      <c r="O23" s="31">
        <f>ROUND(E23*J23,2)</f>
        <v>0</v>
      </c>
      <c r="P23" s="31">
        <f>M23+N23+O23</f>
        <v>0</v>
      </c>
    </row>
    <row r="24" spans="1:16" s="51" customFormat="1" ht="14.1" customHeight="1" x14ac:dyDescent="0.2">
      <c r="A24" s="28" t="s">
        <v>163</v>
      </c>
      <c r="B24" s="24" t="s">
        <v>65</v>
      </c>
      <c r="C24" s="107" t="s">
        <v>112</v>
      </c>
      <c r="D24" s="108" t="s">
        <v>104</v>
      </c>
      <c r="E24" s="130"/>
      <c r="F24" s="31"/>
      <c r="G24" s="31"/>
      <c r="H24" s="31"/>
      <c r="I24" s="35"/>
      <c r="J24" s="35"/>
      <c r="K24" s="31"/>
      <c r="L24" s="31">
        <f t="shared" si="0"/>
        <v>0</v>
      </c>
      <c r="M24" s="31">
        <f t="shared" si="1"/>
        <v>0</v>
      </c>
      <c r="N24" s="31">
        <f t="shared" si="2"/>
        <v>0</v>
      </c>
      <c r="O24" s="31">
        <f t="shared" si="3"/>
        <v>0</v>
      </c>
      <c r="P24" s="31">
        <f t="shared" si="4"/>
        <v>0</v>
      </c>
    </row>
    <row r="25" spans="1:16" s="51" customFormat="1" ht="14.1" customHeight="1" x14ac:dyDescent="0.2">
      <c r="A25" s="28" t="s">
        <v>164</v>
      </c>
      <c r="B25" s="24" t="s">
        <v>65</v>
      </c>
      <c r="C25" s="107" t="s">
        <v>256</v>
      </c>
      <c r="D25" s="108" t="s">
        <v>100</v>
      </c>
      <c r="E25" s="130"/>
      <c r="F25" s="31"/>
      <c r="G25" s="31"/>
      <c r="H25" s="31"/>
      <c r="I25" s="35"/>
      <c r="J25" s="35"/>
      <c r="K25" s="31"/>
      <c r="L25" s="31">
        <f>ROUND(E25*F25,2)</f>
        <v>0</v>
      </c>
      <c r="M25" s="31">
        <f>ROUND(E25*H25,2)</f>
        <v>0</v>
      </c>
      <c r="N25" s="31">
        <f>ROUND(E25*I25,2)</f>
        <v>0</v>
      </c>
      <c r="O25" s="31">
        <f>ROUND(E25*J25,2)</f>
        <v>0</v>
      </c>
      <c r="P25" s="31">
        <f>M25+N25+O25</f>
        <v>0</v>
      </c>
    </row>
    <row r="26" spans="1:16" s="51" customFormat="1" ht="14.1" customHeight="1" x14ac:dyDescent="0.2">
      <c r="A26" s="28" t="s">
        <v>165</v>
      </c>
      <c r="B26" s="24" t="s">
        <v>65</v>
      </c>
      <c r="C26" s="107" t="s">
        <v>209</v>
      </c>
      <c r="D26" s="108" t="s">
        <v>143</v>
      </c>
      <c r="E26" s="130"/>
      <c r="F26" s="31"/>
      <c r="G26" s="31"/>
      <c r="H26" s="31"/>
      <c r="I26" s="35"/>
      <c r="J26" s="35"/>
      <c r="K26" s="31"/>
      <c r="L26" s="31">
        <f>ROUND(E26*F26,2)</f>
        <v>0</v>
      </c>
      <c r="M26" s="31">
        <f>ROUND(E26*H26,2)</f>
        <v>0</v>
      </c>
      <c r="N26" s="31">
        <f>ROUND(E26*I26,2)</f>
        <v>0</v>
      </c>
      <c r="O26" s="31">
        <f>ROUND(E26*J26,2)</f>
        <v>0</v>
      </c>
      <c r="P26" s="31">
        <f>M26+N26+O26</f>
        <v>0</v>
      </c>
    </row>
    <row r="27" spans="1:16" s="51" customFormat="1" ht="14.1" customHeight="1" x14ac:dyDescent="0.2">
      <c r="A27" s="28" t="s">
        <v>179</v>
      </c>
      <c r="B27" s="24" t="s">
        <v>65</v>
      </c>
      <c r="C27" s="107" t="s">
        <v>255</v>
      </c>
      <c r="D27" s="108" t="s">
        <v>143</v>
      </c>
      <c r="E27" s="130"/>
      <c r="F27" s="31"/>
      <c r="G27" s="31"/>
      <c r="H27" s="31"/>
      <c r="I27" s="35"/>
      <c r="J27" s="35"/>
      <c r="K27" s="31"/>
      <c r="L27" s="31">
        <f>ROUND(E27*F27,2)</f>
        <v>0</v>
      </c>
      <c r="M27" s="31">
        <f>ROUND(E27*H27,2)</f>
        <v>0</v>
      </c>
      <c r="N27" s="31">
        <f>ROUND(E27*I27,2)</f>
        <v>0</v>
      </c>
      <c r="O27" s="31">
        <f>ROUND(E27*J27,2)</f>
        <v>0</v>
      </c>
      <c r="P27" s="31">
        <f>M27+N27+O27</f>
        <v>0</v>
      </c>
    </row>
    <row r="28" spans="1:16" s="51" customFormat="1" ht="14.1" customHeight="1" x14ac:dyDescent="0.2">
      <c r="A28" s="28"/>
      <c r="B28" s="24"/>
      <c r="C28" s="34" t="s">
        <v>127</v>
      </c>
      <c r="D28" s="24"/>
      <c r="E28" s="24"/>
      <c r="F28" s="31"/>
      <c r="G28" s="31"/>
      <c r="H28" s="31"/>
      <c r="I28" s="31"/>
      <c r="J28" s="31"/>
      <c r="K28" s="31"/>
      <c r="L28" s="31"/>
      <c r="M28" s="31"/>
      <c r="N28" s="31"/>
      <c r="O28" s="31"/>
      <c r="P28" s="31"/>
    </row>
    <row r="29" spans="1:16" s="51" customFormat="1" ht="14.1" customHeight="1" x14ac:dyDescent="0.2">
      <c r="A29" s="28">
        <v>2.1</v>
      </c>
      <c r="B29" s="24" t="s">
        <v>65</v>
      </c>
      <c r="C29" s="107" t="s">
        <v>254</v>
      </c>
      <c r="D29" s="24" t="s">
        <v>98</v>
      </c>
      <c r="E29" s="130"/>
      <c r="F29" s="31"/>
      <c r="G29" s="31"/>
      <c r="H29" s="31"/>
      <c r="I29" s="35"/>
      <c r="J29" s="35"/>
      <c r="K29" s="31"/>
      <c r="L29" s="31">
        <f t="shared" ref="L29" si="5">ROUND(E29*F29,2)</f>
        <v>0</v>
      </c>
      <c r="M29" s="31">
        <f t="shared" ref="M29" si="6">ROUND(E29*H29,2)</f>
        <v>0</v>
      </c>
      <c r="N29" s="31">
        <f t="shared" ref="N29" si="7">ROUND(E29*I29,2)</f>
        <v>0</v>
      </c>
      <c r="O29" s="31">
        <f t="shared" ref="O29" si="8">ROUND(E29*J29,2)</f>
        <v>0</v>
      </c>
      <c r="P29" s="31">
        <f t="shared" ref="P29" si="9">M29+N29+O29</f>
        <v>0</v>
      </c>
    </row>
    <row r="30" spans="1:16" s="55" customFormat="1" ht="14.1" customHeight="1" x14ac:dyDescent="0.2">
      <c r="A30" s="262" t="s">
        <v>251</v>
      </c>
      <c r="B30" s="263"/>
      <c r="C30" s="263"/>
      <c r="D30" s="263"/>
      <c r="E30" s="263"/>
      <c r="F30" s="263"/>
      <c r="G30" s="263"/>
      <c r="H30" s="263"/>
      <c r="I30" s="263"/>
      <c r="J30" s="264"/>
      <c r="K30" s="40"/>
      <c r="L30" s="32">
        <f>SUM(L13:L29)</f>
        <v>0</v>
      </c>
      <c r="M30" s="32">
        <f>SUM(M13:M29)</f>
        <v>0</v>
      </c>
      <c r="N30" s="32">
        <f>SUM(N13:N29)</f>
        <v>0</v>
      </c>
      <c r="O30" s="32">
        <f>SUM(O13:O29)</f>
        <v>0</v>
      </c>
      <c r="P30" s="32">
        <f>SUM(P13:P29)</f>
        <v>0</v>
      </c>
    </row>
    <row r="31" spans="1:16" ht="18" customHeight="1" x14ac:dyDescent="0.2">
      <c r="A31" s="45"/>
      <c r="B31" s="45"/>
      <c r="C31" s="66"/>
      <c r="D31" s="67"/>
      <c r="E31" s="67"/>
      <c r="F31" s="67"/>
      <c r="G31" s="67"/>
      <c r="H31" s="65"/>
      <c r="I31" s="65"/>
      <c r="J31" s="65"/>
      <c r="K31" s="65"/>
      <c r="L31" s="65"/>
      <c r="M31" s="68"/>
      <c r="N31" s="69"/>
      <c r="O31" s="68"/>
      <c r="P31" s="70"/>
    </row>
    <row r="32" spans="1:16" ht="15.75" customHeight="1" x14ac:dyDescent="0.2">
      <c r="A32" s="45"/>
      <c r="B32" s="45"/>
      <c r="C32" s="66"/>
      <c r="D32" s="67"/>
      <c r="E32" s="67"/>
      <c r="F32" s="67"/>
      <c r="G32" s="67"/>
      <c r="H32" s="65"/>
      <c r="I32" s="65"/>
      <c r="J32" s="65"/>
      <c r="K32" s="65"/>
      <c r="L32" s="65"/>
      <c r="M32" s="68"/>
      <c r="N32" s="69"/>
      <c r="O32" s="68"/>
      <c r="P32" s="70"/>
    </row>
    <row r="33" spans="1:16" s="51" customFormat="1" ht="12" customHeight="1" x14ac:dyDescent="0.2">
      <c r="A33" s="52"/>
      <c r="B33" s="52"/>
      <c r="C33" s="59" t="s">
        <v>360</v>
      </c>
      <c r="D33" s="67"/>
      <c r="E33" s="67"/>
      <c r="F33" s="42"/>
      <c r="G33" s="54"/>
      <c r="H33" s="55"/>
      <c r="I33" s="55"/>
      <c r="J33" s="55"/>
      <c r="K33" s="55"/>
      <c r="L33" s="55"/>
      <c r="M33" s="56"/>
      <c r="N33" s="57"/>
      <c r="O33" s="60"/>
      <c r="P33" s="61"/>
    </row>
    <row r="34" spans="1:16" ht="12" customHeight="1" x14ac:dyDescent="0.2">
      <c r="A34" s="45"/>
      <c r="B34" s="45"/>
      <c r="C34" s="45" t="s">
        <v>0</v>
      </c>
      <c r="D34" s="67"/>
      <c r="E34" s="67"/>
      <c r="F34" s="45"/>
      <c r="G34" s="266"/>
      <c r="H34" s="266"/>
      <c r="I34" s="266"/>
      <c r="J34" s="266"/>
      <c r="K34" s="266"/>
      <c r="L34" s="266"/>
      <c r="M34" s="48"/>
      <c r="O34" s="48"/>
      <c r="P34" s="44"/>
    </row>
    <row r="35" spans="1:16" ht="12" customHeight="1" x14ac:dyDescent="0.2">
      <c r="A35" s="45"/>
      <c r="B35" s="45"/>
      <c r="C35" s="43"/>
      <c r="D35" s="67"/>
      <c r="E35" s="67"/>
      <c r="G35" s="45"/>
      <c r="M35" s="48"/>
      <c r="O35" s="48"/>
      <c r="P35" s="44"/>
    </row>
    <row r="36" spans="1:16" ht="18" customHeight="1" x14ac:dyDescent="0.2">
      <c r="B36" s="45"/>
      <c r="C36" s="63"/>
      <c r="D36" s="45"/>
      <c r="E36" s="45"/>
      <c r="F36" s="45"/>
      <c r="G36" s="45"/>
      <c r="M36" s="48"/>
      <c r="O36" s="48"/>
      <c r="P36" s="64"/>
    </row>
    <row r="37" spans="1:16" ht="18" customHeight="1" x14ac:dyDescent="0.2">
      <c r="B37" s="45"/>
      <c r="C37" s="63"/>
      <c r="D37" s="45"/>
      <c r="E37" s="45"/>
      <c r="F37" s="45"/>
      <c r="G37" s="45"/>
      <c r="M37" s="48"/>
      <c r="O37" s="48"/>
      <c r="P37" s="64"/>
    </row>
  </sheetData>
  <protectedRanges>
    <protectedRange password="CF3F" sqref="B30" name="Range1_2_1_3"/>
  </protectedRanges>
  <mergeCells count="13">
    <mergeCell ref="L10:P10"/>
    <mergeCell ref="G34:L34"/>
    <mergeCell ref="A10:A11"/>
    <mergeCell ref="B10:B11"/>
    <mergeCell ref="C10:C11"/>
    <mergeCell ref="D10:D11"/>
    <mergeCell ref="E10:E11"/>
    <mergeCell ref="F10:K10"/>
    <mergeCell ref="A4:B4"/>
    <mergeCell ref="A5:B5"/>
    <mergeCell ref="A6:B6"/>
    <mergeCell ref="A7:B7"/>
    <mergeCell ref="A30:J30"/>
  </mergeCells>
  <phoneticPr fontId="5" type="noConversion"/>
  <pageMargins left="0.75000000000000011" right="0.75000000000000011" top="1" bottom="1" header="0.5" footer="0.5"/>
  <pageSetup paperSize="9" scale="54" fitToHeight="0" orientation="landscape" horizontalDpi="4294967292" verticalDpi="4294967292" r:id="rId1"/>
  <headerFooter alignWithMargins="0"/>
  <colBreaks count="1" manualBreakCount="1">
    <brk id="1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P25"/>
  <sheetViews>
    <sheetView topLeftCell="A16" zoomScale="130" zoomScaleNormal="130" workbookViewId="0">
      <selection activeCell="A24" sqref="A24:XFD25"/>
    </sheetView>
  </sheetViews>
  <sheetFormatPr defaultColWidth="10.42578125" defaultRowHeight="12.75" x14ac:dyDescent="0.2"/>
  <cols>
    <col min="1" max="1" width="4.7109375" style="42" customWidth="1"/>
    <col min="2" max="2" width="9.42578125" style="42" customWidth="1"/>
    <col min="3" max="3" width="48.42578125" style="42" customWidth="1"/>
    <col min="4" max="4" width="7.28515625" style="42" customWidth="1"/>
    <col min="5" max="6" width="6.7109375" style="42" customWidth="1"/>
    <col min="7" max="7" width="6.42578125" style="42" customWidth="1"/>
    <col min="8" max="8" width="6.7109375" style="42" customWidth="1"/>
    <col min="9" max="9" width="7.42578125" style="42" customWidth="1"/>
    <col min="10" max="10" width="6.42578125" style="42" customWidth="1"/>
    <col min="11" max="11" width="7.42578125" style="42" customWidth="1"/>
    <col min="12" max="12" width="6.42578125" style="42" customWidth="1"/>
    <col min="13" max="13" width="8.28515625" style="42" customWidth="1"/>
    <col min="14" max="14" width="8.7109375" style="42" customWidth="1"/>
    <col min="15" max="15" width="9.42578125" style="42" customWidth="1"/>
    <col min="16" max="16" width="9.140625" style="42" customWidth="1"/>
    <col min="17" max="16384" width="10.42578125" style="42"/>
  </cols>
  <sheetData>
    <row r="1" spans="1:16" x14ac:dyDescent="0.2">
      <c r="A1" s="45"/>
      <c r="E1" s="45" t="s">
        <v>31</v>
      </c>
      <c r="F1" s="45"/>
      <c r="G1" s="45"/>
    </row>
    <row r="2" spans="1:16" x14ac:dyDescent="0.2">
      <c r="A2" s="45"/>
      <c r="E2" s="45" t="s">
        <v>42</v>
      </c>
      <c r="F2" s="45"/>
      <c r="G2" s="45"/>
    </row>
    <row r="3" spans="1:16" x14ac:dyDescent="0.2">
      <c r="A3" s="45"/>
      <c r="H3" s="43"/>
      <c r="I3" s="43"/>
      <c r="J3" s="43"/>
      <c r="K3" s="43"/>
      <c r="L3" s="43"/>
      <c r="N3" s="43"/>
    </row>
    <row r="4" spans="1:16" x14ac:dyDescent="0.2">
      <c r="A4" s="261" t="s">
        <v>23</v>
      </c>
      <c r="B4" s="261"/>
      <c r="C4" s="42" t="str">
        <f>'1-6'!C4</f>
        <v>Malkas novietnes otrās daļas pārbūve par ražošanas cehu</v>
      </c>
      <c r="H4" s="43"/>
      <c r="I4" s="43"/>
      <c r="J4" s="43"/>
      <c r="K4" s="43"/>
      <c r="L4" s="43"/>
      <c r="N4" s="43"/>
    </row>
    <row r="5" spans="1:16" x14ac:dyDescent="0.2">
      <c r="A5" s="261" t="s">
        <v>9</v>
      </c>
      <c r="B5" s="261"/>
      <c r="C5" s="42" t="str">
        <f>'1-6'!C5</f>
        <v>Malkas novietnes otrās daļas pārbūve par ražošanas cehu</v>
      </c>
      <c r="P5" s="44"/>
    </row>
    <row r="6" spans="1:16" x14ac:dyDescent="0.2">
      <c r="A6" s="261" t="s">
        <v>10</v>
      </c>
      <c r="B6" s="261"/>
      <c r="C6" s="42" t="str">
        <f>KONSTRUKTĪVI!C8</f>
        <v>"Benūžu Skauģi", Babītes pagasts, Mārupes novads</v>
      </c>
      <c r="P6" s="44"/>
    </row>
    <row r="7" spans="1:16" x14ac:dyDescent="0.2">
      <c r="A7" s="261" t="s">
        <v>24</v>
      </c>
      <c r="B7" s="261"/>
      <c r="C7" s="42" t="str">
        <f>KOPTĀME!C13</f>
        <v>-</v>
      </c>
      <c r="P7" s="44"/>
    </row>
    <row r="8" spans="1:16" x14ac:dyDescent="0.2">
      <c r="A8" s="43" t="str">
        <f>'1-1'!A8</f>
        <v>Tāme sastādīta 2021.gada tirgus cenās, pamatojoties uz ēkas projektu</v>
      </c>
      <c r="B8" s="43"/>
      <c r="M8" s="45"/>
      <c r="P8" s="46" t="s">
        <v>1</v>
      </c>
    </row>
    <row r="9" spans="1:16" x14ac:dyDescent="0.2">
      <c r="A9" s="45"/>
      <c r="C9" s="47"/>
      <c r="D9" s="48"/>
      <c r="M9" s="49"/>
      <c r="P9" s="48">
        <f>P18</f>
        <v>0</v>
      </c>
    </row>
    <row r="10" spans="1:16" s="50" customFormat="1" ht="14.1" customHeight="1" x14ac:dyDescent="0.2">
      <c r="A10" s="267" t="s">
        <v>21</v>
      </c>
      <c r="B10" s="268" t="s">
        <v>22</v>
      </c>
      <c r="C10" s="269" t="s">
        <v>101</v>
      </c>
      <c r="D10" s="270" t="s">
        <v>15</v>
      </c>
      <c r="E10" s="270" t="s">
        <v>2</v>
      </c>
      <c r="F10" s="271" t="s">
        <v>16</v>
      </c>
      <c r="G10" s="271"/>
      <c r="H10" s="271"/>
      <c r="I10" s="271"/>
      <c r="J10" s="271"/>
      <c r="K10" s="271"/>
      <c r="L10" s="265" t="s">
        <v>17</v>
      </c>
      <c r="M10" s="265"/>
      <c r="N10" s="265"/>
      <c r="O10" s="265"/>
      <c r="P10" s="265"/>
    </row>
    <row r="11" spans="1:16" s="50" customFormat="1" ht="106.15" customHeight="1" x14ac:dyDescent="0.2">
      <c r="A11" s="267"/>
      <c r="B11" s="268"/>
      <c r="C11" s="269"/>
      <c r="D11" s="270"/>
      <c r="E11" s="270"/>
      <c r="F11" s="92" t="s">
        <v>18</v>
      </c>
      <c r="G11" s="92" t="s">
        <v>25</v>
      </c>
      <c r="H11" s="92" t="s">
        <v>29</v>
      </c>
      <c r="I11" s="92" t="s">
        <v>102</v>
      </c>
      <c r="J11" s="92" t="s">
        <v>27</v>
      </c>
      <c r="K11" s="92" t="s">
        <v>28</v>
      </c>
      <c r="L11" s="92" t="s">
        <v>19</v>
      </c>
      <c r="M11" s="92" t="s">
        <v>29</v>
      </c>
      <c r="N11" s="92" t="s">
        <v>102</v>
      </c>
      <c r="O11" s="92" t="s">
        <v>27</v>
      </c>
      <c r="P11" s="92" t="s">
        <v>30</v>
      </c>
    </row>
    <row r="12" spans="1:16" s="51" customFormat="1" ht="14.1" customHeight="1" x14ac:dyDescent="0.2">
      <c r="A12" s="24"/>
      <c r="B12" s="24"/>
      <c r="C12" s="34" t="s">
        <v>43</v>
      </c>
      <c r="D12" s="24"/>
      <c r="E12" s="24"/>
      <c r="F12" s="24"/>
      <c r="G12" s="24"/>
      <c r="H12" s="24"/>
      <c r="I12" s="24"/>
      <c r="J12" s="24"/>
      <c r="K12" s="24"/>
      <c r="L12" s="24"/>
      <c r="M12" s="24"/>
      <c r="N12" s="24"/>
      <c r="O12" s="24"/>
      <c r="P12" s="24"/>
    </row>
    <row r="13" spans="1:16" s="51" customFormat="1" ht="14.1" customHeight="1" x14ac:dyDescent="0.2">
      <c r="A13" s="28" t="s">
        <v>144</v>
      </c>
      <c r="B13" s="24" t="s">
        <v>65</v>
      </c>
      <c r="C13" s="131" t="s">
        <v>211</v>
      </c>
      <c r="D13" s="24" t="s">
        <v>98</v>
      </c>
      <c r="E13" s="89"/>
      <c r="F13" s="31"/>
      <c r="G13" s="31"/>
      <c r="H13" s="31"/>
      <c r="I13" s="35"/>
      <c r="J13" s="35"/>
      <c r="K13" s="31"/>
      <c r="L13" s="31"/>
      <c r="M13" s="31"/>
      <c r="N13" s="31"/>
      <c r="O13" s="31"/>
      <c r="P13" s="31"/>
    </row>
    <row r="14" spans="1:16" s="51" customFormat="1" ht="14.1" customHeight="1" x14ac:dyDescent="0.2">
      <c r="A14" s="28" t="s">
        <v>145</v>
      </c>
      <c r="B14" s="24" t="s">
        <v>65</v>
      </c>
      <c r="C14" s="132" t="s">
        <v>210</v>
      </c>
      <c r="D14" s="24" t="s">
        <v>98</v>
      </c>
      <c r="E14" s="89"/>
      <c r="F14" s="31"/>
      <c r="G14" s="31"/>
      <c r="H14" s="31"/>
      <c r="I14" s="35"/>
      <c r="J14" s="35"/>
      <c r="K14" s="31"/>
      <c r="L14" s="31"/>
      <c r="M14" s="31"/>
      <c r="N14" s="31"/>
      <c r="O14" s="31"/>
      <c r="P14" s="31"/>
    </row>
    <row r="15" spans="1:16" s="51" customFormat="1" ht="14.1" customHeight="1" x14ac:dyDescent="0.2">
      <c r="A15" s="28" t="s">
        <v>146</v>
      </c>
      <c r="B15" s="24" t="s">
        <v>65</v>
      </c>
      <c r="C15" s="132" t="s">
        <v>135</v>
      </c>
      <c r="D15" s="129" t="s">
        <v>98</v>
      </c>
      <c r="E15" s="89"/>
      <c r="F15" s="31"/>
      <c r="G15" s="31"/>
      <c r="H15" s="31"/>
      <c r="I15" s="35"/>
      <c r="J15" s="35"/>
      <c r="K15" s="31"/>
      <c r="L15" s="31"/>
      <c r="M15" s="31"/>
      <c r="N15" s="31"/>
      <c r="O15" s="31"/>
      <c r="P15" s="31"/>
    </row>
    <row r="16" spans="1:16" s="51" customFormat="1" ht="25.5" x14ac:dyDescent="0.2">
      <c r="A16" s="28" t="s">
        <v>147</v>
      </c>
      <c r="B16" s="24" t="s">
        <v>65</v>
      </c>
      <c r="C16" s="133" t="s">
        <v>212</v>
      </c>
      <c r="D16" s="24" t="s">
        <v>98</v>
      </c>
      <c r="E16" s="89"/>
      <c r="F16" s="31"/>
      <c r="G16" s="31"/>
      <c r="H16" s="31"/>
      <c r="I16" s="35"/>
      <c r="J16" s="35"/>
      <c r="K16" s="31"/>
      <c r="L16" s="31"/>
      <c r="M16" s="31"/>
      <c r="N16" s="31"/>
      <c r="O16" s="31"/>
      <c r="P16" s="31"/>
    </row>
    <row r="17" spans="1:16" s="51" customFormat="1" ht="15" x14ac:dyDescent="0.2">
      <c r="A17" s="28" t="s">
        <v>155</v>
      </c>
      <c r="B17" s="24" t="s">
        <v>65</v>
      </c>
      <c r="C17" s="79" t="s">
        <v>186</v>
      </c>
      <c r="D17" s="24" t="s">
        <v>98</v>
      </c>
      <c r="E17" s="89"/>
      <c r="F17" s="31"/>
      <c r="G17" s="31"/>
      <c r="H17" s="31"/>
      <c r="I17" s="35"/>
      <c r="J17" s="35"/>
      <c r="K17" s="31"/>
      <c r="L17" s="31"/>
      <c r="M17" s="31"/>
      <c r="N17" s="31"/>
      <c r="O17" s="31"/>
      <c r="P17" s="31"/>
    </row>
    <row r="18" spans="1:16" s="55" customFormat="1" ht="14.1" customHeight="1" x14ac:dyDescent="0.2">
      <c r="A18" s="262" t="s">
        <v>251</v>
      </c>
      <c r="B18" s="263"/>
      <c r="C18" s="263"/>
      <c r="D18" s="263"/>
      <c r="E18" s="263"/>
      <c r="F18" s="263"/>
      <c r="G18" s="263"/>
      <c r="H18" s="263"/>
      <c r="I18" s="263"/>
      <c r="J18" s="264"/>
      <c r="K18" s="40"/>
      <c r="L18" s="32">
        <f>SUM(L13:L17)</f>
        <v>0</v>
      </c>
      <c r="M18" s="32">
        <f>SUM(M13:M17)</f>
        <v>0</v>
      </c>
      <c r="N18" s="32">
        <f>SUM(N13:N17)</f>
        <v>0</v>
      </c>
      <c r="O18" s="32">
        <f>SUM(O13:O17)</f>
        <v>0</v>
      </c>
      <c r="P18" s="32">
        <f>SUM(P13:P17)</f>
        <v>0</v>
      </c>
    </row>
    <row r="19" spans="1:16" s="51" customFormat="1" ht="18" customHeight="1" x14ac:dyDescent="0.2">
      <c r="A19" s="52"/>
      <c r="B19" s="52"/>
      <c r="C19" s="53"/>
      <c r="D19" s="54"/>
      <c r="E19" s="54"/>
      <c r="F19" s="54"/>
      <c r="G19" s="54"/>
      <c r="H19" s="55"/>
      <c r="I19" s="55"/>
      <c r="J19" s="55"/>
      <c r="K19" s="55"/>
      <c r="L19" s="55"/>
      <c r="M19" s="56"/>
      <c r="N19" s="57"/>
      <c r="O19" s="56"/>
      <c r="P19" s="58"/>
    </row>
    <row r="20" spans="1:16" s="51" customFormat="1" ht="15.75" customHeight="1" x14ac:dyDescent="0.2">
      <c r="A20" s="52"/>
      <c r="B20" s="52"/>
      <c r="C20" s="53"/>
      <c r="D20" s="54"/>
      <c r="E20" s="54"/>
      <c r="F20" s="54"/>
      <c r="G20" s="54"/>
      <c r="H20" s="55"/>
      <c r="I20" s="55"/>
      <c r="J20" s="55"/>
      <c r="K20" s="55"/>
      <c r="L20" s="55"/>
      <c r="M20" s="56"/>
      <c r="N20" s="57"/>
      <c r="O20" s="56"/>
      <c r="P20" s="58"/>
    </row>
    <row r="21" spans="1:16" s="51" customFormat="1" ht="12" customHeight="1" x14ac:dyDescent="0.2">
      <c r="A21" s="52"/>
      <c r="B21" s="52"/>
      <c r="C21" s="59" t="s">
        <v>360</v>
      </c>
      <c r="D21" s="54"/>
      <c r="E21" s="54"/>
      <c r="F21" s="42"/>
      <c r="G21" s="54"/>
      <c r="H21" s="55"/>
      <c r="I21" s="55"/>
      <c r="J21" s="55"/>
      <c r="K21" s="55"/>
      <c r="L21" s="55"/>
      <c r="M21" s="60"/>
      <c r="O21" s="60"/>
      <c r="P21" s="61"/>
    </row>
    <row r="22" spans="1:16" s="51" customFormat="1" ht="12" customHeight="1" x14ac:dyDescent="0.2">
      <c r="A22" s="52"/>
      <c r="B22" s="52"/>
      <c r="C22" s="45" t="s">
        <v>0</v>
      </c>
      <c r="D22" s="54"/>
      <c r="E22" s="54"/>
      <c r="F22" s="45"/>
      <c r="G22" s="266"/>
      <c r="H22" s="266"/>
      <c r="I22" s="266"/>
      <c r="J22" s="266"/>
      <c r="K22" s="266"/>
      <c r="L22" s="266"/>
      <c r="M22" s="60"/>
      <c r="O22" s="60"/>
      <c r="P22" s="61"/>
    </row>
    <row r="23" spans="1:16" s="51" customFormat="1" ht="12" customHeight="1" x14ac:dyDescent="0.2">
      <c r="A23" s="52"/>
      <c r="B23" s="52"/>
      <c r="C23" s="43"/>
      <c r="D23" s="54"/>
      <c r="E23" s="54"/>
      <c r="F23" s="42"/>
      <c r="G23" s="45"/>
      <c r="H23" s="42"/>
      <c r="I23" s="42"/>
      <c r="J23" s="42"/>
      <c r="K23" s="42"/>
      <c r="L23" s="42"/>
      <c r="M23" s="60"/>
      <c r="O23" s="60"/>
      <c r="P23" s="61"/>
    </row>
    <row r="24" spans="1:16" ht="18" customHeight="1" x14ac:dyDescent="0.2">
      <c r="B24" s="45"/>
      <c r="C24" s="63"/>
      <c r="D24" s="45"/>
      <c r="E24" s="45"/>
      <c r="F24" s="45"/>
      <c r="G24" s="45"/>
      <c r="M24" s="48"/>
      <c r="O24" s="48"/>
      <c r="P24" s="64"/>
    </row>
    <row r="25" spans="1:16" ht="18" customHeight="1" x14ac:dyDescent="0.2">
      <c r="B25" s="45"/>
      <c r="C25" s="63"/>
      <c r="D25" s="45"/>
      <c r="E25" s="45"/>
      <c r="F25" s="45"/>
      <c r="G25" s="45"/>
      <c r="M25" s="48"/>
      <c r="O25" s="48"/>
      <c r="P25" s="64"/>
    </row>
  </sheetData>
  <protectedRanges>
    <protectedRange password="CF3F" sqref="B18" name="Range1_2_1_3_1"/>
  </protectedRanges>
  <mergeCells count="13">
    <mergeCell ref="L10:P10"/>
    <mergeCell ref="G22:L22"/>
    <mergeCell ref="A10:A11"/>
    <mergeCell ref="B10:B11"/>
    <mergeCell ref="C10:C11"/>
    <mergeCell ref="D10:D11"/>
    <mergeCell ref="E10:E11"/>
    <mergeCell ref="F10:K10"/>
    <mergeCell ref="A4:B4"/>
    <mergeCell ref="A5:B5"/>
    <mergeCell ref="A6:B6"/>
    <mergeCell ref="A7:B7"/>
    <mergeCell ref="A18:J18"/>
  </mergeCells>
  <phoneticPr fontId="5" type="noConversion"/>
  <pageMargins left="0.75000000000000011" right="0.75000000000000011" top="1" bottom="1" header="0.5" footer="0.5"/>
  <pageSetup paperSize="9" scale="62" fitToHeight="0" orientation="landscape" horizontalDpi="4294967292" verticalDpi="4294967292" r:id="rId1"/>
  <headerFooter alignWithMargins="0"/>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P44"/>
  <sheetViews>
    <sheetView topLeftCell="A22" zoomScale="130" zoomScaleNormal="130" zoomScaleSheetLayoutView="100" workbookViewId="0">
      <selection activeCell="A43" sqref="A43:XFD44"/>
    </sheetView>
  </sheetViews>
  <sheetFormatPr defaultColWidth="10.42578125" defaultRowHeight="12.75" x14ac:dyDescent="0.2"/>
  <cols>
    <col min="1" max="1" width="4.7109375" style="42" customWidth="1"/>
    <col min="2" max="2" width="9.42578125" style="42" customWidth="1"/>
    <col min="3" max="3" width="51.28515625" style="42" customWidth="1"/>
    <col min="4" max="4" width="7" style="42" customWidth="1"/>
    <col min="5" max="5" width="7.7109375" style="42" customWidth="1"/>
    <col min="6" max="6" width="6.7109375" style="42" customWidth="1"/>
    <col min="7" max="7" width="6.42578125" style="42" customWidth="1"/>
    <col min="8" max="8" width="6.7109375" style="42" customWidth="1"/>
    <col min="9" max="9" width="8.28515625" style="42" customWidth="1"/>
    <col min="10" max="10" width="6.42578125" style="42" customWidth="1"/>
    <col min="11" max="11" width="8.28515625" style="42" customWidth="1"/>
    <col min="12" max="12" width="7.42578125" style="42" bestFit="1" customWidth="1"/>
    <col min="13" max="13" width="9.140625" style="42" bestFit="1" customWidth="1"/>
    <col min="14" max="14" width="9.7109375" style="42" customWidth="1"/>
    <col min="15" max="15" width="7.42578125" style="42" customWidth="1"/>
    <col min="16" max="16" width="9.7109375" style="42" customWidth="1"/>
    <col min="17" max="16384" width="10.42578125" style="42"/>
  </cols>
  <sheetData>
    <row r="1" spans="1:16" x14ac:dyDescent="0.2">
      <c r="A1" s="45"/>
      <c r="E1" s="45" t="s">
        <v>36</v>
      </c>
      <c r="F1" s="45"/>
      <c r="G1" s="45"/>
    </row>
    <row r="2" spans="1:16" x14ac:dyDescent="0.2">
      <c r="A2" s="45"/>
      <c r="E2" s="45" t="s">
        <v>32</v>
      </c>
      <c r="F2" s="45"/>
      <c r="G2" s="45"/>
    </row>
    <row r="3" spans="1:16" x14ac:dyDescent="0.2">
      <c r="A3" s="45"/>
      <c r="H3" s="43"/>
      <c r="I3" s="43"/>
      <c r="J3" s="43"/>
      <c r="K3" s="43"/>
      <c r="L3" s="43"/>
      <c r="N3" s="43"/>
    </row>
    <row r="4" spans="1:16" x14ac:dyDescent="0.2">
      <c r="A4" s="261" t="s">
        <v>23</v>
      </c>
      <c r="B4" s="261"/>
      <c r="C4" s="42" t="str">
        <f>KOPTĀME!C11</f>
        <v>Malkas novietnes otrās daļas pārbūve par ražošanas cehu</v>
      </c>
      <c r="H4" s="43"/>
      <c r="I4" s="43"/>
      <c r="J4" s="43"/>
      <c r="K4" s="43"/>
      <c r="L4" s="43"/>
      <c r="N4" s="43"/>
    </row>
    <row r="5" spans="1:16" x14ac:dyDescent="0.2">
      <c r="A5" s="261" t="s">
        <v>9</v>
      </c>
      <c r="B5" s="261"/>
      <c r="C5" s="42" t="str">
        <f>KOPTĀME!C11</f>
        <v>Malkas novietnes otrās daļas pārbūve par ražošanas cehu</v>
      </c>
      <c r="P5" s="44"/>
    </row>
    <row r="6" spans="1:16" x14ac:dyDescent="0.2">
      <c r="A6" s="261" t="s">
        <v>10</v>
      </c>
      <c r="B6" s="261"/>
      <c r="C6" s="42" t="str">
        <f>KONSTRUKTĪVI!C8</f>
        <v>"Benūžu Skauģi", Babītes pagasts, Mārupes novads</v>
      </c>
      <c r="P6" s="44"/>
    </row>
    <row r="7" spans="1:16" x14ac:dyDescent="0.2">
      <c r="A7" s="261" t="s">
        <v>24</v>
      </c>
      <c r="B7" s="261"/>
      <c r="C7" s="42" t="str">
        <f>KOPTĀME!C13</f>
        <v>-</v>
      </c>
      <c r="P7" s="44"/>
    </row>
    <row r="8" spans="1:16" x14ac:dyDescent="0.2">
      <c r="A8" s="43"/>
      <c r="B8" s="43"/>
      <c r="M8" s="45"/>
      <c r="P8" s="46" t="s">
        <v>1</v>
      </c>
    </row>
    <row r="9" spans="1:16" x14ac:dyDescent="0.2">
      <c r="A9" s="45"/>
      <c r="C9" s="47"/>
      <c r="D9" s="48"/>
      <c r="M9" s="49"/>
      <c r="P9" s="48">
        <f>P37</f>
        <v>0</v>
      </c>
    </row>
    <row r="10" spans="1:16" s="50" customFormat="1" ht="14.1" customHeight="1" x14ac:dyDescent="0.2">
      <c r="A10" s="267" t="s">
        <v>21</v>
      </c>
      <c r="B10" s="268" t="s">
        <v>22</v>
      </c>
      <c r="C10" s="269" t="s">
        <v>101</v>
      </c>
      <c r="D10" s="270" t="s">
        <v>15</v>
      </c>
      <c r="E10" s="270" t="s">
        <v>2</v>
      </c>
      <c r="F10" s="271" t="s">
        <v>16</v>
      </c>
      <c r="G10" s="271"/>
      <c r="H10" s="271"/>
      <c r="I10" s="271"/>
      <c r="J10" s="271"/>
      <c r="K10" s="271"/>
      <c r="L10" s="265" t="s">
        <v>17</v>
      </c>
      <c r="M10" s="265"/>
      <c r="N10" s="265"/>
      <c r="O10" s="265"/>
      <c r="P10" s="265"/>
    </row>
    <row r="11" spans="1:16" s="50" customFormat="1" ht="106.15" customHeight="1" x14ac:dyDescent="0.2">
      <c r="A11" s="267"/>
      <c r="B11" s="268"/>
      <c r="C11" s="269"/>
      <c r="D11" s="270"/>
      <c r="E11" s="270"/>
      <c r="F11" s="92" t="s">
        <v>18</v>
      </c>
      <c r="G11" s="92" t="s">
        <v>25</v>
      </c>
      <c r="H11" s="92" t="s">
        <v>29</v>
      </c>
      <c r="I11" s="92" t="s">
        <v>102</v>
      </c>
      <c r="J11" s="92" t="s">
        <v>27</v>
      </c>
      <c r="K11" s="92" t="s">
        <v>28</v>
      </c>
      <c r="L11" s="92" t="s">
        <v>19</v>
      </c>
      <c r="M11" s="92" t="s">
        <v>29</v>
      </c>
      <c r="N11" s="92" t="s">
        <v>102</v>
      </c>
      <c r="O11" s="92" t="s">
        <v>27</v>
      </c>
      <c r="P11" s="92" t="s">
        <v>30</v>
      </c>
    </row>
    <row r="12" spans="1:16" ht="15.75" customHeight="1" x14ac:dyDescent="0.2">
      <c r="A12" s="25"/>
      <c r="B12" s="25"/>
      <c r="C12" s="36" t="s">
        <v>45</v>
      </c>
      <c r="D12" s="25"/>
      <c r="E12" s="25"/>
      <c r="F12" s="25"/>
      <c r="G12" s="25"/>
      <c r="H12" s="25"/>
      <c r="I12" s="25"/>
      <c r="J12" s="25"/>
      <c r="K12" s="25"/>
      <c r="L12" s="25"/>
      <c r="M12" s="25"/>
      <c r="N12" s="25"/>
      <c r="O12" s="25"/>
      <c r="P12" s="25"/>
    </row>
    <row r="13" spans="1:16" s="51" customFormat="1" ht="15" x14ac:dyDescent="0.2">
      <c r="A13" s="28" t="s">
        <v>144</v>
      </c>
      <c r="B13" s="24" t="s">
        <v>65</v>
      </c>
      <c r="C13" s="133" t="s">
        <v>202</v>
      </c>
      <c r="D13" s="24" t="s">
        <v>100</v>
      </c>
      <c r="E13" s="29"/>
      <c r="F13" s="31"/>
      <c r="G13" s="31"/>
      <c r="H13" s="31"/>
      <c r="I13" s="35"/>
      <c r="J13" s="35"/>
      <c r="K13" s="31"/>
      <c r="L13" s="31"/>
      <c r="M13" s="31"/>
      <c r="N13" s="31"/>
      <c r="O13" s="31"/>
      <c r="P13" s="31"/>
    </row>
    <row r="14" spans="1:16" s="51" customFormat="1" ht="12.75" customHeight="1" x14ac:dyDescent="0.2">
      <c r="A14" s="28" t="s">
        <v>145</v>
      </c>
      <c r="B14" s="24" t="s">
        <v>65</v>
      </c>
      <c r="C14" s="134" t="s">
        <v>201</v>
      </c>
      <c r="D14" s="129" t="s">
        <v>98</v>
      </c>
      <c r="E14" s="29"/>
      <c r="F14" s="31"/>
      <c r="G14" s="31"/>
      <c r="H14" s="31"/>
      <c r="I14" s="35"/>
      <c r="J14" s="35"/>
      <c r="K14" s="31"/>
      <c r="L14" s="31"/>
      <c r="M14" s="31"/>
      <c r="N14" s="31"/>
      <c r="O14" s="31"/>
      <c r="P14" s="31"/>
    </row>
    <row r="15" spans="1:16" s="51" customFormat="1" ht="15" x14ac:dyDescent="0.2">
      <c r="A15" s="28" t="s">
        <v>146</v>
      </c>
      <c r="B15" s="24" t="s">
        <v>65</v>
      </c>
      <c r="C15" s="133" t="s">
        <v>213</v>
      </c>
      <c r="D15" s="24" t="s">
        <v>100</v>
      </c>
      <c r="E15" s="29"/>
      <c r="F15" s="31"/>
      <c r="G15" s="31"/>
      <c r="H15" s="31"/>
      <c r="I15" s="35"/>
      <c r="J15" s="35"/>
      <c r="K15" s="31"/>
      <c r="L15" s="31"/>
      <c r="M15" s="31"/>
      <c r="N15" s="31"/>
      <c r="O15" s="31"/>
      <c r="P15" s="31"/>
    </row>
    <row r="16" spans="1:16" s="51" customFormat="1" ht="15" x14ac:dyDescent="0.2">
      <c r="A16" s="28" t="s">
        <v>156</v>
      </c>
      <c r="B16" s="24" t="s">
        <v>65</v>
      </c>
      <c r="C16" s="132" t="s">
        <v>216</v>
      </c>
      <c r="D16" s="129" t="s">
        <v>98</v>
      </c>
      <c r="E16" s="29"/>
      <c r="F16" s="31"/>
      <c r="G16" s="31"/>
      <c r="H16" s="31"/>
      <c r="I16" s="35"/>
      <c r="J16" s="35"/>
      <c r="K16" s="31"/>
      <c r="L16" s="31"/>
      <c r="M16" s="31"/>
      <c r="N16" s="31"/>
      <c r="O16" s="31"/>
      <c r="P16" s="31"/>
    </row>
    <row r="17" spans="1:16" s="51" customFormat="1" ht="12.75" customHeight="1" x14ac:dyDescent="0.2">
      <c r="A17" s="28" t="s">
        <v>158</v>
      </c>
      <c r="B17" s="24" t="s">
        <v>65</v>
      </c>
      <c r="C17" s="135" t="s">
        <v>113</v>
      </c>
      <c r="D17" s="129" t="s">
        <v>44</v>
      </c>
      <c r="E17" s="29"/>
      <c r="F17" s="31"/>
      <c r="G17" s="31"/>
      <c r="H17" s="31"/>
      <c r="I17" s="35"/>
      <c r="J17" s="35"/>
      <c r="K17" s="31"/>
      <c r="L17" s="31"/>
      <c r="M17" s="31"/>
      <c r="N17" s="31"/>
      <c r="O17" s="31"/>
      <c r="P17" s="31"/>
    </row>
    <row r="18" spans="1:16" s="51" customFormat="1" ht="12.75" customHeight="1" x14ac:dyDescent="0.2">
      <c r="A18" s="28" t="s">
        <v>159</v>
      </c>
      <c r="B18" s="24" t="s">
        <v>65</v>
      </c>
      <c r="C18" s="135" t="s">
        <v>114</v>
      </c>
      <c r="D18" s="129" t="s">
        <v>44</v>
      </c>
      <c r="E18" s="29"/>
      <c r="F18" s="31"/>
      <c r="G18" s="31"/>
      <c r="H18" s="31"/>
      <c r="I18" s="35"/>
      <c r="J18" s="35"/>
      <c r="K18" s="31"/>
      <c r="L18" s="31"/>
      <c r="M18" s="31"/>
      <c r="N18" s="31"/>
      <c r="O18" s="31"/>
      <c r="P18" s="31"/>
    </row>
    <row r="19" spans="1:16" s="51" customFormat="1" ht="12.75" customHeight="1" x14ac:dyDescent="0.2">
      <c r="A19" s="28" t="s">
        <v>162</v>
      </c>
      <c r="B19" s="24" t="s">
        <v>65</v>
      </c>
      <c r="C19" s="135" t="s">
        <v>207</v>
      </c>
      <c r="D19" s="129" t="s">
        <v>98</v>
      </c>
      <c r="E19" s="29"/>
      <c r="F19" s="31"/>
      <c r="G19" s="31"/>
      <c r="H19" s="31"/>
      <c r="I19" s="35"/>
      <c r="J19" s="35"/>
      <c r="K19" s="31"/>
      <c r="L19" s="31"/>
      <c r="M19" s="31"/>
      <c r="N19" s="31"/>
      <c r="O19" s="31"/>
      <c r="P19" s="31"/>
    </row>
    <row r="20" spans="1:16" s="51" customFormat="1" ht="12.75" customHeight="1" x14ac:dyDescent="0.2">
      <c r="A20" s="28" t="s">
        <v>163</v>
      </c>
      <c r="B20" s="24" t="s">
        <v>65</v>
      </c>
      <c r="C20" s="135" t="s">
        <v>214</v>
      </c>
      <c r="D20" s="24" t="s">
        <v>33</v>
      </c>
      <c r="E20" s="29"/>
      <c r="F20" s="31"/>
      <c r="G20" s="31"/>
      <c r="H20" s="31"/>
      <c r="I20" s="35"/>
      <c r="J20" s="35"/>
      <c r="K20" s="31"/>
      <c r="L20" s="31"/>
      <c r="M20" s="31"/>
      <c r="N20" s="31"/>
      <c r="O20" s="31"/>
      <c r="P20" s="31"/>
    </row>
    <row r="21" spans="1:16" s="51" customFormat="1" ht="12.75" customHeight="1" x14ac:dyDescent="0.2">
      <c r="A21" s="28" t="s">
        <v>164</v>
      </c>
      <c r="B21" s="24" t="s">
        <v>65</v>
      </c>
      <c r="C21" s="135" t="s">
        <v>81</v>
      </c>
      <c r="D21" s="129" t="s">
        <v>34</v>
      </c>
      <c r="E21" s="29"/>
      <c r="F21" s="31"/>
      <c r="G21" s="31"/>
      <c r="H21" s="31"/>
      <c r="I21" s="35"/>
      <c r="J21" s="35"/>
      <c r="K21" s="31"/>
      <c r="L21" s="31"/>
      <c r="M21" s="31"/>
      <c r="N21" s="31"/>
      <c r="O21" s="31"/>
      <c r="P21" s="31"/>
    </row>
    <row r="22" spans="1:16" s="51" customFormat="1" ht="12.75" customHeight="1" x14ac:dyDescent="0.2">
      <c r="A22" s="28" t="s">
        <v>165</v>
      </c>
      <c r="B22" s="24" t="s">
        <v>65</v>
      </c>
      <c r="C22" s="132" t="s">
        <v>215</v>
      </c>
      <c r="D22" s="129" t="s">
        <v>98</v>
      </c>
      <c r="E22" s="29"/>
      <c r="F22" s="31"/>
      <c r="G22" s="31"/>
      <c r="H22" s="31"/>
      <c r="I22" s="35"/>
      <c r="J22" s="35"/>
      <c r="K22" s="31"/>
      <c r="L22" s="31"/>
      <c r="M22" s="31"/>
      <c r="N22" s="31"/>
      <c r="O22" s="31"/>
      <c r="P22" s="31"/>
    </row>
    <row r="23" spans="1:16" s="51" customFormat="1" ht="12.75" customHeight="1" x14ac:dyDescent="0.2">
      <c r="A23" s="28" t="s">
        <v>179</v>
      </c>
      <c r="B23" s="24" t="s">
        <v>65</v>
      </c>
      <c r="C23" s="135" t="s">
        <v>113</v>
      </c>
      <c r="D23" s="129" t="s">
        <v>44</v>
      </c>
      <c r="E23" s="29"/>
      <c r="F23" s="31"/>
      <c r="G23" s="31"/>
      <c r="H23" s="31"/>
      <c r="I23" s="35"/>
      <c r="J23" s="35"/>
      <c r="K23" s="31"/>
      <c r="L23" s="31"/>
      <c r="M23" s="31"/>
      <c r="N23" s="31"/>
      <c r="O23" s="31"/>
      <c r="P23" s="31"/>
    </row>
    <row r="24" spans="1:16" s="51" customFormat="1" ht="12.75" customHeight="1" x14ac:dyDescent="0.2">
      <c r="A24" s="28" t="s">
        <v>180</v>
      </c>
      <c r="B24" s="24" t="s">
        <v>65</v>
      </c>
      <c r="C24" s="135" t="s">
        <v>114</v>
      </c>
      <c r="D24" s="129" t="s">
        <v>44</v>
      </c>
      <c r="E24" s="29"/>
      <c r="F24" s="31"/>
      <c r="G24" s="31"/>
      <c r="H24" s="31"/>
      <c r="I24" s="35"/>
      <c r="J24" s="35"/>
      <c r="K24" s="31"/>
      <c r="L24" s="31"/>
      <c r="M24" s="31"/>
      <c r="N24" s="31"/>
      <c r="O24" s="31"/>
      <c r="P24" s="31"/>
    </row>
    <row r="25" spans="1:16" s="51" customFormat="1" ht="12.75" customHeight="1" x14ac:dyDescent="0.2">
      <c r="A25" s="28" t="s">
        <v>181</v>
      </c>
      <c r="B25" s="24" t="s">
        <v>65</v>
      </c>
      <c r="C25" s="135" t="s">
        <v>207</v>
      </c>
      <c r="D25" s="129" t="s">
        <v>98</v>
      </c>
      <c r="E25" s="29"/>
      <c r="F25" s="31"/>
      <c r="G25" s="31"/>
      <c r="H25" s="31"/>
      <c r="I25" s="35"/>
      <c r="J25" s="35"/>
      <c r="K25" s="31"/>
      <c r="L25" s="31"/>
      <c r="M25" s="31"/>
      <c r="N25" s="31"/>
      <c r="O25" s="31"/>
      <c r="P25" s="31"/>
    </row>
    <row r="26" spans="1:16" s="51" customFormat="1" ht="12.75" customHeight="1" x14ac:dyDescent="0.2">
      <c r="A26" s="28" t="s">
        <v>182</v>
      </c>
      <c r="B26" s="24" t="s">
        <v>65</v>
      </c>
      <c r="C26" s="135" t="s">
        <v>214</v>
      </c>
      <c r="D26" s="24" t="s">
        <v>33</v>
      </c>
      <c r="E26" s="29"/>
      <c r="F26" s="31"/>
      <c r="G26" s="31"/>
      <c r="H26" s="31"/>
      <c r="I26" s="35"/>
      <c r="J26" s="35"/>
      <c r="K26" s="31"/>
      <c r="L26" s="31"/>
      <c r="M26" s="31"/>
      <c r="N26" s="31"/>
      <c r="O26" s="31"/>
      <c r="P26" s="31"/>
    </row>
    <row r="27" spans="1:16" s="51" customFormat="1" ht="12.75" customHeight="1" x14ac:dyDescent="0.2">
      <c r="A27" s="28" t="s">
        <v>183</v>
      </c>
      <c r="B27" s="24" t="s">
        <v>65</v>
      </c>
      <c r="C27" s="135" t="s">
        <v>81</v>
      </c>
      <c r="D27" s="129" t="s">
        <v>34</v>
      </c>
      <c r="E27" s="29"/>
      <c r="F27" s="31"/>
      <c r="G27" s="31"/>
      <c r="H27" s="31"/>
      <c r="I27" s="35"/>
      <c r="J27" s="35"/>
      <c r="K27" s="31"/>
      <c r="L27" s="31"/>
      <c r="M27" s="31"/>
      <c r="N27" s="31"/>
      <c r="O27" s="31"/>
      <c r="P27" s="31"/>
    </row>
    <row r="28" spans="1:16" s="51" customFormat="1" ht="15.75" customHeight="1" x14ac:dyDescent="0.2">
      <c r="A28" s="24"/>
      <c r="B28" s="24" t="s">
        <v>65</v>
      </c>
      <c r="C28" s="34" t="s">
        <v>46</v>
      </c>
      <c r="D28" s="24"/>
      <c r="E28" s="24"/>
      <c r="F28" s="31"/>
      <c r="G28" s="31"/>
      <c r="H28" s="31"/>
      <c r="I28" s="35"/>
      <c r="J28" s="35"/>
      <c r="K28" s="31"/>
      <c r="L28" s="31"/>
      <c r="M28" s="31"/>
      <c r="N28" s="31"/>
      <c r="O28" s="31"/>
      <c r="P28" s="31"/>
    </row>
    <row r="29" spans="1:16" s="51" customFormat="1" ht="25.5" x14ac:dyDescent="0.2">
      <c r="A29" s="28" t="s">
        <v>148</v>
      </c>
      <c r="B29" s="24" t="s">
        <v>65</v>
      </c>
      <c r="C29" s="133" t="s">
        <v>136</v>
      </c>
      <c r="D29" s="24" t="s">
        <v>100</v>
      </c>
      <c r="E29" s="29"/>
      <c r="F29" s="31"/>
      <c r="G29" s="31"/>
      <c r="H29" s="31"/>
      <c r="I29" s="35"/>
      <c r="J29" s="35"/>
      <c r="K29" s="31"/>
      <c r="L29" s="31"/>
      <c r="M29" s="31"/>
      <c r="N29" s="31"/>
      <c r="O29" s="31"/>
      <c r="P29" s="31"/>
    </row>
    <row r="30" spans="1:16" s="51" customFormat="1" ht="15.75" customHeight="1" x14ac:dyDescent="0.2">
      <c r="A30" s="28" t="s">
        <v>149</v>
      </c>
      <c r="B30" s="24" t="s">
        <v>65</v>
      </c>
      <c r="C30" s="134" t="s">
        <v>115</v>
      </c>
      <c r="D30" s="129" t="s">
        <v>98</v>
      </c>
      <c r="E30" s="29"/>
      <c r="F30" s="31"/>
      <c r="G30" s="31"/>
      <c r="H30" s="31"/>
      <c r="I30" s="35"/>
      <c r="J30" s="35"/>
      <c r="K30" s="31"/>
      <c r="L30" s="31"/>
      <c r="M30" s="31"/>
      <c r="N30" s="31"/>
      <c r="O30" s="31"/>
      <c r="P30" s="31"/>
    </row>
    <row r="31" spans="1:16" s="51" customFormat="1" ht="16.5" customHeight="1" x14ac:dyDescent="0.2">
      <c r="A31" s="28" t="s">
        <v>150</v>
      </c>
      <c r="B31" s="24" t="s">
        <v>65</v>
      </c>
      <c r="C31" s="133" t="s">
        <v>69</v>
      </c>
      <c r="D31" s="24" t="s">
        <v>100</v>
      </c>
      <c r="E31" s="29"/>
      <c r="F31" s="31"/>
      <c r="G31" s="31"/>
      <c r="H31" s="31"/>
      <c r="I31" s="35"/>
      <c r="J31" s="35"/>
      <c r="K31" s="31"/>
      <c r="L31" s="31"/>
      <c r="M31" s="31"/>
      <c r="N31" s="31"/>
      <c r="O31" s="31"/>
      <c r="P31" s="31"/>
    </row>
    <row r="32" spans="1:16" s="51" customFormat="1" ht="12.75" customHeight="1" x14ac:dyDescent="0.2">
      <c r="A32" s="28" t="s">
        <v>167</v>
      </c>
      <c r="B32" s="24" t="s">
        <v>65</v>
      </c>
      <c r="C32" s="133" t="s">
        <v>137</v>
      </c>
      <c r="D32" s="24" t="s">
        <v>100</v>
      </c>
      <c r="E32" s="29"/>
      <c r="F32" s="31"/>
      <c r="G32" s="31"/>
      <c r="H32" s="31"/>
      <c r="I32" s="35"/>
      <c r="J32" s="35"/>
      <c r="K32" s="31"/>
      <c r="L32" s="31"/>
      <c r="M32" s="31"/>
      <c r="N32" s="31"/>
      <c r="O32" s="31"/>
      <c r="P32" s="31"/>
    </row>
    <row r="33" spans="1:16" s="51" customFormat="1" ht="15" x14ac:dyDescent="0.2">
      <c r="A33" s="28" t="s">
        <v>168</v>
      </c>
      <c r="B33" s="24" t="s">
        <v>65</v>
      </c>
      <c r="C33" s="133" t="s">
        <v>353</v>
      </c>
      <c r="D33" s="24" t="s">
        <v>100</v>
      </c>
      <c r="E33" s="29"/>
      <c r="F33" s="31"/>
      <c r="G33" s="31"/>
      <c r="H33" s="31"/>
      <c r="I33" s="35"/>
      <c r="J33" s="35"/>
      <c r="K33" s="31"/>
      <c r="L33" s="31"/>
      <c r="M33" s="31"/>
      <c r="N33" s="31"/>
      <c r="O33" s="31"/>
      <c r="P33" s="31"/>
    </row>
    <row r="34" spans="1:16" s="51" customFormat="1" ht="15" x14ac:dyDescent="0.2">
      <c r="A34" s="28" t="s">
        <v>169</v>
      </c>
      <c r="B34" s="24" t="s">
        <v>65</v>
      </c>
      <c r="C34" s="135" t="s">
        <v>354</v>
      </c>
      <c r="D34" s="24" t="s">
        <v>100</v>
      </c>
      <c r="E34" s="29"/>
      <c r="F34" s="31"/>
      <c r="G34" s="31"/>
      <c r="H34" s="31"/>
      <c r="I34" s="35"/>
      <c r="J34" s="35"/>
      <c r="K34" s="31"/>
      <c r="L34" s="31"/>
      <c r="M34" s="31"/>
      <c r="N34" s="31"/>
      <c r="O34" s="31"/>
      <c r="P34" s="31"/>
    </row>
    <row r="35" spans="1:16" s="51" customFormat="1" ht="12.75" customHeight="1" x14ac:dyDescent="0.2">
      <c r="A35" s="28" t="s">
        <v>170</v>
      </c>
      <c r="B35" s="24" t="s">
        <v>65</v>
      </c>
      <c r="C35" s="136" t="s">
        <v>47</v>
      </c>
      <c r="D35" s="24" t="s">
        <v>4</v>
      </c>
      <c r="E35" s="29"/>
      <c r="F35" s="31"/>
      <c r="G35" s="31"/>
      <c r="H35" s="31"/>
      <c r="I35" s="35"/>
      <c r="J35" s="35"/>
      <c r="K35" s="31"/>
      <c r="L35" s="31"/>
      <c r="M35" s="31"/>
      <c r="N35" s="31"/>
      <c r="O35" s="31"/>
      <c r="P35" s="31"/>
    </row>
    <row r="36" spans="1:16" s="51" customFormat="1" ht="12.75" customHeight="1" x14ac:dyDescent="0.2">
      <c r="A36" s="28" t="s">
        <v>171</v>
      </c>
      <c r="B36" s="24" t="s">
        <v>65</v>
      </c>
      <c r="C36" s="135" t="s">
        <v>81</v>
      </c>
      <c r="D36" s="24" t="s">
        <v>34</v>
      </c>
      <c r="E36" s="29"/>
      <c r="F36" s="31"/>
      <c r="G36" s="31"/>
      <c r="H36" s="31"/>
      <c r="I36" s="35"/>
      <c r="J36" s="35"/>
      <c r="K36" s="31"/>
      <c r="L36" s="31"/>
      <c r="M36" s="31"/>
      <c r="N36" s="31"/>
      <c r="O36" s="31"/>
      <c r="P36" s="31"/>
    </row>
    <row r="37" spans="1:16" s="55" customFormat="1" ht="12.75" customHeight="1" x14ac:dyDescent="0.2">
      <c r="A37" s="262" t="s">
        <v>251</v>
      </c>
      <c r="B37" s="263"/>
      <c r="C37" s="263"/>
      <c r="D37" s="263"/>
      <c r="E37" s="263"/>
      <c r="F37" s="263"/>
      <c r="G37" s="263"/>
      <c r="H37" s="263"/>
      <c r="I37" s="263"/>
      <c r="J37" s="264"/>
      <c r="K37" s="40"/>
      <c r="L37" s="32">
        <f>SUM(L13:L36)</f>
        <v>0</v>
      </c>
      <c r="M37" s="32">
        <f>SUM(M13:M36)</f>
        <v>0</v>
      </c>
      <c r="N37" s="32">
        <f>SUM(N13:N36)</f>
        <v>0</v>
      </c>
      <c r="O37" s="32">
        <f>SUM(O13:O36)</f>
        <v>0</v>
      </c>
      <c r="P37" s="32">
        <f>SUM(P13:P36)</f>
        <v>0</v>
      </c>
    </row>
    <row r="38" spans="1:16" s="51" customFormat="1" ht="18" customHeight="1" x14ac:dyDescent="0.2">
      <c r="A38" s="52"/>
      <c r="B38" s="52"/>
      <c r="C38" s="53"/>
      <c r="D38" s="54"/>
      <c r="E38" s="54"/>
      <c r="F38" s="54"/>
      <c r="G38" s="54"/>
      <c r="H38" s="55"/>
      <c r="I38" s="55"/>
      <c r="J38" s="55"/>
      <c r="K38" s="55"/>
      <c r="L38" s="55"/>
      <c r="M38" s="56"/>
      <c r="N38" s="57"/>
      <c r="O38" s="56"/>
      <c r="P38" s="58"/>
    </row>
    <row r="39" spans="1:16" s="51" customFormat="1" ht="15.75" customHeight="1" x14ac:dyDescent="0.2">
      <c r="A39" s="52"/>
      <c r="B39" s="52"/>
      <c r="C39" s="53"/>
      <c r="D39" s="54"/>
      <c r="E39" s="54"/>
      <c r="F39" s="54"/>
      <c r="G39" s="54"/>
      <c r="H39" s="55"/>
      <c r="I39" s="55"/>
      <c r="J39" s="55"/>
      <c r="K39" s="55"/>
      <c r="L39" s="55"/>
      <c r="M39" s="56"/>
      <c r="N39" s="57"/>
      <c r="O39" s="56"/>
      <c r="P39" s="58"/>
    </row>
    <row r="40" spans="1:16" s="51" customFormat="1" ht="12" customHeight="1" x14ac:dyDescent="0.2">
      <c r="A40" s="52"/>
      <c r="B40" s="52"/>
      <c r="C40" s="59" t="s">
        <v>360</v>
      </c>
      <c r="D40" s="54"/>
      <c r="E40" s="54"/>
      <c r="F40" s="54"/>
      <c r="G40" s="54"/>
      <c r="H40" s="55"/>
      <c r="I40" s="55"/>
      <c r="J40" s="55"/>
      <c r="K40" s="55"/>
      <c r="L40" s="55"/>
      <c r="M40" s="60"/>
      <c r="O40" s="60"/>
      <c r="P40" s="61"/>
    </row>
    <row r="41" spans="1:16" s="51" customFormat="1" ht="12" customHeight="1" x14ac:dyDescent="0.2">
      <c r="A41" s="52"/>
      <c r="B41" s="52"/>
      <c r="C41" s="45" t="s">
        <v>0</v>
      </c>
      <c r="D41" s="54"/>
      <c r="E41" s="54"/>
      <c r="F41" s="45"/>
      <c r="G41" s="45"/>
      <c r="H41" s="45"/>
      <c r="I41" s="45"/>
      <c r="J41" s="45"/>
      <c r="K41" s="45"/>
      <c r="L41" s="45"/>
      <c r="M41" s="60"/>
      <c r="O41" s="60"/>
      <c r="P41" s="61"/>
    </row>
    <row r="42" spans="1:16" s="51" customFormat="1" ht="12" customHeight="1" x14ac:dyDescent="0.2">
      <c r="A42" s="52"/>
      <c r="B42" s="52"/>
      <c r="C42" s="43"/>
      <c r="D42" s="54"/>
      <c r="E42" s="54"/>
      <c r="F42" s="42"/>
      <c r="G42" s="45"/>
      <c r="H42" s="42"/>
      <c r="I42" s="42"/>
      <c r="J42" s="42"/>
      <c r="K42" s="42"/>
      <c r="L42" s="42"/>
      <c r="M42" s="60"/>
      <c r="O42" s="60"/>
      <c r="P42" s="61"/>
    </row>
    <row r="43" spans="1:16" ht="18" customHeight="1" x14ac:dyDescent="0.2">
      <c r="B43" s="45"/>
      <c r="C43" s="63"/>
      <c r="D43" s="45"/>
      <c r="E43" s="45"/>
      <c r="F43" s="45"/>
      <c r="G43" s="45"/>
      <c r="M43" s="48"/>
      <c r="O43" s="48"/>
      <c r="P43" s="64"/>
    </row>
    <row r="44" spans="1:16" ht="18" customHeight="1" x14ac:dyDescent="0.2">
      <c r="B44" s="45"/>
      <c r="C44" s="63"/>
      <c r="D44" s="45"/>
      <c r="E44" s="45"/>
      <c r="F44" s="45"/>
      <c r="G44" s="45"/>
      <c r="M44" s="48"/>
      <c r="O44" s="48"/>
      <c r="P44" s="64"/>
    </row>
  </sheetData>
  <protectedRanges>
    <protectedRange password="CF3F" sqref="B37" name="Range1_2_1_3_1"/>
  </protectedRanges>
  <mergeCells count="12">
    <mergeCell ref="L10:P10"/>
    <mergeCell ref="A10:A11"/>
    <mergeCell ref="B10:B11"/>
    <mergeCell ref="C10:C11"/>
    <mergeCell ref="D10:D11"/>
    <mergeCell ref="E10:E11"/>
    <mergeCell ref="F10:K10"/>
    <mergeCell ref="A4:B4"/>
    <mergeCell ref="A5:B5"/>
    <mergeCell ref="A6:B6"/>
    <mergeCell ref="A7:B7"/>
    <mergeCell ref="A37:J37"/>
  </mergeCells>
  <phoneticPr fontId="5" type="noConversion"/>
  <pageMargins left="0.75000000000000011" right="0.75000000000000011" top="1" bottom="1" header="0.5" footer="0.5"/>
  <pageSetup paperSize="9" scale="79" fitToHeight="0" orientation="landscape" horizontalDpi="4294967292" verticalDpi="4294967292" r:id="rId1"/>
  <headerFooter alignWithMargins="0"/>
  <colBreaks count="1" manualBreakCount="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P43"/>
  <sheetViews>
    <sheetView topLeftCell="A28" zoomScale="172" zoomScaleNormal="172" workbookViewId="0">
      <selection activeCell="D13" sqref="D13:E14"/>
    </sheetView>
  </sheetViews>
  <sheetFormatPr defaultColWidth="10.42578125" defaultRowHeight="12.75" x14ac:dyDescent="0.2"/>
  <cols>
    <col min="1" max="1" width="6.7109375" style="52" customWidth="1"/>
    <col min="2" max="2" width="9.42578125" style="42" customWidth="1"/>
    <col min="3" max="3" width="42.140625" style="42" customWidth="1"/>
    <col min="4" max="4" width="5.7109375" style="42" customWidth="1"/>
    <col min="5" max="5" width="10.7109375" style="42" customWidth="1"/>
    <col min="6" max="6" width="6.7109375" style="42" customWidth="1"/>
    <col min="7" max="7" width="6.42578125" style="42" customWidth="1"/>
    <col min="8" max="8" width="8.42578125" style="42" customWidth="1"/>
    <col min="9" max="9" width="9.140625" style="42" customWidth="1"/>
    <col min="10" max="10" width="6.42578125" style="42" customWidth="1"/>
    <col min="11" max="11" width="8.28515625" style="42" customWidth="1"/>
    <col min="12" max="12" width="8.42578125" style="42" bestFit="1" customWidth="1"/>
    <col min="13" max="13" width="10" style="42" bestFit="1" customWidth="1"/>
    <col min="14" max="14" width="8.7109375" style="42" customWidth="1"/>
    <col min="15" max="15" width="8.140625" style="42" bestFit="1" customWidth="1"/>
    <col min="16" max="16" width="15" style="42" bestFit="1" customWidth="1"/>
    <col min="17" max="17" width="10.42578125" style="42"/>
    <col min="18" max="18" width="23.42578125" style="42" bestFit="1" customWidth="1"/>
    <col min="19" max="16384" width="10.42578125" style="42"/>
  </cols>
  <sheetData>
    <row r="1" spans="1:16" x14ac:dyDescent="0.2">
      <c r="E1" s="45" t="s">
        <v>37</v>
      </c>
      <c r="F1" s="45"/>
      <c r="G1" s="45"/>
    </row>
    <row r="2" spans="1:16" x14ac:dyDescent="0.2">
      <c r="E2" s="45" t="s">
        <v>129</v>
      </c>
      <c r="F2" s="45"/>
      <c r="G2" s="45"/>
    </row>
    <row r="3" spans="1:16" x14ac:dyDescent="0.2">
      <c r="H3" s="43"/>
      <c r="I3" s="43"/>
      <c r="J3" s="43"/>
      <c r="K3" s="43"/>
      <c r="L3" s="43"/>
      <c r="N3" s="43"/>
    </row>
    <row r="4" spans="1:16" x14ac:dyDescent="0.2">
      <c r="A4" s="261" t="s">
        <v>23</v>
      </c>
      <c r="B4" s="261"/>
      <c r="C4" s="42" t="str">
        <f>KOPTĀME!C11</f>
        <v>Malkas novietnes otrās daļas pārbūve par ražošanas cehu</v>
      </c>
      <c r="H4" s="43"/>
      <c r="I4" s="43"/>
      <c r="J4" s="43"/>
      <c r="K4" s="43"/>
      <c r="L4" s="43"/>
      <c r="N4" s="43"/>
    </row>
    <row r="5" spans="1:16" x14ac:dyDescent="0.2">
      <c r="A5" s="261" t="s">
        <v>9</v>
      </c>
      <c r="B5" s="261"/>
      <c r="C5" s="42" t="str">
        <f>KOPTĀME!C11</f>
        <v>Malkas novietnes otrās daļas pārbūve par ražošanas cehu</v>
      </c>
      <c r="P5" s="44"/>
    </row>
    <row r="6" spans="1:16" x14ac:dyDescent="0.2">
      <c r="A6" s="261" t="s">
        <v>10</v>
      </c>
      <c r="B6" s="261"/>
      <c r="C6" s="42" t="str">
        <f>KONSTRUKTĪVI!C8</f>
        <v>"Benūžu Skauģi", Babītes pagasts, Mārupes novads</v>
      </c>
      <c r="P6" s="44"/>
    </row>
    <row r="7" spans="1:16" x14ac:dyDescent="0.2">
      <c r="A7" s="261" t="s">
        <v>24</v>
      </c>
      <c r="B7" s="261"/>
      <c r="C7" s="42" t="str">
        <f>KOPTĀME!C13</f>
        <v>-</v>
      </c>
      <c r="P7" s="44"/>
    </row>
    <row r="8" spans="1:16" x14ac:dyDescent="0.2">
      <c r="A8" s="62"/>
      <c r="B8" s="43"/>
      <c r="M8" s="45"/>
      <c r="P8" s="46"/>
    </row>
    <row r="9" spans="1:16" x14ac:dyDescent="0.2">
      <c r="C9" s="47"/>
      <c r="D9" s="48"/>
      <c r="M9" s="49"/>
      <c r="P9" s="48">
        <f>P35</f>
        <v>0</v>
      </c>
    </row>
    <row r="10" spans="1:16" s="50" customFormat="1" ht="14.1" customHeight="1" x14ac:dyDescent="0.2">
      <c r="A10" s="267" t="s">
        <v>21</v>
      </c>
      <c r="B10" s="268" t="s">
        <v>22</v>
      </c>
      <c r="C10" s="269" t="s">
        <v>101</v>
      </c>
      <c r="D10" s="270" t="s">
        <v>15</v>
      </c>
      <c r="E10" s="270" t="s">
        <v>2</v>
      </c>
      <c r="F10" s="271" t="s">
        <v>16</v>
      </c>
      <c r="G10" s="271"/>
      <c r="H10" s="271"/>
      <c r="I10" s="271"/>
      <c r="J10" s="271"/>
      <c r="K10" s="271"/>
      <c r="L10" s="265" t="s">
        <v>17</v>
      </c>
      <c r="M10" s="265"/>
      <c r="N10" s="265"/>
      <c r="O10" s="265"/>
      <c r="P10" s="265"/>
    </row>
    <row r="11" spans="1:16" s="50" customFormat="1" ht="106.15" customHeight="1" x14ac:dyDescent="0.2">
      <c r="A11" s="267"/>
      <c r="B11" s="268"/>
      <c r="C11" s="269"/>
      <c r="D11" s="270"/>
      <c r="E11" s="270"/>
      <c r="F11" s="92" t="s">
        <v>18</v>
      </c>
      <c r="G11" s="92" t="s">
        <v>25</v>
      </c>
      <c r="H11" s="92" t="s">
        <v>29</v>
      </c>
      <c r="I11" s="92" t="s">
        <v>102</v>
      </c>
      <c r="J11" s="92" t="s">
        <v>27</v>
      </c>
      <c r="K11" s="92" t="s">
        <v>28</v>
      </c>
      <c r="L11" s="92" t="s">
        <v>19</v>
      </c>
      <c r="M11" s="92" t="s">
        <v>29</v>
      </c>
      <c r="N11" s="92" t="s">
        <v>102</v>
      </c>
      <c r="O11" s="92" t="s">
        <v>27</v>
      </c>
      <c r="P11" s="92" t="s">
        <v>30</v>
      </c>
    </row>
    <row r="12" spans="1:16" ht="14.1" customHeight="1" x14ac:dyDescent="0.2">
      <c r="A12" s="24"/>
      <c r="B12" s="24" t="s">
        <v>65</v>
      </c>
      <c r="C12" s="34" t="s">
        <v>220</v>
      </c>
      <c r="D12" s="25"/>
      <c r="E12" s="30"/>
      <c r="F12" s="31"/>
      <c r="G12" s="31"/>
      <c r="H12" s="31"/>
      <c r="I12" s="35"/>
      <c r="J12" s="35"/>
      <c r="K12" s="31"/>
      <c r="L12" s="31"/>
      <c r="M12" s="31"/>
      <c r="N12" s="31"/>
      <c r="O12" s="31"/>
      <c r="P12" s="31"/>
    </row>
    <row r="13" spans="1:16" ht="14.1" customHeight="1" x14ac:dyDescent="0.2">
      <c r="A13" s="28" t="s">
        <v>144</v>
      </c>
      <c r="B13" s="24" t="s">
        <v>65</v>
      </c>
      <c r="C13" s="131" t="s">
        <v>206</v>
      </c>
      <c r="D13" s="228" t="s">
        <v>143</v>
      </c>
      <c r="E13" s="229">
        <v>1</v>
      </c>
      <c r="F13" s="31"/>
      <c r="G13" s="31"/>
      <c r="H13" s="31"/>
      <c r="I13" s="35"/>
      <c r="J13" s="35"/>
      <c r="K13" s="31">
        <f>SUM(H13:J13)</f>
        <v>0</v>
      </c>
      <c r="L13" s="31">
        <f>ROUND(E13*F13,2)</f>
        <v>0</v>
      </c>
      <c r="M13" s="31">
        <f>ROUND(E13*H13,2)</f>
        <v>0</v>
      </c>
      <c r="N13" s="31">
        <f>ROUND(E13*I13,2)</f>
        <v>0</v>
      </c>
      <c r="O13" s="31">
        <f>ROUND(E13*J13,2)</f>
        <v>0</v>
      </c>
      <c r="P13" s="31">
        <f>M13+N13+O13</f>
        <v>0</v>
      </c>
    </row>
    <row r="14" spans="1:16" s="51" customFormat="1" x14ac:dyDescent="0.2">
      <c r="A14" s="28" t="s">
        <v>145</v>
      </c>
      <c r="B14" s="24" t="s">
        <v>65</v>
      </c>
      <c r="C14" s="133" t="s">
        <v>217</v>
      </c>
      <c r="D14" s="230" t="s">
        <v>89</v>
      </c>
      <c r="E14" s="231">
        <v>14.2</v>
      </c>
      <c r="F14" s="31"/>
      <c r="G14" s="31"/>
      <c r="H14" s="31"/>
      <c r="I14" s="35"/>
      <c r="J14" s="35"/>
      <c r="K14" s="31">
        <f t="shared" ref="K14:K21" si="0">SUM(H14:J14)</f>
        <v>0</v>
      </c>
      <c r="L14" s="31">
        <f t="shared" ref="L14:L21" si="1">ROUND(E14*F14,2)</f>
        <v>0</v>
      </c>
      <c r="M14" s="31">
        <f t="shared" ref="M14:M21" si="2">ROUND(E14*H14,2)</f>
        <v>0</v>
      </c>
      <c r="N14" s="31">
        <f t="shared" ref="N14:N21" si="3">ROUND(E14*I14,2)</f>
        <v>0</v>
      </c>
      <c r="O14" s="31">
        <f t="shared" ref="O14:O21" si="4">ROUND(E14*J14,2)</f>
        <v>0</v>
      </c>
      <c r="P14" s="31">
        <f t="shared" ref="P14:P21" si="5">M14+N14+O14</f>
        <v>0</v>
      </c>
    </row>
    <row r="15" spans="1:16" s="51" customFormat="1" x14ac:dyDescent="0.2">
      <c r="A15" s="28" t="s">
        <v>146</v>
      </c>
      <c r="B15" s="24" t="s">
        <v>65</v>
      </c>
      <c r="C15" s="133" t="s">
        <v>701</v>
      </c>
      <c r="D15" s="24"/>
      <c r="E15" s="29"/>
      <c r="F15" s="31"/>
      <c r="G15" s="31"/>
      <c r="H15" s="31"/>
      <c r="I15" s="35"/>
      <c r="J15" s="35"/>
      <c r="K15" s="31">
        <f t="shared" ref="K15" si="6">SUM(H15:J15)</f>
        <v>0</v>
      </c>
      <c r="L15" s="31">
        <f t="shared" ref="L15" si="7">ROUND(E15*F15,2)</f>
        <v>0</v>
      </c>
      <c r="M15" s="31">
        <f t="shared" ref="M15" si="8">ROUND(E15*H15,2)</f>
        <v>0</v>
      </c>
      <c r="N15" s="31">
        <f t="shared" ref="N15" si="9">ROUND(E15*I15,2)</f>
        <v>0</v>
      </c>
      <c r="O15" s="31">
        <f t="shared" ref="O15" si="10">ROUND(E15*J15,2)</f>
        <v>0</v>
      </c>
      <c r="P15" s="31">
        <f t="shared" ref="P15" si="11">M15+N15+O15</f>
        <v>0</v>
      </c>
    </row>
    <row r="16" spans="1:16" s="51" customFormat="1" ht="13.5" x14ac:dyDescent="0.2">
      <c r="A16" s="225" t="s">
        <v>703</v>
      </c>
      <c r="B16" s="24" t="s">
        <v>65</v>
      </c>
      <c r="C16" s="226" t="s">
        <v>708</v>
      </c>
      <c r="D16" s="24" t="s">
        <v>3</v>
      </c>
      <c r="E16" s="29">
        <v>18</v>
      </c>
      <c r="F16" s="31"/>
      <c r="G16" s="31"/>
      <c r="H16" s="31"/>
      <c r="I16" s="35"/>
      <c r="J16" s="35"/>
      <c r="K16" s="31"/>
      <c r="L16" s="31"/>
      <c r="M16" s="31"/>
      <c r="N16" s="31"/>
      <c r="O16" s="31"/>
      <c r="P16" s="31"/>
    </row>
    <row r="17" spans="1:16" s="51" customFormat="1" ht="13.5" x14ac:dyDescent="0.2">
      <c r="A17" s="225" t="s">
        <v>704</v>
      </c>
      <c r="B17" s="24" t="s">
        <v>65</v>
      </c>
      <c r="C17" s="227" t="s">
        <v>709</v>
      </c>
      <c r="D17" s="24" t="s">
        <v>3</v>
      </c>
      <c r="E17" s="29">
        <v>22</v>
      </c>
      <c r="F17" s="31"/>
      <c r="G17" s="31"/>
      <c r="H17" s="31"/>
      <c r="I17" s="35"/>
      <c r="J17" s="35"/>
      <c r="K17" s="31"/>
      <c r="L17" s="31"/>
      <c r="M17" s="31"/>
      <c r="N17" s="31"/>
      <c r="O17" s="31"/>
      <c r="P17" s="31"/>
    </row>
    <row r="18" spans="1:16" s="51" customFormat="1" ht="15" x14ac:dyDescent="0.2">
      <c r="A18" s="225" t="s">
        <v>705</v>
      </c>
      <c r="B18" s="24" t="s">
        <v>65</v>
      </c>
      <c r="C18" s="227" t="s">
        <v>710</v>
      </c>
      <c r="D18" s="24" t="s">
        <v>100</v>
      </c>
      <c r="E18" s="29">
        <v>3.5</v>
      </c>
      <c r="F18" s="31"/>
      <c r="G18" s="31"/>
      <c r="H18" s="31"/>
      <c r="I18" s="35"/>
      <c r="J18" s="35"/>
      <c r="K18" s="31"/>
      <c r="L18" s="31"/>
      <c r="M18" s="31"/>
      <c r="N18" s="31"/>
      <c r="O18" s="31"/>
      <c r="P18" s="31"/>
    </row>
    <row r="19" spans="1:16" s="51" customFormat="1" ht="15" x14ac:dyDescent="0.2">
      <c r="A19" s="225" t="s">
        <v>706</v>
      </c>
      <c r="B19" s="24" t="s">
        <v>65</v>
      </c>
      <c r="C19" s="227" t="s">
        <v>711</v>
      </c>
      <c r="D19" s="24" t="s">
        <v>100</v>
      </c>
      <c r="E19" s="29">
        <v>13.5</v>
      </c>
      <c r="F19" s="31"/>
      <c r="G19" s="31"/>
      <c r="H19" s="31"/>
      <c r="I19" s="35"/>
      <c r="J19" s="35"/>
      <c r="K19" s="31"/>
      <c r="L19" s="31"/>
      <c r="M19" s="31"/>
      <c r="N19" s="31"/>
      <c r="O19" s="31"/>
      <c r="P19" s="31"/>
    </row>
    <row r="20" spans="1:16" s="51" customFormat="1" ht="13.5" x14ac:dyDescent="0.2">
      <c r="A20" s="225" t="s">
        <v>707</v>
      </c>
      <c r="B20" s="24" t="s">
        <v>65</v>
      </c>
      <c r="C20" s="227" t="s">
        <v>712</v>
      </c>
      <c r="D20" s="24" t="s">
        <v>702</v>
      </c>
      <c r="E20" s="29">
        <v>24</v>
      </c>
      <c r="F20" s="31"/>
      <c r="G20" s="31"/>
      <c r="H20" s="31"/>
      <c r="I20" s="35"/>
      <c r="J20" s="35"/>
      <c r="K20" s="31"/>
      <c r="L20" s="31"/>
      <c r="M20" s="31"/>
      <c r="N20" s="31"/>
      <c r="O20" s="31"/>
      <c r="P20" s="31"/>
    </row>
    <row r="21" spans="1:16" ht="14.1" customHeight="1" x14ac:dyDescent="0.2">
      <c r="A21" s="28" t="s">
        <v>147</v>
      </c>
      <c r="B21" s="24" t="s">
        <v>65</v>
      </c>
      <c r="C21" s="137" t="s">
        <v>103</v>
      </c>
      <c r="D21" s="24" t="s">
        <v>100</v>
      </c>
      <c r="E21" s="30">
        <f>SUM(E22:E25)</f>
        <v>625.80999999999995</v>
      </c>
      <c r="F21" s="31"/>
      <c r="G21" s="31"/>
      <c r="H21" s="31"/>
      <c r="I21" s="35"/>
      <c r="J21" s="35"/>
      <c r="K21" s="31">
        <f t="shared" si="0"/>
        <v>0</v>
      </c>
      <c r="L21" s="31">
        <f t="shared" si="1"/>
        <v>0</v>
      </c>
      <c r="M21" s="31">
        <f t="shared" si="2"/>
        <v>0</v>
      </c>
      <c r="N21" s="31">
        <f t="shared" si="3"/>
        <v>0</v>
      </c>
      <c r="O21" s="31">
        <f t="shared" si="4"/>
        <v>0</v>
      </c>
      <c r="P21" s="31">
        <f t="shared" si="5"/>
        <v>0</v>
      </c>
    </row>
    <row r="22" spans="1:16" ht="14.1" customHeight="1" x14ac:dyDescent="0.2">
      <c r="A22" s="28" t="s">
        <v>155</v>
      </c>
      <c r="B22" s="24" t="s">
        <v>65</v>
      </c>
      <c r="C22" s="224" t="s">
        <v>713</v>
      </c>
      <c r="D22" s="24" t="s">
        <v>100</v>
      </c>
      <c r="E22" s="52" t="s">
        <v>717</v>
      </c>
      <c r="F22" s="31"/>
      <c r="G22" s="31"/>
      <c r="H22" s="31"/>
      <c r="I22" s="35"/>
      <c r="J22" s="35"/>
      <c r="K22" s="31">
        <f t="shared" ref="K22:K28" si="12">SUM(H22:J22)</f>
        <v>0</v>
      </c>
      <c r="L22" s="31"/>
      <c r="M22" s="31"/>
      <c r="N22" s="31"/>
      <c r="O22" s="31"/>
      <c r="P22" s="31"/>
    </row>
    <row r="23" spans="1:16" ht="14.1" customHeight="1" x14ac:dyDescent="0.2">
      <c r="A23" s="28" t="s">
        <v>156</v>
      </c>
      <c r="B23" s="24" t="s">
        <v>65</v>
      </c>
      <c r="C23" s="224" t="s">
        <v>714</v>
      </c>
      <c r="D23" s="24" t="s">
        <v>100</v>
      </c>
      <c r="E23" s="52">
        <v>225</v>
      </c>
      <c r="F23" s="31"/>
      <c r="G23" s="31"/>
      <c r="H23" s="31"/>
      <c r="I23" s="35"/>
      <c r="J23" s="35"/>
      <c r="K23" s="31">
        <f t="shared" si="12"/>
        <v>0</v>
      </c>
      <c r="L23" s="31">
        <f t="shared" ref="L23:L28" si="13">ROUND(E23*F23,2)</f>
        <v>0</v>
      </c>
      <c r="M23" s="31">
        <f t="shared" ref="M23:M28" si="14">ROUND(E23*H23,2)</f>
        <v>0</v>
      </c>
      <c r="N23" s="31">
        <f t="shared" ref="N23:N28" si="15">ROUND(E23*I23,2)</f>
        <v>0</v>
      </c>
      <c r="O23" s="31">
        <f t="shared" ref="O23:O28" si="16">ROUND(E23*J23,2)</f>
        <v>0</v>
      </c>
      <c r="P23" s="31">
        <f t="shared" ref="P23:P28" si="17">M23+N23+O23</f>
        <v>0</v>
      </c>
    </row>
    <row r="24" spans="1:16" ht="14.1" customHeight="1" x14ac:dyDescent="0.2">
      <c r="A24" s="28" t="s">
        <v>157</v>
      </c>
      <c r="B24" s="24" t="s">
        <v>65</v>
      </c>
      <c r="C24" s="224" t="s">
        <v>715</v>
      </c>
      <c r="D24" s="24" t="s">
        <v>218</v>
      </c>
      <c r="E24" s="52">
        <v>20.6</v>
      </c>
      <c r="F24" s="31"/>
      <c r="G24" s="31"/>
      <c r="H24" s="31"/>
      <c r="I24" s="35"/>
      <c r="J24" s="35"/>
      <c r="K24" s="31">
        <f t="shared" si="12"/>
        <v>0</v>
      </c>
      <c r="L24" s="31">
        <f t="shared" si="13"/>
        <v>0</v>
      </c>
      <c r="M24" s="31">
        <f t="shared" si="14"/>
        <v>0</v>
      </c>
      <c r="N24" s="31">
        <f t="shared" si="15"/>
        <v>0</v>
      </c>
      <c r="O24" s="31">
        <f t="shared" si="16"/>
        <v>0</v>
      </c>
      <c r="P24" s="31">
        <f t="shared" si="17"/>
        <v>0</v>
      </c>
    </row>
    <row r="25" spans="1:16" ht="14.1" customHeight="1" x14ac:dyDescent="0.2">
      <c r="A25" s="28" t="s">
        <v>158</v>
      </c>
      <c r="B25" s="24" t="s">
        <v>65</v>
      </c>
      <c r="C25" s="224" t="s">
        <v>716</v>
      </c>
      <c r="D25" s="24" t="s">
        <v>218</v>
      </c>
      <c r="E25" s="52">
        <v>380.21</v>
      </c>
      <c r="F25" s="31"/>
      <c r="G25" s="31"/>
      <c r="H25" s="31"/>
      <c r="I25" s="35"/>
      <c r="J25" s="35"/>
      <c r="K25" s="31">
        <f t="shared" si="12"/>
        <v>0</v>
      </c>
      <c r="L25" s="31">
        <f t="shared" si="13"/>
        <v>0</v>
      </c>
      <c r="M25" s="31">
        <f t="shared" si="14"/>
        <v>0</v>
      </c>
      <c r="N25" s="31">
        <f t="shared" si="15"/>
        <v>0</v>
      </c>
      <c r="O25" s="31">
        <f t="shared" si="16"/>
        <v>0</v>
      </c>
      <c r="P25" s="31">
        <f t="shared" si="17"/>
        <v>0</v>
      </c>
    </row>
    <row r="26" spans="1:16" ht="14.1" customHeight="1" x14ac:dyDescent="0.2">
      <c r="A26" s="28" t="s">
        <v>161</v>
      </c>
      <c r="B26" s="24" t="s">
        <v>65</v>
      </c>
      <c r="C26" s="138" t="s">
        <v>219</v>
      </c>
      <c r="D26" s="24" t="s">
        <v>3</v>
      </c>
      <c r="E26" s="30">
        <v>47</v>
      </c>
      <c r="F26" s="31"/>
      <c r="G26" s="31"/>
      <c r="H26" s="31"/>
      <c r="I26" s="35"/>
      <c r="J26" s="35"/>
      <c r="K26" s="31">
        <f t="shared" si="12"/>
        <v>0</v>
      </c>
      <c r="L26" s="31">
        <f t="shared" si="13"/>
        <v>0</v>
      </c>
      <c r="M26" s="31">
        <f t="shared" si="14"/>
        <v>0</v>
      </c>
      <c r="N26" s="31">
        <f t="shared" si="15"/>
        <v>0</v>
      </c>
      <c r="O26" s="31">
        <f t="shared" si="16"/>
        <v>0</v>
      </c>
      <c r="P26" s="31">
        <f t="shared" si="17"/>
        <v>0</v>
      </c>
    </row>
    <row r="27" spans="1:16" ht="14.1" customHeight="1" x14ac:dyDescent="0.2">
      <c r="A27" s="28" t="s">
        <v>162</v>
      </c>
      <c r="B27" s="24" t="s">
        <v>65</v>
      </c>
      <c r="C27" s="138" t="s">
        <v>90</v>
      </c>
      <c r="D27" s="24" t="s">
        <v>143</v>
      </c>
      <c r="E27" s="30">
        <v>1</v>
      </c>
      <c r="F27" s="31"/>
      <c r="G27" s="31"/>
      <c r="H27" s="31"/>
      <c r="I27" s="35"/>
      <c r="J27" s="35"/>
      <c r="K27" s="31">
        <f t="shared" si="12"/>
        <v>0</v>
      </c>
      <c r="L27" s="31">
        <f t="shared" si="13"/>
        <v>0</v>
      </c>
      <c r="M27" s="31">
        <f t="shared" si="14"/>
        <v>0</v>
      </c>
      <c r="N27" s="31">
        <f t="shared" si="15"/>
        <v>0</v>
      </c>
      <c r="O27" s="31">
        <f t="shared" si="16"/>
        <v>0</v>
      </c>
      <c r="P27" s="31">
        <f t="shared" si="17"/>
        <v>0</v>
      </c>
    </row>
    <row r="28" spans="1:16" ht="25.5" x14ac:dyDescent="0.2">
      <c r="A28" s="28" t="s">
        <v>163</v>
      </c>
      <c r="B28" s="24" t="s">
        <v>65</v>
      </c>
      <c r="C28" s="128" t="s">
        <v>208</v>
      </c>
      <c r="D28" s="25" t="s">
        <v>34</v>
      </c>
      <c r="E28" s="30">
        <v>1</v>
      </c>
      <c r="F28" s="31"/>
      <c r="G28" s="31"/>
      <c r="H28" s="31"/>
      <c r="I28" s="35"/>
      <c r="J28" s="35"/>
      <c r="K28" s="31">
        <f t="shared" si="12"/>
        <v>0</v>
      </c>
      <c r="L28" s="31">
        <f t="shared" si="13"/>
        <v>0</v>
      </c>
      <c r="M28" s="31">
        <f t="shared" si="14"/>
        <v>0</v>
      </c>
      <c r="N28" s="31">
        <f t="shared" si="15"/>
        <v>0</v>
      </c>
      <c r="O28" s="31">
        <f t="shared" si="16"/>
        <v>0</v>
      </c>
      <c r="P28" s="31">
        <f t="shared" si="17"/>
        <v>0</v>
      </c>
    </row>
    <row r="29" spans="1:16" x14ac:dyDescent="0.2">
      <c r="A29" s="28" t="s">
        <v>164</v>
      </c>
      <c r="B29" s="24" t="s">
        <v>65</v>
      </c>
      <c r="C29" s="133" t="s">
        <v>252</v>
      </c>
      <c r="D29" s="24" t="s">
        <v>253</v>
      </c>
      <c r="E29" s="29">
        <v>3</v>
      </c>
      <c r="F29" s="31"/>
      <c r="G29" s="31"/>
      <c r="H29" s="31"/>
      <c r="I29" s="35"/>
      <c r="J29" s="35"/>
      <c r="K29" s="31">
        <f t="shared" ref="K29" si="18">SUM(H29:J29)</f>
        <v>0</v>
      </c>
      <c r="L29" s="31">
        <f t="shared" ref="L29" si="19">ROUND(E29*F29,2)</f>
        <v>0</v>
      </c>
      <c r="M29" s="31">
        <f t="shared" ref="M29" si="20">ROUND(E29*H29,2)</f>
        <v>0</v>
      </c>
      <c r="N29" s="31">
        <f t="shared" ref="N29" si="21">ROUND(E29*I29,2)</f>
        <v>0</v>
      </c>
      <c r="O29" s="31">
        <f t="shared" ref="O29" si="22">ROUND(E29*J29,2)</f>
        <v>0</v>
      </c>
      <c r="P29" s="31">
        <f t="shared" ref="P29" si="23">M29+N29+O29</f>
        <v>0</v>
      </c>
    </row>
    <row r="30" spans="1:16" ht="14.1" customHeight="1" x14ac:dyDescent="0.2">
      <c r="A30" s="85"/>
      <c r="B30" s="41"/>
      <c r="C30" s="34" t="s">
        <v>355</v>
      </c>
      <c r="D30" s="95"/>
      <c r="E30" s="96"/>
      <c r="F30" s="83"/>
      <c r="G30" s="83"/>
      <c r="H30" s="83"/>
      <c r="I30" s="97"/>
      <c r="J30" s="98"/>
      <c r="K30" s="99"/>
      <c r="L30" s="31"/>
      <c r="M30" s="31"/>
      <c r="N30" s="31"/>
      <c r="O30" s="31"/>
      <c r="P30" s="31"/>
    </row>
    <row r="31" spans="1:16" ht="14.1" customHeight="1" x14ac:dyDescent="0.2">
      <c r="A31" s="28" t="s">
        <v>148</v>
      </c>
      <c r="B31" s="24" t="s">
        <v>65</v>
      </c>
      <c r="C31" s="137" t="s">
        <v>357</v>
      </c>
      <c r="D31" s="129" t="s">
        <v>98</v>
      </c>
      <c r="E31" s="30">
        <v>2.4</v>
      </c>
      <c r="F31" s="31"/>
      <c r="G31" s="31"/>
      <c r="H31" s="31"/>
      <c r="I31" s="35"/>
      <c r="J31" s="35"/>
      <c r="K31" s="31">
        <f t="shared" ref="K31" si="24">SUM(H31:J31)</f>
        <v>0</v>
      </c>
      <c r="L31" s="31">
        <f t="shared" ref="L31" si="25">ROUND(E31*F31,2)</f>
        <v>0</v>
      </c>
      <c r="M31" s="31">
        <f t="shared" ref="M31" si="26">ROUND(E31*H31,2)</f>
        <v>0</v>
      </c>
      <c r="N31" s="31">
        <f t="shared" ref="N31" si="27">ROUND(E31*I31,2)</f>
        <v>0</v>
      </c>
      <c r="O31" s="31">
        <f t="shared" ref="O31" si="28">ROUND(E31*J31,2)</f>
        <v>0</v>
      </c>
      <c r="P31" s="31">
        <f t="shared" ref="P31" si="29">M31+N31+O31</f>
        <v>0</v>
      </c>
    </row>
    <row r="32" spans="1:16" ht="14.1" customHeight="1" x14ac:dyDescent="0.2">
      <c r="A32" s="28" t="s">
        <v>149</v>
      </c>
      <c r="B32" s="24"/>
      <c r="C32" s="137" t="s">
        <v>356</v>
      </c>
      <c r="D32" s="129" t="s">
        <v>98</v>
      </c>
      <c r="E32" s="30">
        <v>9</v>
      </c>
      <c r="F32" s="31"/>
      <c r="G32" s="31"/>
      <c r="H32" s="31"/>
      <c r="I32" s="35"/>
      <c r="J32" s="35"/>
      <c r="K32" s="31">
        <f t="shared" ref="K32" si="30">SUM(H32:J32)</f>
        <v>0</v>
      </c>
      <c r="L32" s="31">
        <f t="shared" ref="L32" si="31">ROUND(E32*F32,2)</f>
        <v>0</v>
      </c>
      <c r="M32" s="31">
        <f t="shared" ref="M32" si="32">ROUND(E32*H32,2)</f>
        <v>0</v>
      </c>
      <c r="N32" s="31">
        <f t="shared" ref="N32" si="33">ROUND(E32*I32,2)</f>
        <v>0</v>
      </c>
      <c r="O32" s="31">
        <f t="shared" ref="O32" si="34">ROUND(E32*J32,2)</f>
        <v>0</v>
      </c>
      <c r="P32" s="31">
        <f t="shared" ref="P32" si="35">M32+N32+O32</f>
        <v>0</v>
      </c>
    </row>
    <row r="33" spans="1:16" ht="14.1" customHeight="1" x14ac:dyDescent="0.2">
      <c r="A33" s="28" t="s">
        <v>150</v>
      </c>
      <c r="B33" s="24" t="s">
        <v>65</v>
      </c>
      <c r="C33" s="137" t="s">
        <v>221</v>
      </c>
      <c r="D33" s="24" t="s">
        <v>100</v>
      </c>
      <c r="E33" s="30">
        <v>85</v>
      </c>
      <c r="F33" s="31"/>
      <c r="G33" s="31"/>
      <c r="H33" s="31"/>
      <c r="I33" s="35"/>
      <c r="J33" s="35"/>
      <c r="K33" s="31">
        <f t="shared" ref="K33" si="36">SUM(H33:J33)</f>
        <v>0</v>
      </c>
      <c r="L33" s="31">
        <f t="shared" ref="L33" si="37">ROUND(E33*F33,2)</f>
        <v>0</v>
      </c>
      <c r="M33" s="31">
        <f t="shared" ref="M33" si="38">ROUND(E33*H33,2)</f>
        <v>0</v>
      </c>
      <c r="N33" s="31">
        <f t="shared" ref="N33" si="39">ROUND(E33*I33,2)</f>
        <v>0</v>
      </c>
      <c r="O33" s="31">
        <f t="shared" ref="O33" si="40">ROUND(E33*J33,2)</f>
        <v>0</v>
      </c>
      <c r="P33" s="31">
        <f t="shared" ref="P33" si="41">M33+N33+O33</f>
        <v>0</v>
      </c>
    </row>
    <row r="34" spans="1:16" ht="14.1" customHeight="1" x14ac:dyDescent="0.2">
      <c r="A34" s="85"/>
      <c r="B34" s="41"/>
      <c r="C34" s="94"/>
      <c r="D34" s="95"/>
      <c r="E34" s="96"/>
      <c r="F34" s="83"/>
      <c r="G34" s="83"/>
      <c r="H34" s="83"/>
      <c r="I34" s="97"/>
      <c r="J34" s="98"/>
      <c r="K34" s="99"/>
      <c r="L34" s="31"/>
      <c r="M34" s="31"/>
      <c r="N34" s="31"/>
      <c r="O34" s="31"/>
      <c r="P34" s="31"/>
    </row>
    <row r="35" spans="1:16" s="55" customFormat="1" ht="14.1" customHeight="1" x14ac:dyDescent="0.2">
      <c r="A35" s="262" t="s">
        <v>251</v>
      </c>
      <c r="B35" s="263"/>
      <c r="C35" s="263"/>
      <c r="D35" s="263"/>
      <c r="E35" s="263"/>
      <c r="F35" s="263"/>
      <c r="G35" s="263"/>
      <c r="H35" s="263"/>
      <c r="I35" s="263"/>
      <c r="J35" s="264"/>
      <c r="K35" s="40"/>
      <c r="L35" s="32">
        <f>SUM(L12:L34)</f>
        <v>0</v>
      </c>
      <c r="M35" s="32">
        <f>SUM(M12:M34)</f>
        <v>0</v>
      </c>
      <c r="N35" s="32">
        <f>SUM(N12:N34)</f>
        <v>0</v>
      </c>
      <c r="O35" s="32">
        <f>SUM(O12:O34)</f>
        <v>0</v>
      </c>
      <c r="P35" s="32">
        <f>SUM(P12:P34)</f>
        <v>0</v>
      </c>
    </row>
    <row r="36" spans="1:16" s="51" customFormat="1" ht="18" customHeight="1" x14ac:dyDescent="0.2">
      <c r="A36" s="52"/>
      <c r="B36" s="52"/>
      <c r="C36" s="53"/>
      <c r="D36" s="54"/>
      <c r="E36" s="54"/>
      <c r="F36" s="54"/>
      <c r="G36" s="54"/>
      <c r="H36" s="55"/>
      <c r="I36" s="55"/>
      <c r="J36" s="55"/>
      <c r="K36" s="55"/>
      <c r="L36" s="55"/>
      <c r="M36" s="56"/>
      <c r="N36" s="57"/>
      <c r="O36" s="56"/>
      <c r="P36" s="58"/>
    </row>
    <row r="37" spans="1:16" s="51" customFormat="1" ht="15.75" customHeight="1" x14ac:dyDescent="0.2">
      <c r="A37" s="52"/>
      <c r="B37" s="52"/>
      <c r="C37" s="53"/>
      <c r="D37" s="54"/>
      <c r="E37" s="54"/>
      <c r="F37" s="54"/>
      <c r="G37" s="54"/>
      <c r="H37" s="55"/>
      <c r="I37" s="55"/>
      <c r="J37" s="55"/>
      <c r="K37" s="55"/>
      <c r="L37" s="55"/>
      <c r="M37" s="56"/>
      <c r="N37" s="57"/>
      <c r="O37" s="56"/>
      <c r="P37" s="58"/>
    </row>
    <row r="38" spans="1:16" s="51" customFormat="1" ht="12" customHeight="1" x14ac:dyDescent="0.2">
      <c r="A38" s="52"/>
      <c r="B38" s="52"/>
      <c r="C38" s="59" t="s">
        <v>360</v>
      </c>
      <c r="D38" s="54"/>
      <c r="E38" s="54"/>
      <c r="F38" s="54"/>
      <c r="G38" s="54"/>
      <c r="H38" s="55"/>
      <c r="I38" s="55"/>
      <c r="J38" s="55"/>
      <c r="K38" s="55"/>
      <c r="L38" s="55"/>
      <c r="M38" s="60"/>
      <c r="O38" s="60"/>
      <c r="P38" s="61"/>
    </row>
    <row r="39" spans="1:16" s="51" customFormat="1" ht="12" customHeight="1" x14ac:dyDescent="0.2">
      <c r="A39" s="52"/>
      <c r="B39" s="52"/>
      <c r="C39" s="45" t="s">
        <v>0</v>
      </c>
      <c r="D39" s="54"/>
      <c r="E39" s="54"/>
      <c r="F39" s="54"/>
      <c r="G39" s="54"/>
      <c r="H39" s="55"/>
      <c r="I39" s="45"/>
      <c r="J39" s="45"/>
      <c r="K39" s="45"/>
      <c r="L39" s="45"/>
      <c r="M39" s="60"/>
      <c r="O39" s="60"/>
      <c r="P39" s="61"/>
    </row>
    <row r="40" spans="1:16" s="51" customFormat="1" ht="12" customHeight="1" x14ac:dyDescent="0.2">
      <c r="A40" s="52"/>
      <c r="B40" s="52"/>
      <c r="C40" s="43"/>
      <c r="D40" s="54"/>
      <c r="E40" s="54"/>
      <c r="F40" s="54"/>
      <c r="G40" s="54"/>
      <c r="H40" s="55"/>
      <c r="I40" s="42"/>
      <c r="J40" s="42"/>
      <c r="K40" s="42"/>
      <c r="L40" s="42"/>
      <c r="M40" s="60"/>
      <c r="O40" s="60"/>
      <c r="P40" s="61"/>
    </row>
    <row r="41" spans="1:16" x14ac:dyDescent="0.2">
      <c r="D41" s="54"/>
      <c r="E41" s="54"/>
      <c r="F41" s="54"/>
      <c r="G41" s="54"/>
      <c r="H41" s="55"/>
    </row>
    <row r="42" spans="1:16" x14ac:dyDescent="0.2">
      <c r="F42" s="54"/>
      <c r="G42" s="54"/>
      <c r="H42" s="55"/>
    </row>
    <row r="43" spans="1:16" x14ac:dyDescent="0.2">
      <c r="F43" s="54"/>
      <c r="G43" s="54"/>
      <c r="H43" s="55"/>
    </row>
  </sheetData>
  <protectedRanges>
    <protectedRange password="CF3F" sqref="B35" name="Range1_2_1_3_1"/>
  </protectedRanges>
  <mergeCells count="12">
    <mergeCell ref="L10:P10"/>
    <mergeCell ref="A10:A11"/>
    <mergeCell ref="B10:B11"/>
    <mergeCell ref="C10:C11"/>
    <mergeCell ref="D10:D11"/>
    <mergeCell ref="E10:E11"/>
    <mergeCell ref="F10:K10"/>
    <mergeCell ref="A4:B4"/>
    <mergeCell ref="A5:B5"/>
    <mergeCell ref="A6:B6"/>
    <mergeCell ref="A7:B7"/>
    <mergeCell ref="A35:J35"/>
  </mergeCells>
  <phoneticPr fontId="5" type="noConversion"/>
  <pageMargins left="0.75000000000000011" right="0.75000000000000011" top="1" bottom="1" header="0.5" footer="0.5"/>
  <pageSetup paperSize="9" scale="79" fitToHeight="0" orientation="landscape" horizontalDpi="1200" verticalDpi="1200" r:id="rId1"/>
  <headerFooter alignWithMargins="0"/>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P26"/>
  <sheetViews>
    <sheetView topLeftCell="A19" zoomScale="110" zoomScaleNormal="110" workbookViewId="0">
      <selection activeCell="A27" sqref="A27:XFD28"/>
    </sheetView>
  </sheetViews>
  <sheetFormatPr defaultColWidth="10.42578125" defaultRowHeight="12.75" x14ac:dyDescent="0.2"/>
  <cols>
    <col min="1" max="1" width="4.7109375" style="42" customWidth="1"/>
    <col min="2" max="2" width="9.28515625" style="42" customWidth="1"/>
    <col min="3" max="3" width="46.28515625" style="42" customWidth="1"/>
    <col min="4" max="4" width="5.7109375" style="42" customWidth="1"/>
    <col min="5" max="5" width="8.42578125" style="42" customWidth="1"/>
    <col min="6" max="6" width="8.28515625" style="42" customWidth="1"/>
    <col min="7" max="7" width="7.7109375" style="42" customWidth="1"/>
    <col min="8" max="9" width="8.42578125" style="42" customWidth="1"/>
    <col min="10" max="10" width="6.28515625" style="42" customWidth="1"/>
    <col min="11" max="11" width="8.42578125" style="42" customWidth="1"/>
    <col min="12" max="12" width="8.28515625" style="42" customWidth="1"/>
    <col min="13" max="13" width="10" style="42" bestFit="1" customWidth="1"/>
    <col min="14" max="14" width="9" style="42" customWidth="1"/>
    <col min="15" max="15" width="7.42578125" style="42" bestFit="1" customWidth="1"/>
    <col min="16" max="16" width="13" style="42" bestFit="1" customWidth="1"/>
    <col min="17" max="17" width="10.42578125" style="42"/>
    <col min="18" max="18" width="25.28515625" style="42" customWidth="1"/>
    <col min="19" max="16384" width="10.42578125" style="42"/>
  </cols>
  <sheetData>
    <row r="1" spans="1:16" x14ac:dyDescent="0.2">
      <c r="A1" s="45"/>
      <c r="E1" s="45" t="s">
        <v>71</v>
      </c>
      <c r="F1" s="45"/>
      <c r="G1" s="45"/>
    </row>
    <row r="2" spans="1:16" x14ac:dyDescent="0.2">
      <c r="A2" s="45"/>
      <c r="E2" s="45" t="s">
        <v>35</v>
      </c>
      <c r="F2" s="45"/>
      <c r="G2" s="45"/>
    </row>
    <row r="3" spans="1:16" x14ac:dyDescent="0.2">
      <c r="A3" s="45"/>
      <c r="H3" s="43"/>
      <c r="I3" s="43"/>
      <c r="J3" s="43"/>
      <c r="K3" s="43"/>
      <c r="L3" s="43"/>
      <c r="N3" s="43"/>
    </row>
    <row r="4" spans="1:16" x14ac:dyDescent="0.2">
      <c r="A4" s="253" t="s">
        <v>23</v>
      </c>
      <c r="B4" s="253"/>
      <c r="C4" s="42" t="str">
        <f>KOPTĀME!C11</f>
        <v>Malkas novietnes otrās daļas pārbūve par ražošanas cehu</v>
      </c>
      <c r="H4" s="43"/>
      <c r="I4" s="43"/>
      <c r="J4" s="43"/>
      <c r="K4" s="43"/>
      <c r="L4" s="43"/>
      <c r="N4" s="43"/>
    </row>
    <row r="5" spans="1:16" x14ac:dyDescent="0.2">
      <c r="A5" s="253" t="s">
        <v>9</v>
      </c>
      <c r="B5" s="253"/>
      <c r="C5" s="42" t="str">
        <f>KOPTĀME!C11</f>
        <v>Malkas novietnes otrās daļas pārbūve par ražošanas cehu</v>
      </c>
      <c r="P5" s="44"/>
    </row>
    <row r="6" spans="1:16" x14ac:dyDescent="0.2">
      <c r="A6" s="253" t="s">
        <v>10</v>
      </c>
      <c r="B6" s="253"/>
      <c r="C6" s="42" t="str">
        <f>KONSTRUKTĪVI!C8</f>
        <v>"Benūžu Skauģi", Babītes pagasts, Mārupes novads</v>
      </c>
      <c r="P6" s="44"/>
    </row>
    <row r="7" spans="1:16" x14ac:dyDescent="0.2">
      <c r="A7" s="253" t="s">
        <v>24</v>
      </c>
      <c r="B7" s="253"/>
      <c r="C7" s="42" t="str">
        <f>KOPTĀME!C13</f>
        <v>-</v>
      </c>
      <c r="P7" s="44"/>
    </row>
    <row r="8" spans="1:16" x14ac:dyDescent="0.2">
      <c r="A8" s="43"/>
      <c r="B8" s="43"/>
      <c r="M8" s="45"/>
      <c r="P8" s="46" t="s">
        <v>1</v>
      </c>
    </row>
    <row r="9" spans="1:16" x14ac:dyDescent="0.2">
      <c r="A9" s="45"/>
      <c r="C9" s="47"/>
      <c r="D9" s="48"/>
      <c r="M9" s="49"/>
      <c r="P9" s="48">
        <f>P21</f>
        <v>0</v>
      </c>
    </row>
    <row r="10" spans="1:16" s="50" customFormat="1" ht="14.1" customHeight="1" x14ac:dyDescent="0.2">
      <c r="A10" s="267" t="s">
        <v>21</v>
      </c>
      <c r="B10" s="268" t="s">
        <v>22</v>
      </c>
      <c r="C10" s="269" t="s">
        <v>101</v>
      </c>
      <c r="D10" s="270" t="s">
        <v>15</v>
      </c>
      <c r="E10" s="270" t="s">
        <v>2</v>
      </c>
      <c r="F10" s="271" t="s">
        <v>16</v>
      </c>
      <c r="G10" s="271"/>
      <c r="H10" s="271"/>
      <c r="I10" s="271"/>
      <c r="J10" s="271"/>
      <c r="K10" s="271"/>
      <c r="L10" s="265" t="s">
        <v>17</v>
      </c>
      <c r="M10" s="265"/>
      <c r="N10" s="265"/>
      <c r="O10" s="265"/>
      <c r="P10" s="265"/>
    </row>
    <row r="11" spans="1:16" s="50" customFormat="1" ht="106.15" customHeight="1" x14ac:dyDescent="0.2">
      <c r="A11" s="267"/>
      <c r="B11" s="268"/>
      <c r="C11" s="269"/>
      <c r="D11" s="270"/>
      <c r="E11" s="270"/>
      <c r="F11" s="92" t="s">
        <v>18</v>
      </c>
      <c r="G11" s="92" t="s">
        <v>25</v>
      </c>
      <c r="H11" s="92" t="s">
        <v>29</v>
      </c>
      <c r="I11" s="92" t="s">
        <v>102</v>
      </c>
      <c r="J11" s="92" t="s">
        <v>27</v>
      </c>
      <c r="K11" s="92" t="s">
        <v>28</v>
      </c>
      <c r="L11" s="92" t="s">
        <v>19</v>
      </c>
      <c r="M11" s="92" t="s">
        <v>29</v>
      </c>
      <c r="N11" s="92" t="s">
        <v>102</v>
      </c>
      <c r="O11" s="92" t="s">
        <v>27</v>
      </c>
      <c r="P11" s="92" t="s">
        <v>30</v>
      </c>
    </row>
    <row r="12" spans="1:16" ht="18" customHeight="1" x14ac:dyDescent="0.2">
      <c r="A12" s="26"/>
      <c r="B12" s="25"/>
      <c r="C12" s="236" t="s">
        <v>731</v>
      </c>
      <c r="D12" s="233" t="s">
        <v>100</v>
      </c>
      <c r="E12" s="29">
        <f>360.18</f>
        <v>360.18</v>
      </c>
      <c r="F12" s="25"/>
      <c r="G12" s="25"/>
      <c r="H12" s="26"/>
      <c r="I12" s="26"/>
      <c r="J12" s="26"/>
      <c r="K12" s="26"/>
      <c r="L12" s="26"/>
      <c r="M12" s="27"/>
      <c r="N12" s="27"/>
      <c r="O12" s="27"/>
      <c r="P12" s="27"/>
    </row>
    <row r="13" spans="1:16" ht="18" customHeight="1" x14ac:dyDescent="0.2">
      <c r="A13" s="28" t="s">
        <v>144</v>
      </c>
      <c r="B13" s="232" t="s">
        <v>65</v>
      </c>
      <c r="C13" s="131" t="s">
        <v>729</v>
      </c>
      <c r="D13" s="233"/>
      <c r="E13" s="29"/>
      <c r="F13" s="31"/>
      <c r="G13" s="31"/>
      <c r="H13" s="31"/>
      <c r="I13" s="31"/>
      <c r="J13" s="31"/>
      <c r="K13" s="31">
        <f>SUM(H13:J13)</f>
        <v>0</v>
      </c>
      <c r="L13" s="31">
        <f>ROUND(E13*F13,2)</f>
        <v>0</v>
      </c>
      <c r="M13" s="31">
        <f>ROUND(E13*H13,2)</f>
        <v>0</v>
      </c>
      <c r="N13" s="31">
        <f>ROUND(E13*I13,2)</f>
        <v>0</v>
      </c>
      <c r="O13" s="31">
        <f>ROUND(E13*J13,2)</f>
        <v>0</v>
      </c>
      <c r="P13" s="31">
        <f>M13+N13+O13</f>
        <v>0</v>
      </c>
    </row>
    <row r="14" spans="1:16" x14ac:dyDescent="0.2">
      <c r="A14" s="28" t="s">
        <v>145</v>
      </c>
      <c r="B14" s="232" t="s">
        <v>65</v>
      </c>
      <c r="C14" s="133" t="s">
        <v>726</v>
      </c>
      <c r="D14" s="233"/>
      <c r="E14" s="29"/>
      <c r="F14" s="31"/>
      <c r="G14" s="31"/>
      <c r="H14" s="31"/>
      <c r="I14" s="31"/>
      <c r="J14" s="31"/>
      <c r="K14" s="31">
        <f>SUM(H14:J14)</f>
        <v>0</v>
      </c>
      <c r="L14" s="31">
        <f>ROUND(E14*F14,2)</f>
        <v>0</v>
      </c>
      <c r="M14" s="31">
        <f>ROUND(E14*H14,2)</f>
        <v>0</v>
      </c>
      <c r="N14" s="31">
        <f>ROUND(E14*I14,2)</f>
        <v>0</v>
      </c>
      <c r="O14" s="31">
        <f>ROUND(E14*J14,2)</f>
        <v>0</v>
      </c>
      <c r="P14" s="31">
        <f>M14+N14+O14</f>
        <v>0</v>
      </c>
    </row>
    <row r="15" spans="1:16" ht="15" customHeight="1" x14ac:dyDescent="0.2">
      <c r="A15" s="28" t="s">
        <v>146</v>
      </c>
      <c r="B15" s="232" t="s">
        <v>65</v>
      </c>
      <c r="C15" s="131" t="s">
        <v>727</v>
      </c>
      <c r="D15" s="233"/>
      <c r="E15" s="29"/>
      <c r="F15" s="31"/>
      <c r="G15" s="31"/>
      <c r="H15" s="31"/>
      <c r="I15" s="31"/>
      <c r="J15" s="31"/>
      <c r="K15" s="31">
        <f>SUM(H15:J15)</f>
        <v>0</v>
      </c>
      <c r="L15" s="31">
        <f>ROUND(E15*F15,2)</f>
        <v>0</v>
      </c>
      <c r="M15" s="31">
        <f>ROUND(E15*H15,2)</f>
        <v>0</v>
      </c>
      <c r="N15" s="31">
        <f>ROUND(E15*I15,2)</f>
        <v>0</v>
      </c>
      <c r="O15" s="31">
        <f>ROUND(E15*J15,2)</f>
        <v>0</v>
      </c>
      <c r="P15" s="31">
        <f>M15+N15+O15</f>
        <v>0</v>
      </c>
    </row>
    <row r="16" spans="1:16" ht="15" customHeight="1" x14ac:dyDescent="0.2">
      <c r="A16" s="28" t="s">
        <v>147</v>
      </c>
      <c r="B16" s="232"/>
      <c r="C16" s="234" t="s">
        <v>720</v>
      </c>
      <c r="D16" s="233"/>
      <c r="E16" s="29"/>
      <c r="F16" s="31"/>
      <c r="G16" s="31"/>
      <c r="H16" s="31"/>
      <c r="I16" s="31"/>
      <c r="J16" s="31"/>
      <c r="K16" s="31"/>
      <c r="L16" s="31"/>
      <c r="M16" s="31"/>
      <c r="N16" s="31"/>
      <c r="O16" s="31"/>
      <c r="P16" s="31"/>
    </row>
    <row r="17" spans="1:16" ht="15" customHeight="1" x14ac:dyDescent="0.2">
      <c r="A17" s="28" t="s">
        <v>155</v>
      </c>
      <c r="B17" s="232"/>
      <c r="C17" s="234" t="s">
        <v>730</v>
      </c>
      <c r="D17" s="233"/>
      <c r="E17" s="29"/>
      <c r="F17" s="31"/>
      <c r="G17" s="31"/>
      <c r="H17" s="31"/>
      <c r="I17" s="31"/>
      <c r="J17" s="31"/>
      <c r="K17" s="31"/>
      <c r="L17" s="31"/>
      <c r="M17" s="31"/>
      <c r="N17" s="31"/>
      <c r="O17" s="31"/>
      <c r="P17" s="31"/>
    </row>
    <row r="18" spans="1:16" ht="15" customHeight="1" x14ac:dyDescent="0.2">
      <c r="A18" s="28" t="s">
        <v>156</v>
      </c>
      <c r="B18" s="232"/>
      <c r="C18" s="235" t="s">
        <v>728</v>
      </c>
      <c r="D18" s="233"/>
      <c r="E18" s="29"/>
      <c r="F18" s="31"/>
      <c r="G18" s="31"/>
      <c r="H18" s="31"/>
      <c r="I18" s="31"/>
      <c r="J18" s="31"/>
      <c r="K18" s="31"/>
      <c r="L18" s="31"/>
      <c r="M18" s="31"/>
      <c r="N18" s="31"/>
      <c r="O18" s="31"/>
      <c r="P18" s="31"/>
    </row>
    <row r="19" spans="1:16" ht="14.1" customHeight="1" x14ac:dyDescent="0.2">
      <c r="A19" s="24"/>
      <c r="B19" s="24" t="s">
        <v>65</v>
      </c>
      <c r="C19" s="236" t="s">
        <v>732</v>
      </c>
      <c r="D19" s="233" t="s">
        <v>100</v>
      </c>
      <c r="E19" s="29">
        <f>18.6</f>
        <v>18.600000000000001</v>
      </c>
      <c r="F19" s="88"/>
      <c r="G19" s="31"/>
      <c r="H19" s="31"/>
      <c r="I19" s="31"/>
      <c r="J19" s="31"/>
      <c r="K19" s="31"/>
      <c r="L19" s="31"/>
      <c r="M19" s="31"/>
      <c r="N19" s="31"/>
      <c r="O19" s="31"/>
      <c r="P19" s="31"/>
    </row>
    <row r="20" spans="1:16" ht="14.1" customHeight="1" x14ac:dyDescent="0.2">
      <c r="A20" s="28" t="s">
        <v>148</v>
      </c>
      <c r="B20" s="24" t="s">
        <v>65</v>
      </c>
      <c r="C20" s="137" t="s">
        <v>733</v>
      </c>
      <c r="D20" s="24"/>
      <c r="E20" s="30"/>
      <c r="F20" s="31"/>
      <c r="G20" s="31"/>
      <c r="H20" s="31"/>
      <c r="I20" s="31"/>
      <c r="J20" s="31"/>
      <c r="K20" s="31">
        <f t="shared" ref="K20" si="0">SUM(H20:J20)</f>
        <v>0</v>
      </c>
      <c r="L20" s="31">
        <f t="shared" ref="L20" si="1">ROUND(E20*F20,2)</f>
        <v>0</v>
      </c>
      <c r="M20" s="31">
        <f t="shared" ref="M20" si="2">ROUND(E20*H20,2)</f>
        <v>0</v>
      </c>
      <c r="N20" s="31">
        <f t="shared" ref="N20" si="3">ROUND(E20*I20,2)</f>
        <v>0</v>
      </c>
      <c r="O20" s="31">
        <f t="shared" ref="O20" si="4">ROUND(E20*J20,2)</f>
        <v>0</v>
      </c>
      <c r="P20" s="31">
        <f t="shared" ref="P20" si="5">M20+N20+O20</f>
        <v>0</v>
      </c>
    </row>
    <row r="21" spans="1:16" x14ac:dyDescent="0.2">
      <c r="A21" s="262" t="s">
        <v>251</v>
      </c>
      <c r="B21" s="263"/>
      <c r="C21" s="263"/>
      <c r="D21" s="263"/>
      <c r="E21" s="263"/>
      <c r="F21" s="263"/>
      <c r="G21" s="263"/>
      <c r="H21" s="263"/>
      <c r="I21" s="263"/>
      <c r="J21" s="264"/>
      <c r="K21" s="40"/>
      <c r="L21" s="32">
        <f>SUM(L12:L20)</f>
        <v>0</v>
      </c>
      <c r="M21" s="32">
        <f>SUM(M12:M20)</f>
        <v>0</v>
      </c>
      <c r="N21" s="32">
        <f>SUM(N12:N20)</f>
        <v>0</v>
      </c>
      <c r="O21" s="32">
        <f>SUM(O12:O20)</f>
        <v>0</v>
      </c>
      <c r="P21" s="32">
        <f>SUM(P12:P20)</f>
        <v>0</v>
      </c>
    </row>
    <row r="22" spans="1:16" s="51" customFormat="1" x14ac:dyDescent="0.2">
      <c r="A22" s="52"/>
      <c r="B22" s="52"/>
      <c r="C22" s="53"/>
      <c r="D22" s="54"/>
      <c r="E22" s="54"/>
      <c r="F22" s="54"/>
      <c r="G22" s="54"/>
      <c r="H22" s="55"/>
      <c r="I22" s="55"/>
      <c r="J22" s="55"/>
      <c r="K22" s="55"/>
      <c r="L22" s="55"/>
      <c r="M22" s="56"/>
      <c r="N22" s="57"/>
      <c r="O22" s="56"/>
      <c r="P22" s="58"/>
    </row>
    <row r="23" spans="1:16" s="51" customFormat="1" x14ac:dyDescent="0.2">
      <c r="A23" s="52"/>
      <c r="B23" s="52"/>
      <c r="C23" s="53"/>
      <c r="D23" s="54"/>
      <c r="E23" s="54"/>
      <c r="F23" s="54"/>
      <c r="G23" s="54"/>
      <c r="H23" s="55"/>
      <c r="I23" s="55"/>
      <c r="J23" s="55"/>
      <c r="K23" s="55"/>
      <c r="L23" s="55"/>
      <c r="M23" s="56"/>
      <c r="N23" s="57"/>
      <c r="O23" s="56"/>
      <c r="P23" s="58"/>
    </row>
    <row r="24" spans="1:16" x14ac:dyDescent="0.2">
      <c r="C24" s="59" t="s">
        <v>360</v>
      </c>
    </row>
    <row r="25" spans="1:16" x14ac:dyDescent="0.2">
      <c r="C25" s="45" t="s">
        <v>0</v>
      </c>
    </row>
    <row r="26" spans="1:16" x14ac:dyDescent="0.2">
      <c r="C26" s="43"/>
    </row>
  </sheetData>
  <protectedRanges>
    <protectedRange password="CF3F" sqref="B21" name="Range1_2_1_3_1"/>
  </protectedRanges>
  <mergeCells count="12">
    <mergeCell ref="L10:P10"/>
    <mergeCell ref="A10:A11"/>
    <mergeCell ref="B10:B11"/>
    <mergeCell ref="C10:C11"/>
    <mergeCell ref="D10:D11"/>
    <mergeCell ref="E10:E11"/>
    <mergeCell ref="F10:K10"/>
    <mergeCell ref="A4:B4"/>
    <mergeCell ref="A5:B5"/>
    <mergeCell ref="A6:B6"/>
    <mergeCell ref="A7:B7"/>
    <mergeCell ref="A21:J21"/>
  </mergeCells>
  <phoneticPr fontId="5" type="noConversion"/>
  <pageMargins left="0.75000000000000011" right="0.75000000000000011" top="1" bottom="1" header="0.5" footer="0.5"/>
  <pageSetup paperSize="9" scale="78" fitToHeight="0" orientation="landscape" horizontalDpi="4294967292" verticalDpi="4294967292" r:id="rId1"/>
  <headerFooter alignWithMargins="0"/>
  <colBreaks count="1" manualBreakCount="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P48"/>
  <sheetViews>
    <sheetView topLeftCell="A23" zoomScale="130" zoomScaleNormal="130" workbookViewId="0">
      <selection activeCell="A49" sqref="A49:XFD50"/>
    </sheetView>
  </sheetViews>
  <sheetFormatPr defaultColWidth="10.42578125" defaultRowHeight="12.75" x14ac:dyDescent="0.2"/>
  <cols>
    <col min="1" max="1" width="4.7109375" style="45" customWidth="1"/>
    <col min="2" max="2" width="9.28515625" style="42" customWidth="1"/>
    <col min="3" max="3" width="53.7109375" style="42" customWidth="1"/>
    <col min="4" max="4" width="5.7109375" style="42" customWidth="1"/>
    <col min="5" max="5" width="8.42578125" style="42" customWidth="1"/>
    <col min="6" max="6" width="8.28515625" style="42" customWidth="1"/>
    <col min="7" max="7" width="6.42578125" style="42" customWidth="1"/>
    <col min="8" max="9" width="8.42578125" style="42" customWidth="1"/>
    <col min="10" max="10" width="6.28515625" style="42" customWidth="1"/>
    <col min="11" max="11" width="8.42578125" style="42" customWidth="1"/>
    <col min="12" max="12" width="8.28515625" style="42" customWidth="1"/>
    <col min="13" max="13" width="8.7109375" style="42" customWidth="1"/>
    <col min="14" max="14" width="9" style="42" customWidth="1"/>
    <col min="15" max="15" width="8.7109375" style="42" customWidth="1"/>
    <col min="16" max="16" width="8.5703125" style="42" customWidth="1"/>
    <col min="17" max="16384" width="10.42578125" style="42"/>
  </cols>
  <sheetData>
    <row r="1" spans="1:16" x14ac:dyDescent="0.2">
      <c r="E1" s="45" t="s">
        <v>49</v>
      </c>
      <c r="F1" s="45"/>
      <c r="G1" s="45"/>
    </row>
    <row r="2" spans="1:16" x14ac:dyDescent="0.2">
      <c r="E2" s="45" t="s">
        <v>40</v>
      </c>
      <c r="F2" s="45"/>
      <c r="G2" s="45"/>
    </row>
    <row r="3" spans="1:16" x14ac:dyDescent="0.2">
      <c r="H3" s="43"/>
      <c r="I3" s="43"/>
      <c r="J3" s="43"/>
      <c r="K3" s="43"/>
      <c r="L3" s="43"/>
      <c r="N3" s="43"/>
    </row>
    <row r="4" spans="1:16" x14ac:dyDescent="0.2">
      <c r="A4" s="261" t="s">
        <v>23</v>
      </c>
      <c r="B4" s="261"/>
      <c r="C4" s="42" t="str">
        <f>KOPTĀME!C11</f>
        <v>Malkas novietnes otrās daļas pārbūve par ražošanas cehu</v>
      </c>
      <c r="H4" s="43"/>
      <c r="I4" s="43"/>
      <c r="J4" s="43"/>
      <c r="K4" s="43"/>
      <c r="L4" s="43"/>
      <c r="N4" s="43"/>
    </row>
    <row r="5" spans="1:16" x14ac:dyDescent="0.2">
      <c r="A5" s="261" t="s">
        <v>9</v>
      </c>
      <c r="B5" s="261"/>
      <c r="C5" s="42" t="str">
        <f>KOPTĀME!C11</f>
        <v>Malkas novietnes otrās daļas pārbūve par ražošanas cehu</v>
      </c>
      <c r="P5" s="44"/>
    </row>
    <row r="6" spans="1:16" x14ac:dyDescent="0.2">
      <c r="A6" s="261" t="s">
        <v>10</v>
      </c>
      <c r="B6" s="261"/>
      <c r="C6" s="42" t="str">
        <f>KONSTRUKTĪVI!C8</f>
        <v>"Benūžu Skauģi", Babītes pagasts, Mārupes novads</v>
      </c>
      <c r="P6" s="44"/>
    </row>
    <row r="7" spans="1:16" x14ac:dyDescent="0.2">
      <c r="A7" s="261" t="s">
        <v>24</v>
      </c>
      <c r="B7" s="261"/>
      <c r="C7" s="42" t="str">
        <f>KOPTĀME!C13</f>
        <v>-</v>
      </c>
      <c r="P7" s="44"/>
    </row>
    <row r="8" spans="1:16" x14ac:dyDescent="0.2">
      <c r="A8" s="43"/>
      <c r="B8" s="43"/>
      <c r="M8" s="45"/>
      <c r="P8" s="46" t="s">
        <v>1</v>
      </c>
    </row>
    <row r="9" spans="1:16" x14ac:dyDescent="0.2">
      <c r="C9" s="47"/>
      <c r="D9" s="48"/>
      <c r="M9" s="49"/>
      <c r="P9" s="48">
        <f>P43</f>
        <v>0</v>
      </c>
    </row>
    <row r="10" spans="1:16" s="50" customFormat="1" ht="14.1" customHeight="1" x14ac:dyDescent="0.2">
      <c r="A10" s="267" t="s">
        <v>21</v>
      </c>
      <c r="B10" s="268" t="s">
        <v>22</v>
      </c>
      <c r="C10" s="269" t="s">
        <v>101</v>
      </c>
      <c r="D10" s="270" t="s">
        <v>15</v>
      </c>
      <c r="E10" s="270" t="s">
        <v>2</v>
      </c>
      <c r="F10" s="271" t="s">
        <v>16</v>
      </c>
      <c r="G10" s="271"/>
      <c r="H10" s="271"/>
      <c r="I10" s="271"/>
      <c r="J10" s="271"/>
      <c r="K10" s="271"/>
      <c r="L10" s="265" t="s">
        <v>17</v>
      </c>
      <c r="M10" s="265"/>
      <c r="N10" s="265"/>
      <c r="O10" s="265"/>
      <c r="P10" s="265"/>
    </row>
    <row r="11" spans="1:16" s="50" customFormat="1" ht="106.15" customHeight="1" x14ac:dyDescent="0.2">
      <c r="A11" s="267"/>
      <c r="B11" s="268"/>
      <c r="C11" s="269"/>
      <c r="D11" s="270"/>
      <c r="E11" s="270"/>
      <c r="F11" s="92" t="s">
        <v>18</v>
      </c>
      <c r="G11" s="92" t="s">
        <v>25</v>
      </c>
      <c r="H11" s="92" t="s">
        <v>29</v>
      </c>
      <c r="I11" s="92" t="s">
        <v>102</v>
      </c>
      <c r="J11" s="92" t="s">
        <v>27</v>
      </c>
      <c r="K11" s="92" t="s">
        <v>28</v>
      </c>
      <c r="L11" s="92" t="s">
        <v>19</v>
      </c>
      <c r="M11" s="92" t="s">
        <v>29</v>
      </c>
      <c r="N11" s="92" t="s">
        <v>102</v>
      </c>
      <c r="O11" s="92" t="s">
        <v>27</v>
      </c>
      <c r="P11" s="92" t="s">
        <v>30</v>
      </c>
    </row>
    <row r="12" spans="1:16" ht="15.75" customHeight="1" x14ac:dyDescent="0.2">
      <c r="A12" s="25"/>
      <c r="B12" s="25"/>
      <c r="C12" s="34" t="s">
        <v>230</v>
      </c>
      <c r="D12" s="25"/>
      <c r="E12" s="25"/>
      <c r="F12" s="25"/>
      <c r="G12" s="25"/>
      <c r="H12" s="25"/>
      <c r="I12" s="25"/>
      <c r="J12" s="25"/>
      <c r="K12" s="25"/>
      <c r="L12" s="25"/>
      <c r="M12" s="25"/>
      <c r="N12" s="25"/>
      <c r="O12" s="25"/>
      <c r="P12" s="25"/>
    </row>
    <row r="13" spans="1:16" ht="15.75" customHeight="1" x14ac:dyDescent="0.2">
      <c r="A13" s="28" t="s">
        <v>144</v>
      </c>
      <c r="B13" s="24" t="s">
        <v>65</v>
      </c>
      <c r="C13" s="131" t="s">
        <v>222</v>
      </c>
      <c r="D13" s="24" t="s">
        <v>100</v>
      </c>
      <c r="E13" s="139">
        <f>408.95+22.95</f>
        <v>431.9</v>
      </c>
      <c r="F13" s="31"/>
      <c r="G13" s="31"/>
      <c r="H13" s="31"/>
      <c r="I13" s="31"/>
      <c r="J13" s="31"/>
      <c r="K13" s="31">
        <f t="shared" ref="K13" si="0">SUM(H13:J13)</f>
        <v>0</v>
      </c>
      <c r="L13" s="31">
        <f t="shared" ref="L13" si="1">ROUND(E13*F13,2)</f>
        <v>0</v>
      </c>
      <c r="M13" s="31">
        <f t="shared" ref="M13" si="2">ROUND(E13*H13,2)</f>
        <v>0</v>
      </c>
      <c r="N13" s="31">
        <f t="shared" ref="N13" si="3">ROUND(E13*I13,2)</f>
        <v>0</v>
      </c>
      <c r="O13" s="31">
        <f t="shared" ref="O13" si="4">ROUND(E13*J13,2)</f>
        <v>0</v>
      </c>
      <c r="P13" s="31">
        <f t="shared" ref="P13" si="5">M13+N13+O13</f>
        <v>0</v>
      </c>
    </row>
    <row r="14" spans="1:16" s="51" customFormat="1" ht="14.1" customHeight="1" x14ac:dyDescent="0.2">
      <c r="A14" s="28" t="s">
        <v>145</v>
      </c>
      <c r="B14" s="24" t="s">
        <v>65</v>
      </c>
      <c r="C14" s="131" t="s">
        <v>82</v>
      </c>
      <c r="D14" s="24" t="s">
        <v>100</v>
      </c>
      <c r="E14" s="139">
        <f>E13</f>
        <v>431.9</v>
      </c>
      <c r="F14" s="31"/>
      <c r="G14" s="31"/>
      <c r="H14" s="31"/>
      <c r="I14" s="31"/>
      <c r="J14" s="31"/>
      <c r="K14" s="31">
        <f t="shared" ref="K14:K16" si="6">SUM(H14:J14)</f>
        <v>0</v>
      </c>
      <c r="L14" s="31">
        <f t="shared" ref="L14:L16" si="7">ROUND(E14*F14,2)</f>
        <v>0</v>
      </c>
      <c r="M14" s="31">
        <f t="shared" ref="M14:M16" si="8">ROUND(E14*H14,2)</f>
        <v>0</v>
      </c>
      <c r="N14" s="31">
        <f t="shared" ref="N14:N16" si="9">ROUND(E14*I14,2)</f>
        <v>0</v>
      </c>
      <c r="O14" s="31">
        <f t="shared" ref="O14:O16" si="10">ROUND(E14*J14,2)</f>
        <v>0</v>
      </c>
      <c r="P14" s="31">
        <f t="shared" ref="P14:P16" si="11">M14+N14+O14</f>
        <v>0</v>
      </c>
    </row>
    <row r="15" spans="1:16" s="51" customFormat="1" ht="14.1" customHeight="1" x14ac:dyDescent="0.2">
      <c r="A15" s="28" t="s">
        <v>146</v>
      </c>
      <c r="B15" s="24" t="s">
        <v>65</v>
      </c>
      <c r="C15" s="131" t="s">
        <v>223</v>
      </c>
      <c r="D15" s="24" t="s">
        <v>100</v>
      </c>
      <c r="E15" s="139">
        <f>E14</f>
        <v>431.9</v>
      </c>
      <c r="F15" s="31"/>
      <c r="G15" s="31"/>
      <c r="H15" s="31"/>
      <c r="I15" s="35"/>
      <c r="J15" s="35"/>
      <c r="K15" s="31">
        <f t="shared" si="6"/>
        <v>0</v>
      </c>
      <c r="L15" s="31">
        <f t="shared" si="7"/>
        <v>0</v>
      </c>
      <c r="M15" s="31">
        <f t="shared" si="8"/>
        <v>0</v>
      </c>
      <c r="N15" s="31">
        <f t="shared" si="9"/>
        <v>0</v>
      </c>
      <c r="O15" s="31">
        <f t="shared" si="10"/>
        <v>0</v>
      </c>
      <c r="P15" s="31">
        <f t="shared" si="11"/>
        <v>0</v>
      </c>
    </row>
    <row r="16" spans="1:16" s="51" customFormat="1" ht="14.1" customHeight="1" x14ac:dyDescent="0.2">
      <c r="A16" s="28" t="s">
        <v>147</v>
      </c>
      <c r="B16" s="24" t="s">
        <v>65</v>
      </c>
      <c r="C16" s="134" t="s">
        <v>48</v>
      </c>
      <c r="D16" s="24" t="s">
        <v>98</v>
      </c>
      <c r="E16" s="89">
        <f>ROUNDUP(E15*0.15*1.3,0)</f>
        <v>85</v>
      </c>
      <c r="F16" s="31"/>
      <c r="G16" s="31"/>
      <c r="H16" s="31"/>
      <c r="I16" s="31"/>
      <c r="J16" s="31"/>
      <c r="K16" s="31">
        <f t="shared" si="6"/>
        <v>0</v>
      </c>
      <c r="L16" s="31">
        <f t="shared" si="7"/>
        <v>0</v>
      </c>
      <c r="M16" s="31">
        <f t="shared" si="8"/>
        <v>0</v>
      </c>
      <c r="N16" s="31">
        <f t="shared" si="9"/>
        <v>0</v>
      </c>
      <c r="O16" s="31">
        <f t="shared" si="10"/>
        <v>0</v>
      </c>
      <c r="P16" s="31">
        <f t="shared" si="11"/>
        <v>0</v>
      </c>
    </row>
    <row r="17" spans="1:16" s="51" customFormat="1" ht="14.1" customHeight="1" x14ac:dyDescent="0.2">
      <c r="A17" s="28" t="s">
        <v>155</v>
      </c>
      <c r="B17" s="24" t="s">
        <v>65</v>
      </c>
      <c r="C17" s="131" t="s">
        <v>224</v>
      </c>
      <c r="D17" s="24" t="s">
        <v>100</v>
      </c>
      <c r="E17" s="139">
        <f>E15</f>
        <v>431.9</v>
      </c>
      <c r="F17" s="31"/>
      <c r="G17" s="31"/>
      <c r="H17" s="31"/>
      <c r="I17" s="35"/>
      <c r="J17" s="35"/>
      <c r="K17" s="31">
        <f t="shared" ref="K17:K18" si="12">SUM(H17:J17)</f>
        <v>0</v>
      </c>
      <c r="L17" s="31">
        <f t="shared" ref="L17:L18" si="13">ROUND(E17*F17,2)</f>
        <v>0</v>
      </c>
      <c r="M17" s="31">
        <f t="shared" ref="M17:M18" si="14">ROUND(E17*H17,2)</f>
        <v>0</v>
      </c>
      <c r="N17" s="31">
        <f t="shared" ref="N17:N18" si="15">ROUND(E17*I17,2)</f>
        <v>0</v>
      </c>
      <c r="O17" s="31">
        <f t="shared" ref="O17:O18" si="16">ROUND(E17*J17,2)</f>
        <v>0</v>
      </c>
      <c r="P17" s="31">
        <f t="shared" ref="P17:P18" si="17">M17+N17+O17</f>
        <v>0</v>
      </c>
    </row>
    <row r="18" spans="1:16" s="51" customFormat="1" ht="14.1" customHeight="1" x14ac:dyDescent="0.2">
      <c r="A18" s="28" t="s">
        <v>156</v>
      </c>
      <c r="B18" s="24" t="s">
        <v>65</v>
      </c>
      <c r="C18" s="134" t="s">
        <v>225</v>
      </c>
      <c r="D18" s="24" t="s">
        <v>98</v>
      </c>
      <c r="E18" s="89">
        <f>ROUNDUP(E17*0.05*1.3,0)</f>
        <v>29</v>
      </c>
      <c r="F18" s="31"/>
      <c r="G18" s="31"/>
      <c r="H18" s="31"/>
      <c r="I18" s="31"/>
      <c r="J18" s="31"/>
      <c r="K18" s="31">
        <f t="shared" si="12"/>
        <v>0</v>
      </c>
      <c r="L18" s="31">
        <f t="shared" si="13"/>
        <v>0</v>
      </c>
      <c r="M18" s="31">
        <f t="shared" si="14"/>
        <v>0</v>
      </c>
      <c r="N18" s="31">
        <f t="shared" si="15"/>
        <v>0</v>
      </c>
      <c r="O18" s="31">
        <f t="shared" si="16"/>
        <v>0</v>
      </c>
      <c r="P18" s="31">
        <f t="shared" si="17"/>
        <v>0</v>
      </c>
    </row>
    <row r="19" spans="1:16" s="51" customFormat="1" ht="14.1" customHeight="1" x14ac:dyDescent="0.2">
      <c r="A19" s="28" t="s">
        <v>157</v>
      </c>
      <c r="B19" s="24" t="s">
        <v>65</v>
      </c>
      <c r="C19" s="131" t="s">
        <v>70</v>
      </c>
      <c r="D19" s="24" t="s">
        <v>100</v>
      </c>
      <c r="E19" s="139">
        <f>E17</f>
        <v>431.9</v>
      </c>
      <c r="F19" s="31"/>
      <c r="G19" s="31"/>
      <c r="H19" s="31"/>
      <c r="I19" s="31"/>
      <c r="J19" s="31"/>
      <c r="K19" s="31">
        <f>SUM(H19:J19)</f>
        <v>0</v>
      </c>
      <c r="L19" s="31">
        <f>ROUND(E19*F19,2)</f>
        <v>0</v>
      </c>
      <c r="M19" s="31">
        <f>ROUND(E19*H19,2)</f>
        <v>0</v>
      </c>
      <c r="N19" s="31">
        <f>ROUND(E19*I19,2)</f>
        <v>0</v>
      </c>
      <c r="O19" s="31">
        <f>ROUND(E19*J19,2)</f>
        <v>0</v>
      </c>
      <c r="P19" s="31">
        <f>M19+N19+O19</f>
        <v>0</v>
      </c>
    </row>
    <row r="20" spans="1:16" s="51" customFormat="1" ht="14.1" customHeight="1" x14ac:dyDescent="0.2">
      <c r="A20" s="28" t="s">
        <v>158</v>
      </c>
      <c r="B20" s="24" t="s">
        <v>65</v>
      </c>
      <c r="C20" s="133" t="s">
        <v>139</v>
      </c>
      <c r="D20" s="24" t="s">
        <v>100</v>
      </c>
      <c r="E20" s="139">
        <f>E19</f>
        <v>431.9</v>
      </c>
      <c r="F20" s="31"/>
      <c r="G20" s="31"/>
      <c r="H20" s="31"/>
      <c r="I20" s="31"/>
      <c r="J20" s="31"/>
      <c r="K20" s="31">
        <f>SUM(H20:J20)</f>
        <v>0</v>
      </c>
      <c r="L20" s="31">
        <f>ROUND(E20*F20,2)</f>
        <v>0</v>
      </c>
      <c r="M20" s="31">
        <f>ROUND(E20*H20,2)</f>
        <v>0</v>
      </c>
      <c r="N20" s="31">
        <f>ROUND(E20*I20,2)</f>
        <v>0</v>
      </c>
      <c r="O20" s="31">
        <f>ROUND(E20*J20,2)</f>
        <v>0</v>
      </c>
      <c r="P20" s="31">
        <f>M20+N20+O20</f>
        <v>0</v>
      </c>
    </row>
    <row r="21" spans="1:16" s="51" customFormat="1" ht="14.1" customHeight="1" x14ac:dyDescent="0.2">
      <c r="A21" s="28" t="s">
        <v>159</v>
      </c>
      <c r="B21" s="24" t="s">
        <v>65</v>
      </c>
      <c r="C21" s="134" t="s">
        <v>226</v>
      </c>
      <c r="D21" s="24" t="s">
        <v>100</v>
      </c>
      <c r="E21" s="140">
        <f>ROUNDUP(E20*1.05,2)</f>
        <v>453.5</v>
      </c>
      <c r="F21" s="31"/>
      <c r="G21" s="31"/>
      <c r="H21" s="31"/>
      <c r="I21" s="31"/>
      <c r="J21" s="31"/>
      <c r="K21" s="31">
        <f>SUM(H21:J21)</f>
        <v>0</v>
      </c>
      <c r="L21" s="31">
        <f>ROUND(E21*F21,2)</f>
        <v>0</v>
      </c>
      <c r="M21" s="31">
        <f>ROUND(E21*H21,2)</f>
        <v>0</v>
      </c>
      <c r="N21" s="31">
        <f>ROUND(E21*I21,2)</f>
        <v>0</v>
      </c>
      <c r="O21" s="31">
        <f>ROUND(E21*J21,2)</f>
        <v>0</v>
      </c>
      <c r="P21" s="31">
        <f>M21+N21+O21</f>
        <v>0</v>
      </c>
    </row>
    <row r="22" spans="1:16" s="51" customFormat="1" ht="14.1" customHeight="1" x14ac:dyDescent="0.2">
      <c r="A22" s="28" t="s">
        <v>160</v>
      </c>
      <c r="B22" s="24" t="s">
        <v>65</v>
      </c>
      <c r="C22" s="133" t="s">
        <v>227</v>
      </c>
      <c r="D22" s="24" t="s">
        <v>98</v>
      </c>
      <c r="E22" s="139">
        <f>E20*0.145</f>
        <v>62.63</v>
      </c>
      <c r="F22" s="31"/>
      <c r="G22" s="31"/>
      <c r="H22" s="31"/>
      <c r="I22" s="31"/>
      <c r="J22" s="31"/>
      <c r="K22" s="31">
        <f t="shared" ref="K22:K24" si="18">SUM(H22:J22)</f>
        <v>0</v>
      </c>
      <c r="L22" s="31">
        <f t="shared" ref="L22:L24" si="19">ROUND(E22*F22,2)</f>
        <v>0</v>
      </c>
      <c r="M22" s="31">
        <f t="shared" ref="M22:M24" si="20">ROUND(E22*H22,2)</f>
        <v>0</v>
      </c>
      <c r="N22" s="31">
        <f t="shared" ref="N22:N24" si="21">ROUND(E22*I22,2)</f>
        <v>0</v>
      </c>
      <c r="O22" s="31">
        <f t="shared" ref="O22:O24" si="22">ROUND(E22*J22,2)</f>
        <v>0</v>
      </c>
      <c r="P22" s="31">
        <f t="shared" ref="P22:P24" si="23">M22+N22+O22</f>
        <v>0</v>
      </c>
    </row>
    <row r="23" spans="1:16" s="51" customFormat="1" ht="14.1" customHeight="1" x14ac:dyDescent="0.2">
      <c r="A23" s="28" t="s">
        <v>161</v>
      </c>
      <c r="B23" s="24" t="s">
        <v>65</v>
      </c>
      <c r="C23" s="134" t="s">
        <v>228</v>
      </c>
      <c r="D23" s="24" t="s">
        <v>98</v>
      </c>
      <c r="E23" s="140">
        <f>E22</f>
        <v>62.63</v>
      </c>
      <c r="F23" s="31"/>
      <c r="G23" s="31"/>
      <c r="H23" s="31"/>
      <c r="I23" s="35"/>
      <c r="J23" s="31"/>
      <c r="K23" s="31">
        <f t="shared" si="18"/>
        <v>0</v>
      </c>
      <c r="L23" s="31">
        <f t="shared" si="19"/>
        <v>0</v>
      </c>
      <c r="M23" s="31">
        <f t="shared" si="20"/>
        <v>0</v>
      </c>
      <c r="N23" s="31">
        <f t="shared" si="21"/>
        <v>0</v>
      </c>
      <c r="O23" s="31">
        <f t="shared" si="22"/>
        <v>0</v>
      </c>
      <c r="P23" s="31">
        <f t="shared" si="23"/>
        <v>0</v>
      </c>
    </row>
    <row r="24" spans="1:16" s="51" customFormat="1" ht="14.1" customHeight="1" x14ac:dyDescent="0.2">
      <c r="A24" s="28" t="s">
        <v>162</v>
      </c>
      <c r="B24" s="24" t="s">
        <v>65</v>
      </c>
      <c r="C24" s="134" t="s">
        <v>114</v>
      </c>
      <c r="D24" s="24" t="s">
        <v>44</v>
      </c>
      <c r="E24" s="140">
        <f>2600*0.62/1000</f>
        <v>1.61</v>
      </c>
      <c r="F24" s="31"/>
      <c r="G24" s="31"/>
      <c r="H24" s="31"/>
      <c r="I24" s="31"/>
      <c r="J24" s="31"/>
      <c r="K24" s="31">
        <f t="shared" si="18"/>
        <v>0</v>
      </c>
      <c r="L24" s="31">
        <f t="shared" si="19"/>
        <v>0</v>
      </c>
      <c r="M24" s="31">
        <f t="shared" si="20"/>
        <v>0</v>
      </c>
      <c r="N24" s="31">
        <f t="shared" si="21"/>
        <v>0</v>
      </c>
      <c r="O24" s="31">
        <f t="shared" si="22"/>
        <v>0</v>
      </c>
      <c r="P24" s="31">
        <f t="shared" si="23"/>
        <v>0</v>
      </c>
    </row>
    <row r="25" spans="1:16" s="51" customFormat="1" ht="14.1" customHeight="1" x14ac:dyDescent="0.2">
      <c r="A25" s="28" t="s">
        <v>163</v>
      </c>
      <c r="B25" s="24" t="s">
        <v>65</v>
      </c>
      <c r="C25" s="141" t="s">
        <v>229</v>
      </c>
      <c r="D25" s="24" t="s">
        <v>100</v>
      </c>
      <c r="E25" s="139">
        <f>E20</f>
        <v>431.9</v>
      </c>
      <c r="F25" s="31"/>
      <c r="G25" s="31"/>
      <c r="H25" s="31"/>
      <c r="I25" s="31"/>
      <c r="J25" s="31"/>
      <c r="K25" s="31">
        <f>SUM(H25:J25)</f>
        <v>0</v>
      </c>
      <c r="L25" s="31">
        <f>ROUND(E25*F25,2)</f>
        <v>0</v>
      </c>
      <c r="M25" s="31">
        <f>ROUND(E25*H25,2)</f>
        <v>0</v>
      </c>
      <c r="N25" s="31">
        <f>ROUND(E25*I25,2)</f>
        <v>0</v>
      </c>
      <c r="O25" s="31">
        <f>ROUND(E25*J25,2)</f>
        <v>0</v>
      </c>
      <c r="P25" s="31">
        <f>M25+N25+O25</f>
        <v>0</v>
      </c>
    </row>
    <row r="26" spans="1:16" s="51" customFormat="1" ht="14.1" customHeight="1" x14ac:dyDescent="0.2">
      <c r="A26" s="28"/>
      <c r="B26" s="24" t="s">
        <v>65</v>
      </c>
      <c r="C26" s="34" t="s">
        <v>718</v>
      </c>
      <c r="D26" s="24"/>
      <c r="E26" s="139"/>
      <c r="F26" s="31"/>
      <c r="G26" s="31"/>
      <c r="H26" s="31"/>
      <c r="I26" s="31"/>
      <c r="J26" s="31"/>
      <c r="K26" s="31"/>
      <c r="L26" s="31"/>
      <c r="M26" s="31"/>
      <c r="N26" s="31"/>
      <c r="O26" s="31"/>
      <c r="P26" s="31"/>
    </row>
    <row r="27" spans="1:16" s="51" customFormat="1" ht="14.1" customHeight="1" x14ac:dyDescent="0.2">
      <c r="A27" s="28" t="s">
        <v>148</v>
      </c>
      <c r="B27" s="24" t="s">
        <v>65</v>
      </c>
      <c r="C27" s="131" t="s">
        <v>70</v>
      </c>
      <c r="D27" s="24" t="s">
        <v>100</v>
      </c>
      <c r="E27" s="139">
        <v>18.28</v>
      </c>
      <c r="F27" s="31"/>
      <c r="G27" s="31"/>
      <c r="H27" s="31"/>
      <c r="I27" s="35"/>
      <c r="J27" s="35"/>
      <c r="K27" s="31">
        <f t="shared" ref="K27:K28" si="24">SUM(H27:J27)</f>
        <v>0</v>
      </c>
      <c r="L27" s="31">
        <f t="shared" ref="L27:L28" si="25">ROUND(E27*F27,2)</f>
        <v>0</v>
      </c>
      <c r="M27" s="31">
        <f t="shared" ref="M27:M28" si="26">ROUND(E27*H27,2)</f>
        <v>0</v>
      </c>
      <c r="N27" s="31">
        <f t="shared" ref="N27:N28" si="27">ROUND(E27*I27,2)</f>
        <v>0</v>
      </c>
      <c r="O27" s="31">
        <f t="shared" ref="O27:O28" si="28">ROUND(E27*J27,2)</f>
        <v>0</v>
      </c>
      <c r="P27" s="31">
        <f t="shared" ref="P27:P28" si="29">M27+N27+O27</f>
        <v>0</v>
      </c>
    </row>
    <row r="28" spans="1:16" s="51" customFormat="1" ht="14.1" customHeight="1" x14ac:dyDescent="0.2">
      <c r="A28" s="28" t="s">
        <v>149</v>
      </c>
      <c r="B28" s="24" t="s">
        <v>65</v>
      </c>
      <c r="C28" s="133" t="s">
        <v>139</v>
      </c>
      <c r="D28" s="24" t="s">
        <v>100</v>
      </c>
      <c r="E28" s="89">
        <v>18.28</v>
      </c>
      <c r="F28" s="31"/>
      <c r="G28" s="31"/>
      <c r="H28" s="31"/>
      <c r="I28" s="31"/>
      <c r="J28" s="31"/>
      <c r="K28" s="31">
        <f t="shared" si="24"/>
        <v>0</v>
      </c>
      <c r="L28" s="31">
        <f t="shared" si="25"/>
        <v>0</v>
      </c>
      <c r="M28" s="31">
        <f t="shared" si="26"/>
        <v>0</v>
      </c>
      <c r="N28" s="31">
        <f t="shared" si="27"/>
        <v>0</v>
      </c>
      <c r="O28" s="31">
        <f t="shared" si="28"/>
        <v>0</v>
      </c>
      <c r="P28" s="31">
        <f t="shared" si="29"/>
        <v>0</v>
      </c>
    </row>
    <row r="29" spans="1:16" s="51" customFormat="1" ht="14.1" customHeight="1" x14ac:dyDescent="0.2">
      <c r="A29" s="28" t="s">
        <v>150</v>
      </c>
      <c r="B29" s="24" t="s">
        <v>65</v>
      </c>
      <c r="C29" s="134" t="s">
        <v>719</v>
      </c>
      <c r="D29" s="24" t="s">
        <v>98</v>
      </c>
      <c r="E29" s="139">
        <f>E27*0.25</f>
        <v>4.57</v>
      </c>
      <c r="F29" s="31"/>
      <c r="G29" s="31"/>
      <c r="H29" s="31"/>
      <c r="I29" s="31"/>
      <c r="J29" s="31"/>
      <c r="K29" s="31">
        <f>SUM(H29:J29)</f>
        <v>0</v>
      </c>
      <c r="L29" s="31">
        <f>ROUND(E29*F29,2)</f>
        <v>0</v>
      </c>
      <c r="M29" s="31">
        <f>ROUND(E29*H29,2)</f>
        <v>0</v>
      </c>
      <c r="N29" s="31">
        <f>ROUND(E29*I29,2)</f>
        <v>0</v>
      </c>
      <c r="O29" s="31">
        <f>ROUND(E29*J29,2)</f>
        <v>0</v>
      </c>
      <c r="P29" s="31">
        <f>M29+N29+O29</f>
        <v>0</v>
      </c>
    </row>
    <row r="30" spans="1:16" s="51" customFormat="1" ht="14.1" customHeight="1" x14ac:dyDescent="0.2">
      <c r="A30" s="28" t="s">
        <v>167</v>
      </c>
      <c r="B30" s="24" t="s">
        <v>65</v>
      </c>
      <c r="C30" s="128" t="s">
        <v>720</v>
      </c>
      <c r="D30" s="24" t="s">
        <v>100</v>
      </c>
      <c r="E30" s="139">
        <f>E27</f>
        <v>18.28</v>
      </c>
      <c r="F30" s="31"/>
      <c r="G30" s="31"/>
      <c r="H30" s="31"/>
      <c r="I30" s="31"/>
      <c r="J30" s="31"/>
      <c r="K30" s="31">
        <f>SUM(H30:J30)</f>
        <v>0</v>
      </c>
      <c r="L30" s="31">
        <f>ROUND(E30*F30,2)</f>
        <v>0</v>
      </c>
      <c r="M30" s="31">
        <f>ROUND(E30*H30,2)</f>
        <v>0</v>
      </c>
      <c r="N30" s="31">
        <f>ROUND(E30*I30,2)</f>
        <v>0</v>
      </c>
      <c r="O30" s="31">
        <f>ROUND(E30*J30,2)</f>
        <v>0</v>
      </c>
      <c r="P30" s="31">
        <f>M30+N30+O30</f>
        <v>0</v>
      </c>
    </row>
    <row r="31" spans="1:16" s="51" customFormat="1" ht="14.1" customHeight="1" x14ac:dyDescent="0.2">
      <c r="A31" s="28" t="s">
        <v>169</v>
      </c>
      <c r="B31" s="24" t="s">
        <v>65</v>
      </c>
      <c r="C31" s="133" t="s">
        <v>721</v>
      </c>
      <c r="D31" s="24" t="s">
        <v>100</v>
      </c>
      <c r="E31" s="139">
        <f>E28</f>
        <v>18.28</v>
      </c>
      <c r="F31" s="31"/>
      <c r="G31" s="31"/>
      <c r="H31" s="31"/>
      <c r="I31" s="31"/>
      <c r="J31" s="31"/>
      <c r="K31" s="31">
        <f t="shared" ref="K31:K32" si="30">SUM(H31:J31)</f>
        <v>0</v>
      </c>
      <c r="L31" s="31">
        <f t="shared" ref="L31:L32" si="31">ROUND(E31*F31,2)</f>
        <v>0</v>
      </c>
      <c r="M31" s="31">
        <f t="shared" ref="M31:M32" si="32">ROUND(E31*H31,2)</f>
        <v>0</v>
      </c>
      <c r="N31" s="31">
        <f t="shared" ref="N31:N32" si="33">ROUND(E31*I31,2)</f>
        <v>0</v>
      </c>
      <c r="O31" s="31">
        <f t="shared" ref="O31:O32" si="34">ROUND(E31*J31,2)</f>
        <v>0</v>
      </c>
      <c r="P31" s="31">
        <f t="shared" ref="P31:P32" si="35">M31+N31+O31</f>
        <v>0</v>
      </c>
    </row>
    <row r="32" spans="1:16" s="51" customFormat="1" ht="14.1" customHeight="1" x14ac:dyDescent="0.2">
      <c r="A32" s="28" t="s">
        <v>170</v>
      </c>
      <c r="B32" s="24" t="s">
        <v>65</v>
      </c>
      <c r="C32" s="134" t="s">
        <v>722</v>
      </c>
      <c r="D32" s="24" t="s">
        <v>98</v>
      </c>
      <c r="E32" s="140">
        <f>E31*0.145</f>
        <v>2.65</v>
      </c>
      <c r="F32" s="31"/>
      <c r="G32" s="31"/>
      <c r="H32" s="31"/>
      <c r="I32" s="35"/>
      <c r="J32" s="31"/>
      <c r="K32" s="31">
        <f t="shared" si="30"/>
        <v>0</v>
      </c>
      <c r="L32" s="31">
        <f t="shared" si="31"/>
        <v>0</v>
      </c>
      <c r="M32" s="31">
        <f t="shared" si="32"/>
        <v>0</v>
      </c>
      <c r="N32" s="31">
        <f t="shared" si="33"/>
        <v>0</v>
      </c>
      <c r="O32" s="31">
        <f t="shared" si="34"/>
        <v>0</v>
      </c>
      <c r="P32" s="31">
        <f t="shared" si="35"/>
        <v>0</v>
      </c>
    </row>
    <row r="33" spans="1:16" s="51" customFormat="1" ht="14.1" customHeight="1" x14ac:dyDescent="0.2">
      <c r="A33" s="28" t="s">
        <v>172</v>
      </c>
      <c r="B33" s="24" t="s">
        <v>65</v>
      </c>
      <c r="C33" s="141" t="s">
        <v>229</v>
      </c>
      <c r="D33" s="24" t="s">
        <v>100</v>
      </c>
      <c r="E33" s="139">
        <f>E30</f>
        <v>18.28</v>
      </c>
      <c r="F33" s="31"/>
      <c r="G33" s="31"/>
      <c r="H33" s="31"/>
      <c r="I33" s="31"/>
      <c r="J33" s="31"/>
      <c r="K33" s="31">
        <f>SUM(H33:J33)</f>
        <v>0</v>
      </c>
      <c r="L33" s="31">
        <f>ROUND(E33*F33,2)</f>
        <v>0</v>
      </c>
      <c r="M33" s="31">
        <f>ROUND(E33*H33,2)</f>
        <v>0</v>
      </c>
      <c r="N33" s="31">
        <f>ROUND(E33*I33,2)</f>
        <v>0</v>
      </c>
      <c r="O33" s="31">
        <f>ROUND(E33*J33,2)</f>
        <v>0</v>
      </c>
      <c r="P33" s="31">
        <f>M33+N33+O33</f>
        <v>0</v>
      </c>
    </row>
    <row r="34" spans="1:16" s="51" customFormat="1" ht="14.1" customHeight="1" x14ac:dyDescent="0.2">
      <c r="A34" s="28"/>
      <c r="B34" s="24" t="s">
        <v>65</v>
      </c>
      <c r="C34" s="34" t="s">
        <v>725</v>
      </c>
      <c r="D34" s="24"/>
      <c r="E34" s="139"/>
      <c r="F34" s="31"/>
      <c r="G34" s="31"/>
      <c r="H34" s="31"/>
      <c r="I34" s="31"/>
      <c r="J34" s="31"/>
      <c r="K34" s="31"/>
      <c r="L34" s="31"/>
      <c r="M34" s="31"/>
      <c r="N34" s="31"/>
      <c r="O34" s="31"/>
      <c r="P34" s="31"/>
    </row>
    <row r="35" spans="1:16" s="51" customFormat="1" ht="14.1" customHeight="1" x14ac:dyDescent="0.2">
      <c r="A35" s="28" t="s">
        <v>148</v>
      </c>
      <c r="B35" s="24" t="s">
        <v>65</v>
      </c>
      <c r="C35" s="131" t="s">
        <v>70</v>
      </c>
      <c r="D35" s="24" t="s">
        <v>100</v>
      </c>
      <c r="E35" s="139">
        <v>30.49</v>
      </c>
      <c r="F35" s="31"/>
      <c r="G35" s="31"/>
      <c r="H35" s="31"/>
      <c r="I35" s="35"/>
      <c r="J35" s="35"/>
      <c r="K35" s="31">
        <f t="shared" ref="K35:K36" si="36">SUM(H35:J35)</f>
        <v>0</v>
      </c>
      <c r="L35" s="31">
        <f t="shared" ref="L35:L36" si="37">ROUND(E35*F35,2)</f>
        <v>0</v>
      </c>
      <c r="M35" s="31">
        <f t="shared" ref="M35:M36" si="38">ROUND(E35*H35,2)</f>
        <v>0</v>
      </c>
      <c r="N35" s="31">
        <f t="shared" ref="N35:N36" si="39">ROUND(E35*I35,2)</f>
        <v>0</v>
      </c>
      <c r="O35" s="31">
        <f t="shared" ref="O35:O36" si="40">ROUND(E35*J35,2)</f>
        <v>0</v>
      </c>
      <c r="P35" s="31">
        <f t="shared" ref="P35:P36" si="41">M35+N35+O35</f>
        <v>0</v>
      </c>
    </row>
    <row r="36" spans="1:16" s="51" customFormat="1" ht="14.1" customHeight="1" x14ac:dyDescent="0.2">
      <c r="A36" s="28" t="s">
        <v>149</v>
      </c>
      <c r="B36" s="24" t="s">
        <v>65</v>
      </c>
      <c r="C36" s="133" t="s">
        <v>139</v>
      </c>
      <c r="D36" s="24" t="s">
        <v>100</v>
      </c>
      <c r="E36" s="89">
        <f>E35</f>
        <v>30.49</v>
      </c>
      <c r="F36" s="31"/>
      <c r="G36" s="31"/>
      <c r="H36" s="31"/>
      <c r="I36" s="31"/>
      <c r="J36" s="31"/>
      <c r="K36" s="31">
        <f t="shared" si="36"/>
        <v>0</v>
      </c>
      <c r="L36" s="31">
        <f t="shared" si="37"/>
        <v>0</v>
      </c>
      <c r="M36" s="31">
        <f t="shared" si="38"/>
        <v>0</v>
      </c>
      <c r="N36" s="31">
        <f t="shared" si="39"/>
        <v>0</v>
      </c>
      <c r="O36" s="31">
        <f t="shared" si="40"/>
        <v>0</v>
      </c>
      <c r="P36" s="31">
        <f t="shared" si="41"/>
        <v>0</v>
      </c>
    </row>
    <row r="37" spans="1:16" s="51" customFormat="1" ht="14.1" customHeight="1" x14ac:dyDescent="0.2">
      <c r="A37" s="28" t="s">
        <v>150</v>
      </c>
      <c r="B37" s="24" t="s">
        <v>65</v>
      </c>
      <c r="C37" s="134" t="s">
        <v>719</v>
      </c>
      <c r="D37" s="24" t="s">
        <v>98</v>
      </c>
      <c r="E37" s="139">
        <f>E35*0.25</f>
        <v>7.62</v>
      </c>
      <c r="F37" s="31"/>
      <c r="G37" s="31"/>
      <c r="H37" s="31"/>
      <c r="I37" s="31"/>
      <c r="J37" s="31"/>
      <c r="K37" s="31">
        <f>SUM(H37:J37)</f>
        <v>0</v>
      </c>
      <c r="L37" s="31">
        <f>ROUND(E37*F37,2)</f>
        <v>0</v>
      </c>
      <c r="M37" s="31">
        <f>ROUND(E37*H37,2)</f>
        <v>0</v>
      </c>
      <c r="N37" s="31">
        <f>ROUND(E37*I37,2)</f>
        <v>0</v>
      </c>
      <c r="O37" s="31">
        <f>ROUND(E37*J37,2)</f>
        <v>0</v>
      </c>
      <c r="P37" s="31">
        <f>M37+N37+O37</f>
        <v>0</v>
      </c>
    </row>
    <row r="38" spans="1:16" s="51" customFormat="1" ht="14.1" customHeight="1" x14ac:dyDescent="0.2">
      <c r="A38" s="28" t="s">
        <v>167</v>
      </c>
      <c r="B38" s="24" t="s">
        <v>65</v>
      </c>
      <c r="C38" s="128" t="s">
        <v>720</v>
      </c>
      <c r="D38" s="24" t="s">
        <v>100</v>
      </c>
      <c r="E38" s="139">
        <f>E35</f>
        <v>30.49</v>
      </c>
      <c r="F38" s="31"/>
      <c r="G38" s="31"/>
      <c r="H38" s="31"/>
      <c r="I38" s="31"/>
      <c r="J38" s="31"/>
      <c r="K38" s="31">
        <f>SUM(H38:J38)</f>
        <v>0</v>
      </c>
      <c r="L38" s="31">
        <f>ROUND(E38*F38,2)</f>
        <v>0</v>
      </c>
      <c r="M38" s="31">
        <f>ROUND(E38*H38,2)</f>
        <v>0</v>
      </c>
      <c r="N38" s="31">
        <f>ROUND(E38*I38,2)</f>
        <v>0</v>
      </c>
      <c r="O38" s="31">
        <f>ROUND(E38*J38,2)</f>
        <v>0</v>
      </c>
      <c r="P38" s="31">
        <f>M38+N38+O38</f>
        <v>0</v>
      </c>
    </row>
    <row r="39" spans="1:16" s="51" customFormat="1" ht="14.1" customHeight="1" x14ac:dyDescent="0.2">
      <c r="A39" s="28" t="s">
        <v>169</v>
      </c>
      <c r="B39" s="24" t="s">
        <v>65</v>
      </c>
      <c r="C39" s="133" t="s">
        <v>723</v>
      </c>
      <c r="D39" s="24" t="s">
        <v>100</v>
      </c>
      <c r="E39" s="139">
        <f>E36</f>
        <v>30.49</v>
      </c>
      <c r="F39" s="31"/>
      <c r="G39" s="31"/>
      <c r="H39" s="31"/>
      <c r="I39" s="31"/>
      <c r="J39" s="31"/>
      <c r="K39" s="31">
        <f t="shared" ref="K39:K40" si="42">SUM(H39:J39)</f>
        <v>0</v>
      </c>
      <c r="L39" s="31">
        <f t="shared" ref="L39:L40" si="43">ROUND(E39*F39,2)</f>
        <v>0</v>
      </c>
      <c r="M39" s="31">
        <f t="shared" ref="M39:M40" si="44">ROUND(E39*H39,2)</f>
        <v>0</v>
      </c>
      <c r="N39" s="31">
        <f t="shared" ref="N39:N40" si="45">ROUND(E39*I39,2)</f>
        <v>0</v>
      </c>
      <c r="O39" s="31">
        <f t="shared" ref="O39:O40" si="46">ROUND(E39*J39,2)</f>
        <v>0</v>
      </c>
      <c r="P39" s="31">
        <f t="shared" ref="P39:P40" si="47">M39+N39+O39</f>
        <v>0</v>
      </c>
    </row>
    <row r="40" spans="1:16" s="51" customFormat="1" ht="14.1" customHeight="1" x14ac:dyDescent="0.2">
      <c r="A40" s="28" t="s">
        <v>170</v>
      </c>
      <c r="B40" s="24" t="s">
        <v>65</v>
      </c>
      <c r="C40" s="134" t="s">
        <v>724</v>
      </c>
      <c r="D40" s="24" t="s">
        <v>100</v>
      </c>
      <c r="E40" s="139">
        <f>E39</f>
        <v>30.49</v>
      </c>
      <c r="F40" s="31"/>
      <c r="G40" s="31"/>
      <c r="H40" s="31"/>
      <c r="I40" s="35"/>
      <c r="J40" s="31"/>
      <c r="K40" s="31">
        <f t="shared" si="42"/>
        <v>0</v>
      </c>
      <c r="L40" s="31">
        <f t="shared" si="43"/>
        <v>0</v>
      </c>
      <c r="M40" s="31">
        <f t="shared" si="44"/>
        <v>0</v>
      </c>
      <c r="N40" s="31">
        <f t="shared" si="45"/>
        <v>0</v>
      </c>
      <c r="O40" s="31">
        <f t="shared" si="46"/>
        <v>0</v>
      </c>
      <c r="P40" s="31">
        <f t="shared" si="47"/>
        <v>0</v>
      </c>
    </row>
    <row r="41" spans="1:16" ht="14.1" customHeight="1" x14ac:dyDescent="0.2">
      <c r="A41" s="25"/>
      <c r="B41" s="24" t="s">
        <v>65</v>
      </c>
      <c r="C41" s="34" t="s">
        <v>130</v>
      </c>
      <c r="D41" s="25"/>
      <c r="E41" s="25"/>
      <c r="F41" s="31"/>
      <c r="G41" s="31"/>
      <c r="H41" s="31"/>
      <c r="I41" s="31"/>
      <c r="J41" s="31"/>
      <c r="K41" s="31"/>
      <c r="L41" s="31"/>
      <c r="M41" s="31"/>
      <c r="N41" s="31"/>
      <c r="O41" s="31"/>
      <c r="P41" s="31"/>
    </row>
    <row r="42" spans="1:16" ht="14.1" customHeight="1" x14ac:dyDescent="0.2">
      <c r="A42" s="84" t="s">
        <v>166</v>
      </c>
      <c r="B42" s="24" t="s">
        <v>65</v>
      </c>
      <c r="C42" s="133" t="s">
        <v>231</v>
      </c>
      <c r="D42" s="24" t="s">
        <v>100</v>
      </c>
      <c r="E42" s="139">
        <f>E13</f>
        <v>431.9</v>
      </c>
      <c r="F42" s="31"/>
      <c r="G42" s="31"/>
      <c r="H42" s="31"/>
      <c r="I42" s="31"/>
      <c r="J42" s="31"/>
      <c r="K42" s="31">
        <f t="shared" ref="K42" si="48">SUM(H42:J42)</f>
        <v>0</v>
      </c>
      <c r="L42" s="31">
        <f t="shared" ref="L42" si="49">ROUND(E42*F42,2)</f>
        <v>0</v>
      </c>
      <c r="M42" s="31">
        <f t="shared" ref="M42" si="50">ROUND(E42*H42,2)</f>
        <v>0</v>
      </c>
      <c r="N42" s="31">
        <f t="shared" ref="N42" si="51">ROUND(E42*I42,2)</f>
        <v>0</v>
      </c>
      <c r="O42" s="31">
        <f t="shared" ref="O42" si="52">ROUND(E42*J42,2)</f>
        <v>0</v>
      </c>
      <c r="P42" s="31">
        <f t="shared" ref="P42" si="53">M42+N42+O42</f>
        <v>0</v>
      </c>
    </row>
    <row r="43" spans="1:16" s="55" customFormat="1" ht="14.1" customHeight="1" x14ac:dyDescent="0.2">
      <c r="A43" s="262" t="s">
        <v>251</v>
      </c>
      <c r="B43" s="263"/>
      <c r="C43" s="263"/>
      <c r="D43" s="263"/>
      <c r="E43" s="263"/>
      <c r="F43" s="263"/>
      <c r="G43" s="263"/>
      <c r="H43" s="263"/>
      <c r="I43" s="263"/>
      <c r="J43" s="264"/>
      <c r="K43" s="40"/>
      <c r="L43" s="32">
        <f>SUM(L12:L42)</f>
        <v>0</v>
      </c>
      <c r="M43" s="32">
        <f>SUM(M12:M42)</f>
        <v>0</v>
      </c>
      <c r="N43" s="32">
        <f>SUM(N12:N42)</f>
        <v>0</v>
      </c>
      <c r="O43" s="32">
        <f>SUM(O12:O42)</f>
        <v>0</v>
      </c>
      <c r="P43" s="32">
        <f>SUM(P12:P42)</f>
        <v>0</v>
      </c>
    </row>
    <row r="44" spans="1:16" s="51" customFormat="1" x14ac:dyDescent="0.2">
      <c r="A44" s="52"/>
      <c r="B44" s="52"/>
      <c r="C44" s="53"/>
      <c r="D44" s="54"/>
      <c r="E44" s="54"/>
      <c r="F44" s="54"/>
      <c r="G44" s="54"/>
      <c r="H44" s="55"/>
      <c r="I44" s="55"/>
      <c r="J44" s="55"/>
      <c r="K44" s="55"/>
      <c r="L44" s="55"/>
      <c r="M44" s="56"/>
      <c r="N44" s="57"/>
      <c r="O44" s="56"/>
      <c r="P44" s="58"/>
    </row>
    <row r="45" spans="1:16" s="51" customFormat="1" x14ac:dyDescent="0.2">
      <c r="A45" s="52"/>
      <c r="B45" s="52"/>
      <c r="C45" s="53"/>
      <c r="D45" s="54"/>
      <c r="E45" s="54"/>
      <c r="F45" s="54"/>
      <c r="G45" s="54"/>
      <c r="H45" s="55"/>
      <c r="I45" s="55"/>
      <c r="J45" s="55"/>
      <c r="K45" s="55"/>
      <c r="L45" s="55"/>
      <c r="M45" s="56"/>
      <c r="N45" s="57"/>
      <c r="O45" s="56"/>
      <c r="P45" s="58"/>
    </row>
    <row r="46" spans="1:16" x14ac:dyDescent="0.2">
      <c r="C46" s="59" t="s">
        <v>360</v>
      </c>
    </row>
    <row r="47" spans="1:16" x14ac:dyDescent="0.2">
      <c r="C47" s="45" t="s">
        <v>0</v>
      </c>
    </row>
    <row r="48" spans="1:16" x14ac:dyDescent="0.2">
      <c r="C48" s="43"/>
    </row>
  </sheetData>
  <protectedRanges>
    <protectedRange password="CF3F" sqref="B43" name="Range1_2_1_3_1"/>
  </protectedRanges>
  <mergeCells count="12">
    <mergeCell ref="L10:P10"/>
    <mergeCell ref="B10:B11"/>
    <mergeCell ref="C10:C11"/>
    <mergeCell ref="D10:D11"/>
    <mergeCell ref="E10:E11"/>
    <mergeCell ref="A43:J43"/>
    <mergeCell ref="A4:B4"/>
    <mergeCell ref="A5:B5"/>
    <mergeCell ref="A6:B6"/>
    <mergeCell ref="A7:B7"/>
    <mergeCell ref="A10:A11"/>
    <mergeCell ref="F10:K10"/>
  </mergeCells>
  <phoneticPr fontId="4" type="noConversion"/>
  <printOptions gridLines="1"/>
  <pageMargins left="0.79000000000000015" right="0.12000000000000001" top="0.77" bottom="0.35000000000000003" header="0" footer="0.51"/>
  <pageSetup paperSize="9" scale="81" firstPageNumber="0" fitToHeight="0" orientation="landscape" horizontalDpi="300" verticalDpi="300" r:id="rId1"/>
  <headerFooter alignWithMargins="0">
    <oddFooter>Page &amp;P of &amp;N</oddFooter>
  </headerFooter>
  <colBreaks count="1" manualBreakCount="1">
    <brk id="1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P29"/>
  <sheetViews>
    <sheetView topLeftCell="A13" zoomScale="110" zoomScaleNormal="110" workbookViewId="0">
      <selection activeCell="K19" sqref="K19"/>
    </sheetView>
  </sheetViews>
  <sheetFormatPr defaultColWidth="10.42578125" defaultRowHeight="12.75" x14ac:dyDescent="0.2"/>
  <cols>
    <col min="1" max="1" width="4.7109375" style="45" customWidth="1"/>
    <col min="2" max="2" width="9.28515625" style="42" customWidth="1"/>
    <col min="3" max="3" width="53.7109375" style="42" customWidth="1"/>
    <col min="4" max="4" width="5.7109375" style="42" customWidth="1"/>
    <col min="5" max="5" width="8.42578125" style="42" customWidth="1"/>
    <col min="6" max="6" width="8.28515625" style="42" customWidth="1"/>
    <col min="7" max="7" width="6.42578125" style="42" customWidth="1"/>
    <col min="8" max="9" width="8.42578125" style="42" customWidth="1"/>
    <col min="10" max="10" width="6.28515625" style="42" customWidth="1"/>
    <col min="11" max="11" width="8.42578125" style="42" customWidth="1"/>
    <col min="12" max="12" width="8.28515625" style="42" customWidth="1"/>
    <col min="13" max="13" width="8.7109375" style="42" customWidth="1"/>
    <col min="14" max="14" width="9" style="42" customWidth="1"/>
    <col min="15" max="15" width="8.7109375" style="42" customWidth="1"/>
    <col min="16" max="16" width="8.5703125" style="42" customWidth="1"/>
    <col min="17" max="16384" width="10.42578125" style="42"/>
  </cols>
  <sheetData>
    <row r="1" spans="1:16" x14ac:dyDescent="0.2">
      <c r="E1" s="45" t="s">
        <v>117</v>
      </c>
      <c r="F1" s="45"/>
      <c r="G1" s="45"/>
    </row>
    <row r="2" spans="1:16" x14ac:dyDescent="0.2">
      <c r="E2" s="45" t="s">
        <v>50</v>
      </c>
      <c r="F2" s="45"/>
      <c r="G2" s="45"/>
    </row>
    <row r="3" spans="1:16" x14ac:dyDescent="0.2">
      <c r="H3" s="43"/>
      <c r="I3" s="43"/>
      <c r="J3" s="43"/>
      <c r="K3" s="43"/>
      <c r="L3" s="43"/>
      <c r="N3" s="43"/>
    </row>
    <row r="4" spans="1:16" x14ac:dyDescent="0.2">
      <c r="A4" s="261" t="s">
        <v>23</v>
      </c>
      <c r="B4" s="261"/>
      <c r="C4" s="42" t="str">
        <f>KOPTĀME!C11</f>
        <v>Malkas novietnes otrās daļas pārbūve par ražošanas cehu</v>
      </c>
      <c r="H4" s="43"/>
      <c r="I4" s="43"/>
      <c r="J4" s="43"/>
      <c r="K4" s="43"/>
      <c r="L4" s="43"/>
      <c r="N4" s="43"/>
    </row>
    <row r="5" spans="1:16" x14ac:dyDescent="0.2">
      <c r="A5" s="261" t="s">
        <v>9</v>
      </c>
      <c r="B5" s="261"/>
      <c r="C5" s="42" t="str">
        <f>KOPTĀME!C11</f>
        <v>Malkas novietnes otrās daļas pārbūve par ražošanas cehu</v>
      </c>
      <c r="P5" s="44"/>
    </row>
    <row r="6" spans="1:16" x14ac:dyDescent="0.2">
      <c r="A6" s="261" t="s">
        <v>10</v>
      </c>
      <c r="B6" s="261"/>
      <c r="C6" s="42" t="str">
        <f>KONSTRUKTĪVI!C8</f>
        <v>"Benūžu Skauģi", Babītes pagasts, Mārupes novads</v>
      </c>
      <c r="P6" s="44"/>
    </row>
    <row r="7" spans="1:16" x14ac:dyDescent="0.2">
      <c r="A7" s="261" t="s">
        <v>24</v>
      </c>
      <c r="B7" s="261"/>
      <c r="C7" s="42" t="str">
        <f>KOPTĀME!C13</f>
        <v>-</v>
      </c>
      <c r="P7" s="44"/>
    </row>
    <row r="8" spans="1:16" x14ac:dyDescent="0.2">
      <c r="A8" s="43"/>
      <c r="B8" s="43"/>
      <c r="M8" s="45"/>
      <c r="P8" s="46" t="s">
        <v>1</v>
      </c>
    </row>
    <row r="9" spans="1:16" x14ac:dyDescent="0.2">
      <c r="C9" s="47"/>
      <c r="D9" s="48"/>
      <c r="M9" s="49"/>
      <c r="P9" s="48">
        <f>P24</f>
        <v>0</v>
      </c>
    </row>
    <row r="10" spans="1:16" s="50" customFormat="1" ht="14.1" customHeight="1" x14ac:dyDescent="0.2">
      <c r="A10" s="267" t="s">
        <v>21</v>
      </c>
      <c r="B10" s="268" t="s">
        <v>22</v>
      </c>
      <c r="C10" s="269" t="s">
        <v>101</v>
      </c>
      <c r="D10" s="270" t="s">
        <v>15</v>
      </c>
      <c r="E10" s="270" t="s">
        <v>2</v>
      </c>
      <c r="F10" s="271" t="s">
        <v>16</v>
      </c>
      <c r="G10" s="271"/>
      <c r="H10" s="271"/>
      <c r="I10" s="271"/>
      <c r="J10" s="271"/>
      <c r="K10" s="271"/>
      <c r="L10" s="265" t="s">
        <v>17</v>
      </c>
      <c r="M10" s="265"/>
      <c r="N10" s="265"/>
      <c r="O10" s="265"/>
      <c r="P10" s="265"/>
    </row>
    <row r="11" spans="1:16" s="50" customFormat="1" ht="106.15" customHeight="1" x14ac:dyDescent="0.2">
      <c r="A11" s="267"/>
      <c r="B11" s="268"/>
      <c r="C11" s="269"/>
      <c r="D11" s="270"/>
      <c r="E11" s="270"/>
      <c r="F11" s="92" t="s">
        <v>18</v>
      </c>
      <c r="G11" s="92" t="s">
        <v>25</v>
      </c>
      <c r="H11" s="92" t="s">
        <v>29</v>
      </c>
      <c r="I11" s="92" t="s">
        <v>102</v>
      </c>
      <c r="J11" s="92" t="s">
        <v>27</v>
      </c>
      <c r="K11" s="92" t="s">
        <v>28</v>
      </c>
      <c r="L11" s="92" t="s">
        <v>19</v>
      </c>
      <c r="M11" s="92" t="s">
        <v>29</v>
      </c>
      <c r="N11" s="92" t="s">
        <v>102</v>
      </c>
      <c r="O11" s="92" t="s">
        <v>27</v>
      </c>
      <c r="P11" s="92" t="s">
        <v>30</v>
      </c>
    </row>
    <row r="12" spans="1:16" ht="14.1" customHeight="1" x14ac:dyDescent="0.2">
      <c r="A12" s="24"/>
      <c r="B12" s="24" t="s">
        <v>65</v>
      </c>
      <c r="C12" s="34" t="s">
        <v>257</v>
      </c>
      <c r="D12" s="25"/>
      <c r="E12" s="29"/>
      <c r="F12" s="31"/>
      <c r="G12" s="29"/>
      <c r="H12" s="29"/>
      <c r="I12" s="31"/>
      <c r="J12" s="31"/>
      <c r="K12" s="31"/>
      <c r="L12" s="31"/>
      <c r="M12" s="31"/>
      <c r="N12" s="31"/>
      <c r="O12" s="31"/>
      <c r="P12" s="31"/>
    </row>
    <row r="13" spans="1:16" s="51" customFormat="1" ht="14.1" customHeight="1" x14ac:dyDescent="0.2">
      <c r="A13" s="28" t="s">
        <v>144</v>
      </c>
      <c r="B13" s="24" t="s">
        <v>65</v>
      </c>
      <c r="C13" s="131" t="s">
        <v>85</v>
      </c>
      <c r="D13" s="24" t="s">
        <v>3</v>
      </c>
      <c r="E13" s="29"/>
      <c r="F13" s="31"/>
      <c r="G13" s="29"/>
      <c r="H13" s="29"/>
      <c r="I13" s="31"/>
      <c r="J13" s="31"/>
      <c r="K13" s="31">
        <f t="shared" ref="K13:K18" si="0">SUM(H13:J13)</f>
        <v>0</v>
      </c>
      <c r="L13" s="31">
        <f t="shared" ref="L13:L18" si="1">ROUND(E13*F13,2)</f>
        <v>0</v>
      </c>
      <c r="M13" s="31">
        <f t="shared" ref="M13:M18" si="2">ROUND(E13*H13,2)</f>
        <v>0</v>
      </c>
      <c r="N13" s="31">
        <f t="shared" ref="N13:N18" si="3">ROUND(E13*I13,2)</f>
        <v>0</v>
      </c>
      <c r="O13" s="31">
        <f t="shared" ref="O13:O18" si="4">ROUND(E13*J13,2)</f>
        <v>0</v>
      </c>
      <c r="P13" s="31">
        <f t="shared" ref="P13:P18" si="5">M13+N13+O13</f>
        <v>0</v>
      </c>
    </row>
    <row r="14" spans="1:16" ht="14.1" customHeight="1" x14ac:dyDescent="0.2">
      <c r="A14" s="28" t="s">
        <v>145</v>
      </c>
      <c r="B14" s="24" t="s">
        <v>65</v>
      </c>
      <c r="C14" s="135" t="s">
        <v>86</v>
      </c>
      <c r="D14" s="129" t="s">
        <v>3</v>
      </c>
      <c r="E14" s="29"/>
      <c r="F14" s="31"/>
      <c r="G14" s="29"/>
      <c r="H14" s="31"/>
      <c r="I14" s="31"/>
      <c r="J14" s="31"/>
      <c r="K14" s="31">
        <f t="shared" si="0"/>
        <v>0</v>
      </c>
      <c r="L14" s="31">
        <f t="shared" si="1"/>
        <v>0</v>
      </c>
      <c r="M14" s="31">
        <f t="shared" si="2"/>
        <v>0</v>
      </c>
      <c r="N14" s="31">
        <f t="shared" si="3"/>
        <v>0</v>
      </c>
      <c r="O14" s="31">
        <f t="shared" si="4"/>
        <v>0</v>
      </c>
      <c r="P14" s="31">
        <f t="shared" si="5"/>
        <v>0</v>
      </c>
    </row>
    <row r="15" spans="1:16" ht="14.1" customHeight="1" x14ac:dyDescent="0.2">
      <c r="A15" s="28" t="s">
        <v>146</v>
      </c>
      <c r="B15" s="24" t="s">
        <v>65</v>
      </c>
      <c r="C15" s="135" t="s">
        <v>87</v>
      </c>
      <c r="D15" s="129" t="s">
        <v>3</v>
      </c>
      <c r="E15" s="29"/>
      <c r="F15" s="31"/>
      <c r="G15" s="29"/>
      <c r="H15" s="31"/>
      <c r="I15" s="31"/>
      <c r="J15" s="31"/>
      <c r="K15" s="31">
        <f t="shared" si="0"/>
        <v>0</v>
      </c>
      <c r="L15" s="31">
        <f t="shared" si="1"/>
        <v>0</v>
      </c>
      <c r="M15" s="31">
        <f t="shared" si="2"/>
        <v>0</v>
      </c>
      <c r="N15" s="31">
        <f t="shared" si="3"/>
        <v>0</v>
      </c>
      <c r="O15" s="31">
        <f t="shared" si="4"/>
        <v>0</v>
      </c>
      <c r="P15" s="31">
        <f t="shared" si="5"/>
        <v>0</v>
      </c>
    </row>
    <row r="16" spans="1:16" ht="14.1" customHeight="1" x14ac:dyDescent="0.2">
      <c r="A16" s="28" t="s">
        <v>147</v>
      </c>
      <c r="B16" s="24" t="s">
        <v>65</v>
      </c>
      <c r="C16" s="135" t="s">
        <v>88</v>
      </c>
      <c r="D16" s="129" t="s">
        <v>3</v>
      </c>
      <c r="E16" s="29"/>
      <c r="F16" s="31"/>
      <c r="G16" s="29"/>
      <c r="H16" s="31"/>
      <c r="I16" s="31"/>
      <c r="J16" s="31"/>
      <c r="K16" s="31">
        <f t="shared" si="0"/>
        <v>0</v>
      </c>
      <c r="L16" s="31">
        <f t="shared" si="1"/>
        <v>0</v>
      </c>
      <c r="M16" s="31">
        <f t="shared" si="2"/>
        <v>0</v>
      </c>
      <c r="N16" s="31">
        <f t="shared" si="3"/>
        <v>0</v>
      </c>
      <c r="O16" s="31">
        <f t="shared" si="4"/>
        <v>0</v>
      </c>
      <c r="P16" s="31">
        <f t="shared" si="5"/>
        <v>0</v>
      </c>
    </row>
    <row r="17" spans="1:16" ht="14.1" customHeight="1" x14ac:dyDescent="0.2">
      <c r="A17" s="28" t="s">
        <v>155</v>
      </c>
      <c r="B17" s="24" t="s">
        <v>65</v>
      </c>
      <c r="C17" s="135" t="s">
        <v>77</v>
      </c>
      <c r="D17" s="129" t="s">
        <v>3</v>
      </c>
      <c r="E17" s="29"/>
      <c r="F17" s="31"/>
      <c r="G17" s="29"/>
      <c r="H17" s="31"/>
      <c r="I17" s="31"/>
      <c r="J17" s="31"/>
      <c r="K17" s="31">
        <f t="shared" si="0"/>
        <v>0</v>
      </c>
      <c r="L17" s="31">
        <f t="shared" si="1"/>
        <v>0</v>
      </c>
      <c r="M17" s="31">
        <f t="shared" si="2"/>
        <v>0</v>
      </c>
      <c r="N17" s="31">
        <f t="shared" si="3"/>
        <v>0</v>
      </c>
      <c r="O17" s="31">
        <f t="shared" si="4"/>
        <v>0</v>
      </c>
      <c r="P17" s="31">
        <f t="shared" si="5"/>
        <v>0</v>
      </c>
    </row>
    <row r="18" spans="1:16" ht="14.1" customHeight="1" x14ac:dyDescent="0.2">
      <c r="A18" s="28" t="s">
        <v>156</v>
      </c>
      <c r="B18" s="24" t="s">
        <v>65</v>
      </c>
      <c r="C18" s="138" t="s">
        <v>140</v>
      </c>
      <c r="D18" s="25" t="s">
        <v>34</v>
      </c>
      <c r="E18" s="29"/>
      <c r="F18" s="31"/>
      <c r="G18" s="29"/>
      <c r="H18" s="31"/>
      <c r="I18" s="31"/>
      <c r="J18" s="31"/>
      <c r="K18" s="31">
        <f t="shared" si="0"/>
        <v>0</v>
      </c>
      <c r="L18" s="31">
        <f t="shared" si="1"/>
        <v>0</v>
      </c>
      <c r="M18" s="31">
        <f t="shared" si="2"/>
        <v>0</v>
      </c>
      <c r="N18" s="31">
        <f t="shared" si="3"/>
        <v>0</v>
      </c>
      <c r="O18" s="31">
        <f t="shared" si="4"/>
        <v>0</v>
      </c>
      <c r="P18" s="31">
        <f t="shared" si="5"/>
        <v>0</v>
      </c>
    </row>
    <row r="19" spans="1:16" ht="14.1" customHeight="1" x14ac:dyDescent="0.2">
      <c r="A19" s="28" t="s">
        <v>157</v>
      </c>
      <c r="B19" s="24"/>
      <c r="C19" s="137" t="s">
        <v>258</v>
      </c>
      <c r="D19" s="129" t="s">
        <v>3</v>
      </c>
      <c r="E19" s="29"/>
      <c r="F19" s="31"/>
      <c r="G19" s="29"/>
      <c r="H19" s="31"/>
      <c r="I19" s="31"/>
      <c r="J19" s="31"/>
      <c r="K19" s="31">
        <f t="shared" ref="K19" si="6">SUM(H19:J19)</f>
        <v>0</v>
      </c>
      <c r="L19" s="31">
        <f t="shared" ref="L19" si="7">ROUND(E19*F19,2)</f>
        <v>0</v>
      </c>
      <c r="M19" s="31">
        <f t="shared" ref="M19" si="8">ROUND(E19*H19,2)</f>
        <v>0</v>
      </c>
      <c r="N19" s="31">
        <f t="shared" ref="N19" si="9">ROUND(E19*I19,2)</f>
        <v>0</v>
      </c>
      <c r="O19" s="31">
        <f t="shared" ref="O19" si="10">ROUND(E19*J19,2)</f>
        <v>0</v>
      </c>
      <c r="P19" s="31">
        <f t="shared" ref="P19" si="11">M19+N19+O19</f>
        <v>0</v>
      </c>
    </row>
    <row r="20" spans="1:16" s="51" customFormat="1" ht="14.1" customHeight="1" x14ac:dyDescent="0.2">
      <c r="A20" s="28" t="s">
        <v>158</v>
      </c>
      <c r="B20" s="24" t="s">
        <v>65</v>
      </c>
      <c r="C20" s="131" t="s">
        <v>51</v>
      </c>
      <c r="D20" s="24" t="s">
        <v>3</v>
      </c>
      <c r="E20" s="142"/>
      <c r="F20" s="31"/>
      <c r="G20" s="29"/>
      <c r="H20" s="29"/>
      <c r="I20" s="31"/>
      <c r="J20" s="31"/>
      <c r="K20" s="31">
        <f t="shared" ref="K20:K23" si="12">SUM(H20:J20)</f>
        <v>0</v>
      </c>
      <c r="L20" s="31">
        <f t="shared" ref="L20:L23" si="13">ROUND(E20*F20,2)</f>
        <v>0</v>
      </c>
      <c r="M20" s="31">
        <f t="shared" ref="M20:M23" si="14">ROUND(E20*H20,2)</f>
        <v>0</v>
      </c>
      <c r="N20" s="31">
        <f t="shared" ref="N20:N23" si="15">ROUND(E20*I20,2)</f>
        <v>0</v>
      </c>
      <c r="O20" s="31">
        <f t="shared" ref="O20:O23" si="16">ROUND(E20*J20,2)</f>
        <v>0</v>
      </c>
      <c r="P20" s="31">
        <f t="shared" ref="P20:P23" si="17">M20+N20+O20</f>
        <v>0</v>
      </c>
    </row>
    <row r="21" spans="1:16" s="51" customFormat="1" ht="14.1" customHeight="1" x14ac:dyDescent="0.2">
      <c r="A21" s="28" t="s">
        <v>159</v>
      </c>
      <c r="B21" s="24" t="s">
        <v>65</v>
      </c>
      <c r="C21" s="134" t="s">
        <v>116</v>
      </c>
      <c r="D21" s="24" t="s">
        <v>3</v>
      </c>
      <c r="E21" s="29"/>
      <c r="F21" s="31"/>
      <c r="G21" s="29"/>
      <c r="H21" s="31"/>
      <c r="I21" s="31"/>
      <c r="J21" s="31"/>
      <c r="K21" s="31">
        <f t="shared" si="12"/>
        <v>0</v>
      </c>
      <c r="L21" s="31">
        <f t="shared" si="13"/>
        <v>0</v>
      </c>
      <c r="M21" s="31">
        <f t="shared" si="14"/>
        <v>0</v>
      </c>
      <c r="N21" s="31">
        <f t="shared" si="15"/>
        <v>0</v>
      </c>
      <c r="O21" s="31">
        <f t="shared" si="16"/>
        <v>0</v>
      </c>
      <c r="P21" s="31">
        <f t="shared" si="17"/>
        <v>0</v>
      </c>
    </row>
    <row r="22" spans="1:16" s="51" customFormat="1" ht="14.1" customHeight="1" x14ac:dyDescent="0.2">
      <c r="A22" s="28" t="s">
        <v>160</v>
      </c>
      <c r="B22" s="24" t="s">
        <v>65</v>
      </c>
      <c r="C22" s="134" t="s">
        <v>141</v>
      </c>
      <c r="D22" s="24" t="s">
        <v>3</v>
      </c>
      <c r="E22" s="29"/>
      <c r="F22" s="31"/>
      <c r="G22" s="29"/>
      <c r="H22" s="31"/>
      <c r="I22" s="31"/>
      <c r="J22" s="31"/>
      <c r="K22" s="31">
        <f t="shared" si="12"/>
        <v>0</v>
      </c>
      <c r="L22" s="31">
        <f t="shared" si="13"/>
        <v>0</v>
      </c>
      <c r="M22" s="31">
        <f t="shared" si="14"/>
        <v>0</v>
      </c>
      <c r="N22" s="31">
        <f t="shared" si="15"/>
        <v>0</v>
      </c>
      <c r="O22" s="31">
        <f t="shared" si="16"/>
        <v>0</v>
      </c>
      <c r="P22" s="31">
        <f t="shared" si="17"/>
        <v>0</v>
      </c>
    </row>
    <row r="23" spans="1:16" s="51" customFormat="1" ht="14.1" customHeight="1" x14ac:dyDescent="0.2">
      <c r="A23" s="28" t="s">
        <v>161</v>
      </c>
      <c r="B23" s="24" t="s">
        <v>65</v>
      </c>
      <c r="C23" s="134" t="s">
        <v>232</v>
      </c>
      <c r="D23" s="24" t="s">
        <v>143</v>
      </c>
      <c r="E23" s="29"/>
      <c r="F23" s="31"/>
      <c r="G23" s="29"/>
      <c r="H23" s="31"/>
      <c r="I23" s="31"/>
      <c r="J23" s="31"/>
      <c r="K23" s="31">
        <f t="shared" si="12"/>
        <v>0</v>
      </c>
      <c r="L23" s="31">
        <f t="shared" si="13"/>
        <v>0</v>
      </c>
      <c r="M23" s="31">
        <f t="shared" si="14"/>
        <v>0</v>
      </c>
      <c r="N23" s="31">
        <f t="shared" si="15"/>
        <v>0</v>
      </c>
      <c r="O23" s="31">
        <f t="shared" si="16"/>
        <v>0</v>
      </c>
      <c r="P23" s="31">
        <f t="shared" si="17"/>
        <v>0</v>
      </c>
    </row>
    <row r="24" spans="1:16" s="51" customFormat="1" ht="12.75" customHeight="1" x14ac:dyDescent="0.2">
      <c r="A24" s="262" t="s">
        <v>251</v>
      </c>
      <c r="B24" s="263"/>
      <c r="C24" s="263"/>
      <c r="D24" s="263"/>
      <c r="E24" s="263"/>
      <c r="F24" s="263"/>
      <c r="G24" s="263"/>
      <c r="H24" s="263"/>
      <c r="I24" s="263"/>
      <c r="J24" s="264"/>
      <c r="K24" s="40"/>
      <c r="L24" s="32">
        <f>SUM(L12:L23)</f>
        <v>0</v>
      </c>
      <c r="M24" s="32">
        <f>SUM(M12:M23)</f>
        <v>0</v>
      </c>
      <c r="N24" s="32">
        <f>SUM(N12:N23)</f>
        <v>0</v>
      </c>
      <c r="O24" s="32">
        <f>SUM(O12:O23)</f>
        <v>0</v>
      </c>
      <c r="P24" s="32">
        <f>SUM(P12:P23)</f>
        <v>0</v>
      </c>
    </row>
    <row r="25" spans="1:16" x14ac:dyDescent="0.2">
      <c r="B25" s="45"/>
      <c r="C25" s="66"/>
      <c r="D25" s="67"/>
      <c r="E25" s="67"/>
      <c r="F25" s="67"/>
      <c r="G25" s="67"/>
      <c r="H25" s="65"/>
      <c r="I25" s="65"/>
      <c r="J25" s="65"/>
      <c r="K25" s="65"/>
      <c r="L25" s="65"/>
      <c r="M25" s="68"/>
      <c r="N25" s="69"/>
      <c r="O25" s="68"/>
      <c r="P25" s="70"/>
    </row>
    <row r="26" spans="1:16" x14ac:dyDescent="0.2">
      <c r="B26" s="45"/>
      <c r="C26" s="66"/>
      <c r="D26" s="67"/>
      <c r="E26" s="67"/>
      <c r="F26" s="67"/>
      <c r="G26" s="67"/>
      <c r="H26" s="65"/>
      <c r="I26" s="65"/>
      <c r="J26" s="65"/>
      <c r="K26" s="65"/>
      <c r="L26" s="65"/>
      <c r="M26" s="68"/>
      <c r="N26" s="69"/>
      <c r="O26" s="68"/>
      <c r="P26" s="70"/>
    </row>
    <row r="27" spans="1:16" x14ac:dyDescent="0.2">
      <c r="C27" s="59" t="s">
        <v>360</v>
      </c>
    </row>
    <row r="28" spans="1:16" x14ac:dyDescent="0.2">
      <c r="C28" s="45" t="s">
        <v>0</v>
      </c>
    </row>
    <row r="29" spans="1:16" x14ac:dyDescent="0.2">
      <c r="C29" s="43"/>
    </row>
  </sheetData>
  <protectedRanges>
    <protectedRange password="CF3F" sqref="B24" name="Range1_2_1_3_1"/>
  </protectedRanges>
  <mergeCells count="12">
    <mergeCell ref="L10:P10"/>
    <mergeCell ref="A10:A11"/>
    <mergeCell ref="B10:B11"/>
    <mergeCell ref="C10:C11"/>
    <mergeCell ref="D10:D11"/>
    <mergeCell ref="E10:E11"/>
    <mergeCell ref="F10:K10"/>
    <mergeCell ref="A4:B4"/>
    <mergeCell ref="A5:B5"/>
    <mergeCell ref="A6:B6"/>
    <mergeCell ref="A7:B7"/>
    <mergeCell ref="A24:J24"/>
  </mergeCells>
  <phoneticPr fontId="5" type="noConversion"/>
  <pageMargins left="0.75000000000000011" right="0.75000000000000011" top="1" bottom="1" header="0.5" footer="0.5"/>
  <pageSetup paperSize="9" scale="77" fitToHeight="0" orientation="landscape" horizontalDpi="4294967292" verticalDpi="4294967292" r:id="rId1"/>
  <headerFooter alignWithMargins="0"/>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22</vt:i4>
      </vt:variant>
      <vt:variant>
        <vt:lpstr>Diapazoni ar nosaukumiem</vt:lpstr>
      </vt:variant>
      <vt:variant>
        <vt:i4>3</vt:i4>
      </vt:variant>
    </vt:vector>
  </HeadingPairs>
  <TitlesOfParts>
    <vt:vector size="25" baseType="lpstr">
      <vt:lpstr>KOPTĀME</vt:lpstr>
      <vt:lpstr>KONSTRUKTĪVI</vt:lpstr>
      <vt:lpstr>1-1</vt:lpstr>
      <vt:lpstr>1-2</vt:lpstr>
      <vt:lpstr>1-3</vt:lpstr>
      <vt:lpstr>1-4</vt:lpstr>
      <vt:lpstr>1-5</vt:lpstr>
      <vt:lpstr>1-6</vt:lpstr>
      <vt:lpstr>1-7</vt:lpstr>
      <vt:lpstr>1-8</vt:lpstr>
      <vt:lpstr>1-9</vt:lpstr>
      <vt:lpstr>1-10</vt:lpstr>
      <vt:lpstr>1-11</vt:lpstr>
      <vt:lpstr>2-1</vt:lpstr>
      <vt:lpstr>2-2</vt:lpstr>
      <vt:lpstr>2-3</vt:lpstr>
      <vt:lpstr>2-4</vt:lpstr>
      <vt:lpstr>2-5</vt:lpstr>
      <vt:lpstr>2-6</vt:lpstr>
      <vt:lpstr>2-7</vt:lpstr>
      <vt:lpstr>3-1</vt:lpstr>
      <vt:lpstr>3-2</vt:lpstr>
      <vt:lpstr>'1-4'!Drukas_apgabals</vt:lpstr>
      <vt:lpstr>'1-5'!Drukas_apgabals</vt:lpstr>
      <vt:lpstr>'1-6'!Drukas_apgabals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edgars strauts</dc:creator>
  <cp:keywords/>
  <dc:description/>
  <cp:lastModifiedBy>Anita Štelfa</cp:lastModifiedBy>
  <cp:lastPrinted>2019-05-21T06:43:55Z</cp:lastPrinted>
  <dcterms:created xsi:type="dcterms:W3CDTF">2010-08-20T15:05:51Z</dcterms:created>
  <dcterms:modified xsi:type="dcterms:W3CDTF">2026-03-31T15:44:08Z</dcterms:modified>
  <cp:category/>
</cp:coreProperties>
</file>