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marit\Desktop\FRAVIA\FRAVIA angārs\"/>
    </mc:Choice>
  </mc:AlternateContent>
  <xr:revisionPtr revIDLastSave="0" documentId="13_ncr:1_{AA157215-D471-46C3-B2EF-A91515F11BC4}" xr6:coauthVersionLast="47" xr6:coauthVersionMax="47" xr10:uidLastSave="{00000000-0000-0000-0000-000000000000}"/>
  <bookViews>
    <workbookView xWindow="-120" yWindow="-120" windowWidth="29040" windowHeight="15720" tabRatio="929" activeTab="7" xr2:uid="{00000000-000D-0000-FFFF-FFFF00000000}"/>
  </bookViews>
  <sheets>
    <sheet name="Koptāme" sheetId="7" r:id="rId1"/>
    <sheet name="Kopsavilkums" sheetId="18" r:id="rId2"/>
    <sheet name="1. DOP" sheetId="19" r:id="rId3"/>
    <sheet name="2. Zemes darbi" sheetId="36" r:id="rId4"/>
    <sheet name="3. Pamatu plātne" sheetId="40" r:id="rId5"/>
    <sheet name="4. Metāla konstrukcijas" sheetId="23" r:id="rId6"/>
    <sheet name="5. Sienas" sheetId="15" r:id="rId7"/>
    <sheet name="6. Jumts" sheetId="24" r:id="rId8"/>
    <sheet name="7. Vārti un durvis" sheetId="14" r:id="rId9"/>
    <sheet name="Sheet1" sheetId="46" state="hidden" r:id="rId10"/>
  </sheets>
  <definedNames>
    <definedName name="_xlnm.Print_Area" localSheetId="2">'1. DOP'!$A$1:$O$31</definedName>
    <definedName name="_xlnm.Print_Area" localSheetId="3">'2. Zemes darbi'!$A$1:$O$30</definedName>
    <definedName name="_xlnm.Print_Area" localSheetId="4">'3. Pamatu plātne'!$A$1:$O$45</definedName>
    <definedName name="_xlnm.Print_Area" localSheetId="5">'4. Metāla konstrukcijas'!$A$1:$O$25</definedName>
    <definedName name="_xlnm.Print_Area" localSheetId="6">'5. Sienas'!$A$1:$O$24</definedName>
    <definedName name="_xlnm.Print_Area" localSheetId="7">'6. Jumts'!$A$1:$O$27</definedName>
    <definedName name="_xlnm.Print_Area" localSheetId="8">'7. Vārti un durvis'!$A$1:$O$26</definedName>
    <definedName name="_xlnm.Print_Area" localSheetId="1">Kopsavilkums!$A$1:$G$30</definedName>
    <definedName name="_xlnm.Print_Area" localSheetId="0">Koptāme!$A$1:$C$15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36" l="1"/>
  <c r="G25" i="36"/>
  <c r="G24" i="36"/>
  <c r="J24" i="36" s="1"/>
  <c r="D24" i="36"/>
  <c r="M24" i="36" s="1"/>
  <c r="N23" i="36"/>
  <c r="M23" i="36"/>
  <c r="K23" i="36"/>
  <c r="G23" i="36"/>
  <c r="J23" i="36" s="1"/>
  <c r="G22" i="36"/>
  <c r="D22" i="36"/>
  <c r="K22" i="36" s="1"/>
  <c r="N21" i="36"/>
  <c r="M21" i="36"/>
  <c r="K21" i="36"/>
  <c r="G21" i="36"/>
  <c r="L21" i="36" s="1"/>
  <c r="G20" i="36"/>
  <c r="D20" i="36"/>
  <c r="M20" i="36" s="1"/>
  <c r="M22" i="36" l="1"/>
  <c r="O22" i="36" s="1"/>
  <c r="N22" i="36"/>
  <c r="D25" i="36"/>
  <c r="N25" i="36" s="1"/>
  <c r="L25" i="36"/>
  <c r="N20" i="36"/>
  <c r="L23" i="36"/>
  <c r="O23" i="36" s="1"/>
  <c r="L20" i="36"/>
  <c r="L22" i="36"/>
  <c r="N24" i="36"/>
  <c r="O21" i="36"/>
  <c r="J21" i="36"/>
  <c r="J25" i="36"/>
  <c r="K25" i="36"/>
  <c r="J20" i="36"/>
  <c r="K20" i="36"/>
  <c r="K24" i="36"/>
  <c r="M25" i="36"/>
  <c r="O25" i="36" s="1"/>
  <c r="L24" i="36"/>
  <c r="J22" i="36"/>
  <c r="O24" i="36" l="1"/>
  <c r="O20" i="36"/>
  <c r="B26" i="14" l="1"/>
  <c r="B25" i="14"/>
  <c r="B27" i="24"/>
  <c r="B26" i="24"/>
  <c r="B24" i="15"/>
  <c r="B23" i="15"/>
  <c r="B25" i="23"/>
  <c r="B24" i="23"/>
  <c r="B45" i="40"/>
  <c r="B44" i="40"/>
  <c r="B30" i="36"/>
  <c r="B29" i="36"/>
  <c r="B31" i="19"/>
  <c r="B30" i="19"/>
  <c r="B30" i="18"/>
  <c r="B29" i="18"/>
  <c r="G21" i="14"/>
  <c r="G17" i="15"/>
  <c r="G18" i="15"/>
  <c r="G19" i="15"/>
  <c r="G17" i="40"/>
  <c r="G18" i="40"/>
  <c r="G19" i="40"/>
  <c r="G20" i="40"/>
  <c r="G21" i="40"/>
  <c r="G22" i="40"/>
  <c r="G23" i="40"/>
  <c r="G24" i="40"/>
  <c r="G25" i="40"/>
  <c r="G26" i="40"/>
  <c r="G27" i="40"/>
  <c r="G28" i="40"/>
  <c r="G29" i="40"/>
  <c r="G30" i="40"/>
  <c r="G31" i="40"/>
  <c r="G32" i="40"/>
  <c r="G33" i="40"/>
  <c r="G34" i="40"/>
  <c r="G35" i="40"/>
  <c r="G36" i="40"/>
  <c r="G37" i="40"/>
  <c r="G38" i="40"/>
  <c r="G39" i="40"/>
  <c r="G40" i="40"/>
  <c r="A9" i="14"/>
  <c r="A9" i="24"/>
  <c r="A9" i="15"/>
  <c r="A9" i="23"/>
  <c r="A9" i="40"/>
  <c r="A9" i="36"/>
  <c r="A9" i="19"/>
  <c r="A10" i="18"/>
  <c r="N23" i="40" l="1"/>
  <c r="M21" i="40"/>
  <c r="M23" i="40"/>
  <c r="K21" i="40"/>
  <c r="J35" i="40" l="1"/>
  <c r="N26" i="40"/>
  <c r="M19" i="15"/>
  <c r="K19" i="15"/>
  <c r="L19" i="15"/>
  <c r="N19" i="40" l="1"/>
  <c r="K19" i="40"/>
  <c r="M19" i="40"/>
  <c r="M24" i="40"/>
  <c r="N24" i="40"/>
  <c r="N22" i="40"/>
  <c r="M22" i="40"/>
  <c r="N19" i="15" l="1"/>
  <c r="O19" i="15" s="1"/>
  <c r="J19" i="15"/>
  <c r="J27" i="40"/>
  <c r="J28" i="40"/>
  <c r="M38" i="40"/>
  <c r="K23" i="40"/>
  <c r="K38" i="40"/>
  <c r="L38" i="40"/>
  <c r="J39" i="40"/>
  <c r="N39" i="40"/>
  <c r="L34" i="40"/>
  <c r="J36" i="40"/>
  <c r="J37" i="40"/>
  <c r="M37" i="40"/>
  <c r="J33" i="40"/>
  <c r="K34" i="40"/>
  <c r="M33" i="40"/>
  <c r="N29" i="40"/>
  <c r="J30" i="40"/>
  <c r="J29" i="40"/>
  <c r="J23" i="40"/>
  <c r="L24" i="40"/>
  <c r="N25" i="40"/>
  <c r="K26" i="40"/>
  <c r="M25" i="40"/>
  <c r="N27" i="40"/>
  <c r="L21" i="40"/>
  <c r="N31" i="40"/>
  <c r="J22" i="40" l="1"/>
  <c r="L22" i="40"/>
  <c r="O22" i="40" s="1"/>
  <c r="M26" i="40"/>
  <c r="L33" i="40"/>
  <c r="N37" i="40"/>
  <c r="J25" i="40"/>
  <c r="K31" i="40"/>
  <c r="L26" i="40"/>
  <c r="M39" i="40"/>
  <c r="N34" i="40"/>
  <c r="J34" i="40"/>
  <c r="J26" i="40"/>
  <c r="M29" i="40"/>
  <c r="K29" i="40"/>
  <c r="L37" i="40"/>
  <c r="L25" i="40"/>
  <c r="N33" i="40"/>
  <c r="J24" i="40"/>
  <c r="L40" i="40"/>
  <c r="K39" i="40"/>
  <c r="M31" i="40"/>
  <c r="L23" i="40"/>
  <c r="O23" i="40" s="1"/>
  <c r="N21" i="40"/>
  <c r="O21" i="40" s="1"/>
  <c r="K27" i="40"/>
  <c r="M27" i="40"/>
  <c r="K37" i="40"/>
  <c r="J32" i="40"/>
  <c r="O24" i="40"/>
  <c r="K24" i="40"/>
  <c r="L29" i="40"/>
  <c r="M34" i="40"/>
  <c r="K33" i="40"/>
  <c r="L39" i="40"/>
  <c r="J40" i="40"/>
  <c r="K25" i="40"/>
  <c r="K22" i="40"/>
  <c r="L27" i="40"/>
  <c r="O39" i="40" l="1"/>
  <c r="O26" i="40"/>
  <c r="O25" i="40"/>
  <c r="O34" i="40"/>
  <c r="O29" i="40"/>
  <c r="O33" i="40"/>
  <c r="O37" i="40"/>
  <c r="O27" i="40"/>
  <c r="N40" i="40"/>
  <c r="K40" i="40"/>
  <c r="M40" i="40"/>
  <c r="N28" i="40"/>
  <c r="L28" i="40"/>
  <c r="K28" i="40"/>
  <c r="M28" i="40"/>
  <c r="N38" i="40"/>
  <c r="O38" i="40" s="1"/>
  <c r="J38" i="40"/>
  <c r="K30" i="40"/>
  <c r="N30" i="40"/>
  <c r="L30" i="40"/>
  <c r="M30" i="40"/>
  <c r="M36" i="40"/>
  <c r="K36" i="40"/>
  <c r="L36" i="40"/>
  <c r="N36" i="40"/>
  <c r="J21" i="40"/>
  <c r="A17" i="36"/>
  <c r="A18" i="36" s="1"/>
  <c r="G17" i="36"/>
  <c r="N17" i="36"/>
  <c r="O36" i="40" l="1"/>
  <c r="O40" i="40"/>
  <c r="O28" i="40"/>
  <c r="O30" i="40"/>
  <c r="L17" i="36"/>
  <c r="J17" i="36"/>
  <c r="K17" i="36"/>
  <c r="M17" i="36"/>
  <c r="O17" i="36" l="1"/>
  <c r="B21" i="18"/>
  <c r="B20" i="18"/>
  <c r="B19" i="18"/>
  <c r="B18" i="18"/>
  <c r="B17" i="18"/>
  <c r="B16" i="18"/>
  <c r="G17" i="14"/>
  <c r="N17" i="14" s="1"/>
  <c r="G18" i="14"/>
  <c r="L18" i="14" s="1"/>
  <c r="G19" i="14"/>
  <c r="L19" i="14" s="1"/>
  <c r="G20" i="14"/>
  <c r="L20" i="14" s="1"/>
  <c r="G16" i="14"/>
  <c r="M19" i="14"/>
  <c r="K19" i="14"/>
  <c r="M18" i="14"/>
  <c r="K18" i="14"/>
  <c r="K20" i="14"/>
  <c r="M20" i="14"/>
  <c r="M17" i="14"/>
  <c r="K17" i="14"/>
  <c r="G21" i="24"/>
  <c r="G20" i="24"/>
  <c r="G22" i="24"/>
  <c r="G19" i="24"/>
  <c r="N20" i="14" l="1"/>
  <c r="O20" i="14" s="1"/>
  <c r="J19" i="14"/>
  <c r="L17" i="14"/>
  <c r="J18" i="14"/>
  <c r="J17" i="15"/>
  <c r="N18" i="14"/>
  <c r="O18" i="14" s="1"/>
  <c r="J17" i="14"/>
  <c r="N19" i="14"/>
  <c r="O19" i="14" s="1"/>
  <c r="O17" i="14"/>
  <c r="J20" i="14" l="1"/>
  <c r="A17" i="23"/>
  <c r="N17" i="24"/>
  <c r="M17" i="24"/>
  <c r="L17" i="24"/>
  <c r="K17" i="24"/>
  <c r="J17" i="24"/>
  <c r="G16" i="24"/>
  <c r="K16" i="24"/>
  <c r="A16" i="24"/>
  <c r="A17" i="24" s="1"/>
  <c r="A19" i="24" s="1"/>
  <c r="G16" i="15"/>
  <c r="A16" i="14"/>
  <c r="L19" i="40"/>
  <c r="O19" i="40" s="1"/>
  <c r="G16" i="40"/>
  <c r="J31" i="40" l="1"/>
  <c r="L31" i="40"/>
  <c r="O31" i="40" s="1"/>
  <c r="J19" i="40"/>
  <c r="J18" i="40"/>
  <c r="J17" i="40"/>
  <c r="J20" i="40"/>
  <c r="A17" i="14"/>
  <c r="A18" i="14" s="1"/>
  <c r="A19" i="14" s="1"/>
  <c r="A20" i="14" s="1"/>
  <c r="A21" i="14" s="1"/>
  <c r="L16" i="24"/>
  <c r="M16" i="24"/>
  <c r="O17" i="24"/>
  <c r="G17" i="19"/>
  <c r="G18" i="19"/>
  <c r="G19" i="19"/>
  <c r="G20" i="19"/>
  <c r="G21" i="19"/>
  <c r="G22" i="19"/>
  <c r="G23" i="19"/>
  <c r="G24" i="19"/>
  <c r="G26" i="19"/>
  <c r="G16" i="19"/>
  <c r="J16" i="24" l="1"/>
  <c r="N16" i="24"/>
  <c r="G17" i="23"/>
  <c r="G18" i="23"/>
  <c r="G19" i="23"/>
  <c r="G20" i="23"/>
  <c r="G16" i="23"/>
  <c r="G18" i="36"/>
  <c r="G16" i="36"/>
  <c r="J16" i="36" s="1"/>
  <c r="A17" i="19"/>
  <c r="A18" i="19" s="1"/>
  <c r="A19" i="19" s="1"/>
  <c r="A20" i="19" s="1"/>
  <c r="A21" i="19" s="1"/>
  <c r="A22" i="19" s="1"/>
  <c r="A23" i="19" s="1"/>
  <c r="A24" i="19" s="1"/>
  <c r="A25" i="19" s="1"/>
  <c r="A26" i="19" s="1"/>
  <c r="O16" i="24" l="1"/>
  <c r="J20" i="24" l="1"/>
  <c r="K20" i="24"/>
  <c r="L20" i="24"/>
  <c r="M20" i="24"/>
  <c r="N20" i="24"/>
  <c r="J21" i="24"/>
  <c r="J22" i="24"/>
  <c r="K22" i="24"/>
  <c r="L22" i="24"/>
  <c r="M22" i="24"/>
  <c r="N22" i="24"/>
  <c r="K21" i="24"/>
  <c r="O22" i="24" l="1"/>
  <c r="M21" i="24"/>
  <c r="N21" i="24"/>
  <c r="L21" i="24"/>
  <c r="O20" i="24"/>
  <c r="B15" i="18"/>
  <c r="A7" i="24"/>
  <c r="A5" i="24"/>
  <c r="O21" i="24" l="1"/>
  <c r="A5" i="23"/>
  <c r="A5" i="36" l="1"/>
  <c r="A5" i="15" l="1"/>
  <c r="J16" i="40" l="1"/>
  <c r="M20" i="40" l="1"/>
  <c r="N20" i="40"/>
  <c r="K20" i="40"/>
  <c r="L20" i="40"/>
  <c r="L17" i="40"/>
  <c r="M17" i="40"/>
  <c r="K17" i="40"/>
  <c r="N17" i="40"/>
  <c r="O17" i="40" s="1"/>
  <c r="K35" i="40"/>
  <c r="N35" i="40"/>
  <c r="M35" i="40"/>
  <c r="L35" i="40"/>
  <c r="K16" i="40"/>
  <c r="N16" i="40"/>
  <c r="M16" i="40"/>
  <c r="L16" i="40"/>
  <c r="O20" i="40" l="1"/>
  <c r="N18" i="40"/>
  <c r="L18" i="40"/>
  <c r="M18" i="40"/>
  <c r="K18" i="40"/>
  <c r="O35" i="40"/>
  <c r="M32" i="40"/>
  <c r="K32" i="40"/>
  <c r="N32" i="40"/>
  <c r="L32" i="40"/>
  <c r="O16" i="40"/>
  <c r="O18" i="40" l="1"/>
  <c r="K42" i="40"/>
  <c r="L42" i="40"/>
  <c r="M42" i="40"/>
  <c r="O32" i="40"/>
  <c r="N42" i="40"/>
  <c r="A5" i="40"/>
  <c r="O42" i="40" l="1"/>
  <c r="J16" i="14"/>
  <c r="K16" i="14"/>
  <c r="L16" i="14"/>
  <c r="M16" i="14"/>
  <c r="N16" i="14"/>
  <c r="A5" i="14"/>
  <c r="O16" i="14" l="1"/>
  <c r="A5" i="19"/>
  <c r="A5" i="18"/>
  <c r="A6" i="18"/>
  <c r="A4" i="18"/>
  <c r="F48" i="46" l="1"/>
  <c r="G48" i="46" s="1"/>
  <c r="F49" i="46"/>
  <c r="G49" i="46" s="1"/>
  <c r="F50" i="46"/>
  <c r="G50" i="46" s="1"/>
  <c r="F51" i="46"/>
  <c r="G51" i="46" s="1"/>
  <c r="F52" i="46"/>
  <c r="G52" i="46" s="1"/>
  <c r="F53" i="46"/>
  <c r="G53" i="46" s="1"/>
  <c r="F54" i="46"/>
  <c r="G54" i="46" s="1"/>
  <c r="F55" i="46"/>
  <c r="G55" i="46" s="1"/>
  <c r="F56" i="46"/>
  <c r="G56" i="46" s="1"/>
  <c r="F57" i="46"/>
  <c r="G57" i="46" s="1"/>
  <c r="F58" i="46"/>
  <c r="G58" i="46" s="1"/>
  <c r="F59" i="46"/>
  <c r="G59" i="46" s="1"/>
  <c r="F60" i="46"/>
  <c r="G60" i="46" s="1"/>
  <c r="F61" i="46"/>
  <c r="G61" i="46" s="1"/>
  <c r="F62" i="46"/>
  <c r="G62" i="46" s="1"/>
  <c r="F63" i="46"/>
  <c r="G63" i="46" s="1"/>
  <c r="F64" i="46"/>
  <c r="G64" i="46" s="1"/>
  <c r="F65" i="46"/>
  <c r="G65" i="46" s="1"/>
  <c r="F66" i="46"/>
  <c r="G66" i="46" s="1"/>
  <c r="F67" i="46"/>
  <c r="G67" i="46" s="1"/>
  <c r="F68" i="46"/>
  <c r="G68" i="46" s="1"/>
  <c r="F69" i="46"/>
  <c r="G69" i="46" s="1"/>
  <c r="F70" i="46"/>
  <c r="G70" i="46" s="1"/>
  <c r="F71" i="46"/>
  <c r="G71" i="46" s="1"/>
  <c r="F72" i="46"/>
  <c r="G72" i="46" s="1"/>
  <c r="F73" i="46"/>
  <c r="G73" i="46" s="1"/>
  <c r="F74" i="46"/>
  <c r="G74" i="46" s="1"/>
  <c r="F75" i="46"/>
  <c r="G75" i="46" s="1"/>
  <c r="F76" i="46"/>
  <c r="G76" i="46" s="1"/>
  <c r="F77" i="46"/>
  <c r="G77" i="46" s="1"/>
  <c r="F78" i="46"/>
  <c r="G78" i="46" s="1"/>
  <c r="F79" i="46"/>
  <c r="G79" i="46" s="1"/>
  <c r="F80" i="46"/>
  <c r="G80" i="46" s="1"/>
  <c r="F81" i="46"/>
  <c r="G81" i="46" s="1"/>
  <c r="F82" i="46"/>
  <c r="G82" i="46" s="1"/>
  <c r="F83" i="46"/>
  <c r="G83" i="46" s="1"/>
  <c r="F84" i="46"/>
  <c r="G84" i="46" s="1"/>
  <c r="F85" i="46"/>
  <c r="G85" i="46" s="1"/>
  <c r="F86" i="46"/>
  <c r="G86" i="46" s="1"/>
  <c r="F87" i="46"/>
  <c r="G87" i="46" s="1"/>
  <c r="F88" i="46"/>
  <c r="G88" i="46" s="1"/>
  <c r="F89" i="46"/>
  <c r="G89" i="46" s="1"/>
  <c r="F90" i="46"/>
  <c r="G90" i="46" s="1"/>
  <c r="F91" i="46"/>
  <c r="G91" i="46" s="1"/>
  <c r="F92" i="46"/>
  <c r="G92" i="46" s="1"/>
  <c r="F47" i="46"/>
  <c r="G47" i="46" s="1"/>
  <c r="F42" i="46"/>
  <c r="F43" i="46"/>
  <c r="F44" i="46"/>
  <c r="F41" i="46"/>
  <c r="F46" i="46" l="1"/>
  <c r="G94" i="46"/>
  <c r="G97" i="46" l="1"/>
  <c r="G100" i="46" s="1"/>
  <c r="K19" i="24" l="1"/>
  <c r="J19" i="24"/>
  <c r="L19" i="24"/>
  <c r="M19" i="24"/>
  <c r="N19" i="24"/>
  <c r="M17" i="15" l="1"/>
  <c r="K17" i="15"/>
  <c r="N17" i="15"/>
  <c r="L17" i="15"/>
  <c r="O19" i="24"/>
  <c r="O17" i="15" l="1"/>
  <c r="A7" i="40"/>
  <c r="A6" i="40"/>
  <c r="A17" i="40" l="1"/>
  <c r="A18" i="40" l="1"/>
  <c r="A19" i="40" s="1"/>
  <c r="A20" i="40" s="1"/>
  <c r="A21" i="40" s="1"/>
  <c r="A22" i="40" s="1"/>
  <c r="A23" i="40" s="1"/>
  <c r="A24" i="40" s="1"/>
  <c r="A25" i="40" s="1"/>
  <c r="A26" i="40" s="1"/>
  <c r="A27" i="40" s="1"/>
  <c r="A28" i="40" s="1"/>
  <c r="A29" i="40" s="1"/>
  <c r="A30" i="40" s="1"/>
  <c r="A31" i="40" s="1"/>
  <c r="A32" i="40" s="1"/>
  <c r="A33" i="40" s="1"/>
  <c r="A34" i="40" s="1"/>
  <c r="G17" i="18"/>
  <c r="A36" i="40" l="1"/>
  <c r="A37" i="40" s="1"/>
  <c r="A38" i="40" s="1"/>
  <c r="A39" i="40" s="1"/>
  <c r="A40" i="40" s="1"/>
  <c r="A35" i="40"/>
  <c r="E17" i="18"/>
  <c r="D17" i="18"/>
  <c r="F17" i="18" l="1"/>
  <c r="C17" i="18" s="1"/>
  <c r="L9" i="40"/>
  <c r="K21" i="14" l="1"/>
  <c r="K23" i="14" s="1"/>
  <c r="G21" i="18" s="1"/>
  <c r="J21" i="14"/>
  <c r="L21" i="14"/>
  <c r="L23" i="14" s="1"/>
  <c r="M21" i="14"/>
  <c r="M23" i="14" s="1"/>
  <c r="E21" i="18" s="1"/>
  <c r="N21" i="14"/>
  <c r="N23" i="14" s="1"/>
  <c r="F21" i="18" s="1"/>
  <c r="D21" i="18" l="1"/>
  <c r="C21" i="18" s="1"/>
  <c r="O23" i="14"/>
  <c r="O21" i="14"/>
  <c r="M18" i="36" l="1"/>
  <c r="J18" i="36"/>
  <c r="N16" i="36"/>
  <c r="M16" i="36"/>
  <c r="M27" i="36" s="1"/>
  <c r="L16" i="36"/>
  <c r="K16" i="36"/>
  <c r="A7" i="36"/>
  <c r="A6" i="36"/>
  <c r="O16" i="36" l="1"/>
  <c r="K18" i="36"/>
  <c r="K27" i="36" s="1"/>
  <c r="N18" i="36"/>
  <c r="N27" i="36" s="1"/>
  <c r="L18" i="36"/>
  <c r="L27" i="36" s="1"/>
  <c r="O27" i="36" s="1"/>
  <c r="O18" i="36" l="1"/>
  <c r="E16" i="18" l="1"/>
  <c r="G16" i="18"/>
  <c r="F16" i="18"/>
  <c r="N20" i="23"/>
  <c r="M20" i="23"/>
  <c r="L20" i="23"/>
  <c r="K20" i="23"/>
  <c r="J20" i="23"/>
  <c r="D16" i="18" l="1"/>
  <c r="O20" i="23"/>
  <c r="K19" i="23"/>
  <c r="K17" i="23"/>
  <c r="J17" i="23"/>
  <c r="L17" i="23"/>
  <c r="M17" i="23"/>
  <c r="N17" i="23"/>
  <c r="J18" i="23"/>
  <c r="K18" i="23"/>
  <c r="L18" i="23"/>
  <c r="M18" i="23"/>
  <c r="N18" i="23"/>
  <c r="J19" i="23"/>
  <c r="L19" i="23"/>
  <c r="M19" i="23"/>
  <c r="N19" i="23"/>
  <c r="C16" i="18" l="1"/>
  <c r="O19" i="23"/>
  <c r="O18" i="23"/>
  <c r="O17" i="23"/>
  <c r="J18" i="24" l="1"/>
  <c r="L18" i="24" l="1"/>
  <c r="L24" i="24" s="1"/>
  <c r="D20" i="18" s="1"/>
  <c r="N18" i="24"/>
  <c r="N24" i="24" s="1"/>
  <c r="M18" i="24"/>
  <c r="M24" i="24" s="1"/>
  <c r="E20" i="18" s="1"/>
  <c r="K18" i="24"/>
  <c r="K24" i="24" s="1"/>
  <c r="G20" i="18" s="1"/>
  <c r="O24" i="24" l="1"/>
  <c r="F20" i="18"/>
  <c r="O18" i="24"/>
  <c r="N15" i="24" l="1"/>
  <c r="M15" i="24"/>
  <c r="L15" i="24"/>
  <c r="K15" i="24"/>
  <c r="J15" i="24"/>
  <c r="A6" i="24"/>
  <c r="N16" i="23"/>
  <c r="N22" i="23" s="1"/>
  <c r="F18" i="18" s="1"/>
  <c r="M16" i="23"/>
  <c r="M22" i="23" s="1"/>
  <c r="E18" i="18" s="1"/>
  <c r="L16" i="23"/>
  <c r="L22" i="23" s="1"/>
  <c r="K16" i="23"/>
  <c r="K22" i="23" s="1"/>
  <c r="G18" i="18" s="1"/>
  <c r="J16" i="23"/>
  <c r="A7" i="23"/>
  <c r="A6" i="23"/>
  <c r="J26" i="19"/>
  <c r="N25" i="19"/>
  <c r="J25" i="19"/>
  <c r="K24" i="19"/>
  <c r="J24" i="19"/>
  <c r="N23" i="19"/>
  <c r="M23" i="19"/>
  <c r="L23" i="19"/>
  <c r="J23" i="19"/>
  <c r="K23" i="19"/>
  <c r="N22" i="19"/>
  <c r="M22" i="19"/>
  <c r="L22" i="19"/>
  <c r="J22" i="19"/>
  <c r="K22" i="19"/>
  <c r="J21" i="19"/>
  <c r="J20" i="19"/>
  <c r="J19" i="19"/>
  <c r="J18" i="19"/>
  <c r="L18" i="19"/>
  <c r="J17" i="19"/>
  <c r="K17" i="19"/>
  <c r="N16" i="19"/>
  <c r="M16" i="19"/>
  <c r="L16" i="19"/>
  <c r="K16" i="19"/>
  <c r="J16" i="19"/>
  <c r="A7" i="19"/>
  <c r="A6" i="19"/>
  <c r="D18" i="18" l="1"/>
  <c r="C18" i="18" s="1"/>
  <c r="O22" i="23"/>
  <c r="A18" i="23"/>
  <c r="A19" i="23" s="1"/>
  <c r="A20" i="23" s="1"/>
  <c r="O16" i="19"/>
  <c r="O15" i="24"/>
  <c r="O16" i="23"/>
  <c r="Q20" i="23" s="1"/>
  <c r="K25" i="19"/>
  <c r="N17" i="19"/>
  <c r="M17" i="19"/>
  <c r="L17" i="19"/>
  <c r="K18" i="19"/>
  <c r="N18" i="19"/>
  <c r="M18" i="19"/>
  <c r="O22" i="19"/>
  <c r="N24" i="19"/>
  <c r="M24" i="19"/>
  <c r="L24" i="19"/>
  <c r="O23" i="19"/>
  <c r="L26" i="19"/>
  <c r="L25" i="19"/>
  <c r="M26" i="19"/>
  <c r="M25" i="19"/>
  <c r="O18" i="19" l="1"/>
  <c r="O24" i="19"/>
  <c r="N26" i="19"/>
  <c r="O26" i="19" s="1"/>
  <c r="K26" i="19"/>
  <c r="O25" i="19"/>
  <c r="K21" i="19"/>
  <c r="N21" i="19"/>
  <c r="M21" i="19"/>
  <c r="L21" i="19"/>
  <c r="L20" i="19"/>
  <c r="K20" i="19"/>
  <c r="N20" i="19"/>
  <c r="M20" i="19"/>
  <c r="O17" i="19"/>
  <c r="N19" i="19"/>
  <c r="M19" i="19"/>
  <c r="L19" i="19"/>
  <c r="K19" i="19"/>
  <c r="A15" i="18"/>
  <c r="A16" i="18" s="1"/>
  <c r="K28" i="19" l="1"/>
  <c r="G15" i="18" s="1"/>
  <c r="A17" i="18"/>
  <c r="A18" i="18" s="1"/>
  <c r="A19" i="18" s="1"/>
  <c r="A20" i="18" s="1"/>
  <c r="A21" i="18" s="1"/>
  <c r="M28" i="19"/>
  <c r="E15" i="18" s="1"/>
  <c r="L28" i="19"/>
  <c r="O20" i="19"/>
  <c r="O21" i="19"/>
  <c r="N28" i="19"/>
  <c r="F15" i="18" s="1"/>
  <c r="O19" i="19"/>
  <c r="D15" i="18" l="1"/>
  <c r="O28" i="19"/>
  <c r="L9" i="19" s="1"/>
  <c r="C15" i="18" l="1"/>
  <c r="J16" i="15"/>
  <c r="L16" i="15"/>
  <c r="M16" i="15"/>
  <c r="N16" i="15"/>
  <c r="K16" i="15"/>
  <c r="A20" i="24" l="1"/>
  <c r="A21" i="24" s="1"/>
  <c r="A22" i="24" s="1"/>
  <c r="N18" i="15"/>
  <c r="N21" i="15" s="1"/>
  <c r="L18" i="15"/>
  <c r="L21" i="15" s="1"/>
  <c r="K18" i="15"/>
  <c r="K21" i="15" s="1"/>
  <c r="O16" i="15"/>
  <c r="J18" i="15" l="1"/>
  <c r="M18" i="15" l="1"/>
  <c r="F19" i="18"/>
  <c r="F23" i="18" s="1"/>
  <c r="D19" i="18"/>
  <c r="G19" i="18"/>
  <c r="G23" i="18" s="1"/>
  <c r="O18" i="15" l="1"/>
  <c r="M21" i="15"/>
  <c r="O21" i="15" s="1"/>
  <c r="D23" i="18"/>
  <c r="E19" i="18" l="1"/>
  <c r="E23" i="18" s="1"/>
  <c r="A7" i="15"/>
  <c r="A6" i="15"/>
  <c r="A7" i="14"/>
  <c r="A6" i="14"/>
  <c r="C19" i="18" l="1"/>
  <c r="A16" i="15"/>
  <c r="A17" i="15" l="1"/>
  <c r="L9" i="14"/>
  <c r="C20" i="18"/>
  <c r="C23" i="18" s="1"/>
  <c r="L9" i="15" l="1"/>
  <c r="L9" i="23" l="1"/>
  <c r="L9" i="24" l="1"/>
  <c r="C27" i="18" l="1"/>
  <c r="C8" i="18" s="1"/>
  <c r="C12" i="7" l="1"/>
  <c r="C14" i="7" s="1"/>
</calcChain>
</file>

<file path=xl/sharedStrings.xml><?xml version="1.0" encoding="utf-8"?>
<sst xmlns="http://schemas.openxmlformats.org/spreadsheetml/2006/main" count="381" uniqueCount="139">
  <si>
    <t>(Darba veids vai konstruktīvā elementa nosaukums)</t>
  </si>
  <si>
    <t>Nr.p.k.</t>
  </si>
  <si>
    <t>Daudzums</t>
  </si>
  <si>
    <t>Tāmes izmaksas bez PVN</t>
  </si>
  <si>
    <t>Būvdarbu nosaukums</t>
  </si>
  <si>
    <t>darba alga</t>
  </si>
  <si>
    <t xml:space="preserve">Būvizstrādājumi  </t>
  </si>
  <si>
    <t xml:space="preserve">mehānismi </t>
  </si>
  <si>
    <t>kopā</t>
  </si>
  <si>
    <t xml:space="preserve">darba alga </t>
  </si>
  <si>
    <t xml:space="preserve">summa       </t>
  </si>
  <si>
    <t>Mērv.</t>
  </si>
  <si>
    <t>EUR bez PVN</t>
  </si>
  <si>
    <t>Tiešās izmaksas kopā, t. Sk. Darba devēja sociālais nodoklis (23,59 %)</t>
  </si>
  <si>
    <t>gb</t>
  </si>
  <si>
    <t>m2</t>
  </si>
  <si>
    <t>m3</t>
  </si>
  <si>
    <t>t.m</t>
  </si>
  <si>
    <t>kpl</t>
  </si>
  <si>
    <t>Laika norma (c/h)</t>
  </si>
  <si>
    <t>Darba samaksas likme (EUR/h)</t>
  </si>
  <si>
    <t>Darbietilpība (c/h)</t>
  </si>
  <si>
    <t>KOPSAVILKUMA APRĒĶINS</t>
  </si>
  <si>
    <t>Kopējā summa, EUR bez PVN</t>
  </si>
  <si>
    <t>Darba veids vai konstruktīvā elementa nosaukums</t>
  </si>
  <si>
    <t>Tāmes izmaksas (EUR)</t>
  </si>
  <si>
    <t>Tai skaitā</t>
  </si>
  <si>
    <t>Darba alga (EUR)</t>
  </si>
  <si>
    <t>Būvizstrādājumi (EUR)</t>
  </si>
  <si>
    <t>Mehānismi (EUR)</t>
  </si>
  <si>
    <t>Kopā</t>
  </si>
  <si>
    <t>PAVISAM KOPĀ BEZ PVN</t>
  </si>
  <si>
    <t>Objekta nosaukums</t>
  </si>
  <si>
    <t>Objekta izmaksas (EUR)</t>
  </si>
  <si>
    <t>KOPĀ BEZ PVN</t>
  </si>
  <si>
    <t>Pagaidu būvlaukuma ierīkošana un uzturēšana</t>
  </si>
  <si>
    <t>Lokālā tāme Nr. 1</t>
  </si>
  <si>
    <t>Lokālā tāme Nr. 5</t>
  </si>
  <si>
    <t>obj</t>
  </si>
  <si>
    <t>Ugunsdrošības nodrošināšana objektā</t>
  </si>
  <si>
    <t>Būvgružu konteineri</t>
  </si>
  <si>
    <t xml:space="preserve"> BŪVNIECĪBAS KOPTĀME</t>
  </si>
  <si>
    <t>Lokālā tāme Nr. 2</t>
  </si>
  <si>
    <t>Lokālā tāme Nr. 4</t>
  </si>
  <si>
    <t>Lokālā tāme Nr. 7</t>
  </si>
  <si>
    <t>Objekta ģenerāltīrīšana pēc būvdarbu pabeigšanas</t>
  </si>
  <si>
    <t>MKD izstrāde metāla konstrukcijām</t>
  </si>
  <si>
    <t>Metāla konstrukciju montāža objektā ieskaitot mehānismus</t>
  </si>
  <si>
    <t>tn</t>
  </si>
  <si>
    <t>EUR/tn</t>
  </si>
  <si>
    <t>Zemes darbi zem ēkas</t>
  </si>
  <si>
    <t>Ēkas asu nospraušana dabā</t>
  </si>
  <si>
    <t>8mm</t>
  </si>
  <si>
    <t>9mm</t>
  </si>
  <si>
    <t>Vienības izmaksas (EUR)</t>
  </si>
  <si>
    <t>Kopā uz visu apjomu (EUR)</t>
  </si>
  <si>
    <t>Vispārceltnieciskie darbi</t>
  </si>
  <si>
    <t>Durvju un vārtu montāžas palīgmateriāli</t>
  </si>
  <si>
    <t>Esošā irdeno smilšu slāņa blietēšana Ev2&gt;50 MN/m2</t>
  </si>
  <si>
    <t>Plēves ierīkošana zem grīdas plātnes</t>
  </si>
  <si>
    <t>Konstrukciju piegādes izmaksas</t>
  </si>
  <si>
    <t>Pagaidu elektropieslēgums, apgaismojums (prožektors ar stabu 2 gb.)</t>
  </si>
  <si>
    <t>Lokālā tāme Nr. 3</t>
  </si>
  <si>
    <t>Jumta izbūves darbi</t>
  </si>
  <si>
    <t>Lietus ūdens tekņu montāža D120mm, RAL 7016</t>
  </si>
  <si>
    <t>Lietus ūdens noteku montāža D120mm, RAL 7016</t>
  </si>
  <si>
    <t>Jumta detaļas</t>
  </si>
  <si>
    <t>Skārda apdares elementu montāža vārtiem. Tonis RAL 7016</t>
  </si>
  <si>
    <t>Adrese: Daugavpils iela 3A, Dagda, LV-5674</t>
  </si>
  <si>
    <t>Pagaidu nožogojuma ierīkošana, demontāža, noma (4. mēneši)</t>
  </si>
  <si>
    <t>Būvtāfele (nostiprināšana pie žoga Valsts autoceļš V619 Dagda - Pauļukalns pusē)</t>
  </si>
  <si>
    <t>Strādnieku konteineru uzstādīšana/ noma (4. mēneši)</t>
  </si>
  <si>
    <t>Ofisa konteineru uzstādīšana/ noma (4. mēneši)</t>
  </si>
  <si>
    <t>BIO tualešu noma, apkalpošana (4. mēneši)</t>
  </si>
  <si>
    <t>Piekļuves kontroles sistēma (EDLUS) (4. mēneši)</t>
  </si>
  <si>
    <t>Grunts izstrāde būvbedrē mehanizēti, ģeometriskais apjoms (ar grunts novietošanu objektā)</t>
  </si>
  <si>
    <t>Lokālā tāme Nr. 6</t>
  </si>
  <si>
    <t>VĀRTI</t>
  </si>
  <si>
    <t>LOGISTIKAS ĒKAS JAUNBŪVE, Daugavpils iela 3A, Dagda, LV-5674</t>
  </si>
  <si>
    <t>Pasūtītājs: SIA "FRAVIA", reģ. Nr. 41503080013</t>
  </si>
  <si>
    <t>Tērauda konstrukcijas</t>
  </si>
  <si>
    <t>Trapecveida profils VP45 ārsienas apšuvums</t>
  </si>
  <si>
    <t>Karnīzes apšuvuma profils trapecveida profilai malai, RAL 7016</t>
  </si>
  <si>
    <t>Kores apdares skārda detaļas montāža ar nosedzošo VP-profila veida zem kores skārda elementu, RAL 7016</t>
  </si>
  <si>
    <r>
      <rPr>
        <b/>
        <sz val="10"/>
        <rFont val="Arial"/>
        <family val="2"/>
        <charset val="186"/>
      </rPr>
      <t>V-1</t>
    </r>
    <r>
      <rPr>
        <sz val="10"/>
        <rFont val="Arial"/>
        <family val="2"/>
      </rPr>
      <t xml:space="preserve"> 4500x4500 mm. RAL 7016. Uz augšu bīdāmi sekcijveida vārti ar durvīm. Durvju brīvais augstums 2m. Durvju slieksnis max 2cm. Vārtu pacelšanas sliedi pieskaņot jumta slīpumam. Vārtus aprīkot ar drošības mehānsimu, kas novērš vārtu krišanu lejup. Vadulas pie aprāmējuma stiprināt ar kronšteiniem. Vārtus aprīkot ar viegli pamanāmām un aizsniedzamām avārijas atslēgšanas ierīcēm, kas ļauj tos atvērt ja enerģijas piegādes trūkumua dēļ, durvis un vārti neatveras automātiski. Umax 2.0 W/m2K.</t>
    </r>
  </si>
  <si>
    <r>
      <rPr>
        <b/>
        <sz val="10"/>
        <rFont val="Arial"/>
        <family val="2"/>
        <charset val="186"/>
      </rPr>
      <t>V-2</t>
    </r>
    <r>
      <rPr>
        <sz val="10"/>
        <rFont val="Arial"/>
        <family val="2"/>
      </rPr>
      <t xml:space="preserve"> 4500x4500 mm. RAL 7016. Uz augšu bīdāmi sekcijveida vārti bez durvīm. Vārtu pacelšanas sliedi pieskaņot jumta slīpumam. Vārtus aprīkot ar drošības mehānsimu, kas novērš vārtu krišanu lejup. Vadulas pie aprāmējuma stiprināt ar kronšteiniem. Vārtus aprīkot ar viegli pamanāmām un aizsniedzamām avārijas atslēgšanas ierīcēm, kas ļauj tos atvērt ja enerģijas piegādes trūkumua dēļ, durvis un vārti neatveras automātiski. Umax 2.0 W/m2K.</t>
    </r>
  </si>
  <si>
    <r>
      <rPr>
        <b/>
        <sz val="10"/>
        <rFont val="Arial"/>
        <family val="2"/>
        <charset val="186"/>
      </rPr>
      <t>V-3</t>
    </r>
    <r>
      <rPr>
        <sz val="10"/>
        <rFont val="Arial"/>
        <family val="2"/>
      </rPr>
      <t xml:space="preserve"> 3700x4500 mm. RAL 7016. Uz augšu bīdāmi sekcijveida vārti ar durvīm. Durvju brīvais augstums 2m. Durvju slieksnis max 2cm. Vārtu pacelšanas sliedi pieskaņot jumta slīpumam. Vārtus aprīkot ar drošības mehānsimu, kas novērš vārtu krišanu lejup. Vadulas pie aprāmējuma stiprināt ar kronšteiniem. Vārtus aprīkot ar viegli pamanāmām un aizsniedzamām avārijas atslēgšanas ierīcēm, kas ļauj tos atvērt ja enerģijas piegādes trūkumua dēļ, durvis un vārti neatveras automātiski. Umax 2.0 W/m2K.</t>
    </r>
  </si>
  <si>
    <r>
      <rPr>
        <b/>
        <sz val="10"/>
        <rFont val="Arial"/>
        <family val="2"/>
        <charset val="186"/>
      </rPr>
      <t>V-4</t>
    </r>
    <r>
      <rPr>
        <sz val="10"/>
        <rFont val="Arial"/>
        <family val="2"/>
      </rPr>
      <t xml:space="preserve"> 3700x4500 mm. RAL 7016. Uz augšu bīdāmi sekcijveida vārti bez durvīm. Vārtu pacelšanas sliedi pieskaņot jumta slīpumam. Vārtus aprīkot ar drošības mehānsimu, kas novērš vārtu krišanu lejup. Vadulas pie aprāmējuma stiprināt ar kronšteiniem. Vārtus aprīkot ar viegli pamanāmām un aizsniedzamām avārijas atslēgšanas ierīcēm, kas ļauj tos atvērt ja enerģijas piegādes trūkumua dēļ, durvis un vārti neatveras automātiski. Umax 2.0 W/m2K.</t>
    </r>
  </si>
  <si>
    <t>Metāla karkasa konstrukcijas</t>
  </si>
  <si>
    <t>Vārti un durvis</t>
  </si>
  <si>
    <t>Būvobjekts: LOGISTIKAS ĒKAS JAUNBŪVE</t>
  </si>
  <si>
    <t>tonnas</t>
  </si>
  <si>
    <t>-Veidņi un veidņu sistēmas piederumi</t>
  </si>
  <si>
    <t>kompl.</t>
  </si>
  <si>
    <t>Pamatu cokola izbūve</t>
  </si>
  <si>
    <t>metri.</t>
  </si>
  <si>
    <t>Auglīgas zemes kārtas noņemšana, novietošana objektā</t>
  </si>
  <si>
    <t>Blietēta smilts slāņa izveide 200 mm</t>
  </si>
  <si>
    <t>Šķembu pamatojuma ierīkošana zem kolonnam un cokola 100mm</t>
  </si>
  <si>
    <t xml:space="preserve">Temperatūras šuves (aizpildīšana ar elastīgu hermētiķi) </t>
  </si>
  <si>
    <t>Stabveida pamatu izbūve, betona cokola izveide un betona grīdas izbūve</t>
  </si>
  <si>
    <t>Stabveida pamatu izbūve</t>
  </si>
  <si>
    <t>-Betons C30/37 ar piegādi un sūkni</t>
  </si>
  <si>
    <t>-Armatūra ar piegādi</t>
  </si>
  <si>
    <t>-Armatūra  ar piegādi</t>
  </si>
  <si>
    <t xml:space="preserve">Ugunsdrošas starpsienas izbūve no MW sendvičpaneļiem 120mm </t>
  </si>
  <si>
    <t xml:space="preserve">m2 </t>
  </si>
  <si>
    <t>Stabveida pamatu , cokola un grīdas betonēšanas darbi</t>
  </si>
  <si>
    <t>Ārsienas, iekšsienas</t>
  </si>
  <si>
    <t>Šķembu pamatojuma ierīkošana zem grīdas 200 mm</t>
  </si>
  <si>
    <t>-Armatūra 12mm viens slānis ar piegādi (acs 15x15)</t>
  </si>
  <si>
    <t>-Armatūra 12mm viens slānis ar piegādi (acs 5x5)</t>
  </si>
  <si>
    <t>Trapecveida profils PP46 jumta apšuvums</t>
  </si>
  <si>
    <t>Betona grīdas 150mm betonēsšanas darbi</t>
  </si>
  <si>
    <t>Betona grīdas slīpēšana ar cietinātāja iestrādi</t>
  </si>
  <si>
    <t>Bruģējums uz šķembām izveide ārpus angāra 150mm x 1500mm</t>
  </si>
  <si>
    <t>Tērauda profilu konstrukcijas ar izgatavošanu (atbilstoši MKD, ieskaitot atgriezumus, loksnes, plāksnes, nepieciešamas rezerves, ar rūpnieciskie izgrieztiem caurumiem montāžai)</t>
  </si>
  <si>
    <t>Elektroenērģijas izmaksas būvniecības periodā</t>
  </si>
  <si>
    <t>Virsizdevumi (%)</t>
  </si>
  <si>
    <t>Ģenerāluzņēmeja peļņa (%)</t>
  </si>
  <si>
    <t>t.sk. darba aizsardzība (%)</t>
  </si>
  <si>
    <t>Tāmi sagatavoja:</t>
  </si>
  <si>
    <t>Datums:</t>
  </si>
  <si>
    <t>Piebraucamā ceļa izbūve līdz transformatoru ēkai</t>
  </si>
  <si>
    <t>Blietēta smilts slāņa izveide dabīgā reljefa izlīdzināšanai</t>
  </si>
  <si>
    <t>Blietēta dolomīta šķembu (fr.0-70mm) slāņa izveide 200 mm</t>
  </si>
  <si>
    <t>Zemes darbi un piebraucamā ceļa izbūve</t>
  </si>
  <si>
    <t>-Pievesta smilts (sablīvējuma koef. 0.98)</t>
  </si>
  <si>
    <t xml:space="preserve">-Pievestas dolomīta šķembas (fr.0-70) </t>
  </si>
  <si>
    <t>- Pievestas šķembas (frakcija 16-45 mm) (sablīvējuma koef. 0.98)</t>
  </si>
  <si>
    <t>-Pievestas šķembas (frakcija 0-45 mm) (sablīvējuma koef. 0.98)</t>
  </si>
  <si>
    <t>-Plēve 200 mikroni</t>
  </si>
  <si>
    <t>-Pievestas šķembas (frakcija 16-65 mm) (sablīvējuma koef. 0.98)</t>
  </si>
  <si>
    <t>-Palīgmateriāli metāla konstrukciju montāžai, ieskaitot stiprinājumus, bultskrūves, ķīmiskos enkurus</t>
  </si>
  <si>
    <t>-Palīgmateriāli un palīgdetaļas (Standarta uzlikas, skrūves, pašlīmējošās lentas , blīvējumi etc.)</t>
  </si>
  <si>
    <t>-Palīgmateriāli un palīgdetaļas (skrūves, pašlīmējošās lentas , blīvējumi etc.)</t>
  </si>
  <si>
    <t>Trapecveida profila PP46 (b=0,63 mm) vai ekvivalenta jumta seguma montāža ieskaitot nepieciešamos mehānismus. Montēt vertikāli</t>
  </si>
  <si>
    <t>Trapecveida profila VP45 (b=0,50 mm) (vai ekvivalenta) ārsienu montāža ieskaitot nepieciešamos mehānismus. Montēt vertikāli</t>
  </si>
  <si>
    <t>Trapecveida poliestra dienas gaismas profila VP45 (vai ekvivalenta, kas savietojams ar piedāvāto ārsienu trapecveida profilu) montāža ieskaitot nepieciešamos mehānismus. Montēt vertikāli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</si>
</sst>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52">
    <font>
      <sz val="11"/>
      <color rgb="FF000000"/>
      <name val="Calibri"/>
      <family val="2"/>
      <charset val="186"/>
    </font>
    <font>
      <sz val="11"/>
      <color theme="1"/>
      <name val="Calibri"/>
      <family val="2"/>
      <charset val="186"/>
      <scheme val="minor"/>
    </font>
    <font>
      <b/>
      <sz val="11"/>
      <name val="Arial"/>
      <family val="2"/>
      <charset val="186"/>
    </font>
    <font>
      <vertAlign val="superscript"/>
      <sz val="10"/>
      <name val="Arial"/>
      <family val="2"/>
      <charset val="186"/>
    </font>
    <font>
      <sz val="10"/>
      <name val="Arial"/>
      <family val="2"/>
      <charset val="186"/>
    </font>
    <font>
      <b/>
      <sz val="10"/>
      <name val="Arial"/>
      <family val="2"/>
      <charset val="186"/>
    </font>
    <font>
      <sz val="10"/>
      <color rgb="FF000000"/>
      <name val="Arial"/>
      <family val="2"/>
      <charset val="186"/>
    </font>
    <font>
      <b/>
      <sz val="10"/>
      <color rgb="FF000000"/>
      <name val="Arial"/>
      <family val="2"/>
      <charset val="186"/>
    </font>
    <font>
      <sz val="10"/>
      <name val="Arial"/>
      <family val="2"/>
      <charset val="204"/>
    </font>
    <font>
      <sz val="11"/>
      <color rgb="FF000000"/>
      <name val="Calibri"/>
      <family val="2"/>
      <charset val="186"/>
    </font>
    <font>
      <sz val="10"/>
      <name val="BaltOptima"/>
      <charset val="204"/>
    </font>
    <font>
      <sz val="10"/>
      <name val="Helv"/>
    </font>
    <font>
      <sz val="10"/>
      <name val="Arial"/>
      <family val="2"/>
    </font>
    <font>
      <sz val="12"/>
      <color indexed="8"/>
      <name val="Arial"/>
      <family val="2"/>
      <charset val="186"/>
    </font>
    <font>
      <sz val="11"/>
      <color indexed="8"/>
      <name val="Calibri"/>
      <family val="2"/>
      <charset val="186"/>
    </font>
    <font>
      <sz val="10"/>
      <color indexed="8"/>
      <name val="Arial"/>
      <family val="2"/>
    </font>
    <font>
      <b/>
      <sz val="10"/>
      <color indexed="8"/>
      <name val="Arial"/>
      <family val="2"/>
    </font>
    <font>
      <u/>
      <sz val="10"/>
      <color indexed="8"/>
      <name val="Arial"/>
      <family val="2"/>
    </font>
    <font>
      <sz val="10"/>
      <color indexed="8"/>
      <name val="Arial"/>
      <family val="2"/>
      <charset val="186"/>
    </font>
    <font>
      <b/>
      <sz val="10"/>
      <name val="BaltOptima"/>
      <charset val="186"/>
    </font>
    <font>
      <b/>
      <sz val="10"/>
      <name val="Arial"/>
      <family val="2"/>
      <charset val="204"/>
    </font>
    <font>
      <b/>
      <sz val="12"/>
      <name val="Arial"/>
      <family val="2"/>
      <charset val="186"/>
    </font>
    <font>
      <b/>
      <sz val="10"/>
      <name val="Arial"/>
      <family val="2"/>
    </font>
    <font>
      <b/>
      <sz val="10"/>
      <color rgb="FF000000"/>
      <name val="Arial"/>
      <family val="2"/>
    </font>
    <font>
      <sz val="12"/>
      <color indexed="8"/>
      <name val="Arial"/>
      <family val="2"/>
    </font>
    <font>
      <b/>
      <sz val="12"/>
      <color indexed="8"/>
      <name val="Arial"/>
      <family val="2"/>
    </font>
    <font>
      <b/>
      <sz val="10"/>
      <color rgb="FFFF0000"/>
      <name val="Arial"/>
      <family val="2"/>
    </font>
    <font>
      <sz val="10"/>
      <name val="BaltOptima"/>
      <charset val="186"/>
    </font>
    <font>
      <sz val="10"/>
      <color rgb="FF000000"/>
      <name val="Calibri"/>
      <family val="2"/>
      <charset val="186"/>
    </font>
    <font>
      <sz val="10"/>
      <color rgb="FF000000"/>
      <name val="Arial"/>
      <family val="2"/>
    </font>
    <font>
      <b/>
      <sz val="11"/>
      <name val="Arial"/>
      <family val="2"/>
    </font>
    <font>
      <b/>
      <sz val="9"/>
      <name val="Arial"/>
      <family val="2"/>
      <charset val="186"/>
    </font>
    <font>
      <sz val="9"/>
      <name val="Arial"/>
      <family val="2"/>
    </font>
    <font>
      <b/>
      <sz val="9"/>
      <name val="Arial"/>
      <family val="2"/>
    </font>
    <font>
      <b/>
      <sz val="10"/>
      <color indexed="10"/>
      <name val="Arial"/>
      <family val="2"/>
      <charset val="186"/>
    </font>
    <font>
      <i/>
      <sz val="9"/>
      <name val="Arial"/>
      <family val="2"/>
      <charset val="186"/>
    </font>
    <font>
      <b/>
      <sz val="11"/>
      <color rgb="FFFF0000"/>
      <name val="Calibri"/>
      <family val="2"/>
    </font>
    <font>
      <u/>
      <sz val="11"/>
      <color theme="10"/>
      <name val="Calibri"/>
      <family val="2"/>
      <charset val="186"/>
    </font>
    <font>
      <b/>
      <sz val="10"/>
      <color rgb="FFFF0000"/>
      <name val="Arial"/>
      <family val="2"/>
      <charset val="186"/>
    </font>
    <font>
      <b/>
      <sz val="11"/>
      <color rgb="FF000000"/>
      <name val="Calibri"/>
      <family val="2"/>
      <charset val="186"/>
    </font>
    <font>
      <vertAlign val="superscript"/>
      <sz val="12"/>
      <name val="Arial"/>
      <family val="2"/>
      <charset val="186"/>
    </font>
    <font>
      <sz val="12"/>
      <name val="Arial"/>
      <family val="2"/>
      <charset val="186"/>
    </font>
    <font>
      <b/>
      <sz val="12"/>
      <color indexed="8"/>
      <name val="Arial"/>
      <family val="2"/>
      <charset val="186"/>
    </font>
    <font>
      <b/>
      <u/>
      <sz val="12"/>
      <color indexed="8"/>
      <name val="Arial"/>
      <family val="2"/>
    </font>
    <font>
      <b/>
      <sz val="12"/>
      <name val="Arial"/>
      <family val="2"/>
    </font>
    <font>
      <sz val="12"/>
      <name val="Arial"/>
      <family val="2"/>
    </font>
    <font>
      <u/>
      <sz val="12"/>
      <name val="Arial"/>
      <family val="2"/>
      <charset val="186"/>
    </font>
    <font>
      <sz val="10"/>
      <name val="Tahoma"/>
      <family val="2"/>
      <charset val="186"/>
    </font>
    <font>
      <vertAlign val="superscript"/>
      <sz val="10"/>
      <name val="Arial"/>
      <family val="2"/>
    </font>
    <font>
      <i/>
      <sz val="10"/>
      <name val="Arial"/>
      <family val="2"/>
    </font>
    <font>
      <sz val="10"/>
      <color theme="1"/>
      <name val="Arial"/>
      <family val="2"/>
    </font>
    <font>
      <i/>
      <sz val="10"/>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59999389629810485"/>
        <bgColor indexed="64"/>
      </patternFill>
    </fill>
  </fills>
  <borders count="69">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auto="1"/>
      </left>
      <right style="thin">
        <color auto="1"/>
      </right>
      <top/>
      <bottom style="double">
        <color indexed="64"/>
      </bottom>
      <diagonal/>
    </border>
    <border>
      <left/>
      <right/>
      <top/>
      <bottom style="thin">
        <color auto="1"/>
      </bottom>
      <diagonal/>
    </border>
    <border>
      <left style="thin">
        <color indexed="64"/>
      </left>
      <right style="thin">
        <color indexed="64"/>
      </right>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diagonal/>
    </border>
    <border>
      <left style="thin">
        <color indexed="64"/>
      </left>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style="thin">
        <color auto="1"/>
      </left>
      <right style="medium">
        <color indexed="64"/>
      </right>
      <top style="thin">
        <color auto="1"/>
      </top>
      <bottom style="medium">
        <color indexed="64"/>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bottom style="double">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bottom style="double">
        <color indexed="64"/>
      </bottom>
      <diagonal/>
    </border>
    <border>
      <left style="medium">
        <color indexed="64"/>
      </left>
      <right/>
      <top style="medium">
        <color indexed="64"/>
      </top>
      <bottom style="double">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auto="1"/>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auto="1"/>
      </top>
      <bottom style="medium">
        <color indexed="64"/>
      </bottom>
      <diagonal/>
    </border>
    <border>
      <left style="thin">
        <color auto="1"/>
      </left>
      <right style="thin">
        <color auto="1"/>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s>
  <cellStyleXfs count="24">
    <xf numFmtId="0" fontId="0" fillId="0" borderId="0"/>
    <xf numFmtId="0" fontId="4" fillId="0" borderId="0">
      <alignment vertical="center" wrapText="1"/>
    </xf>
    <xf numFmtId="0" fontId="4" fillId="0" borderId="0">
      <alignment vertical="center" wrapText="1"/>
    </xf>
    <xf numFmtId="0" fontId="10" fillId="0" borderId="0"/>
    <xf numFmtId="0" fontId="13" fillId="0" borderId="0"/>
    <xf numFmtId="0" fontId="4" fillId="0" borderId="0">
      <alignment vertical="center" wrapText="1"/>
    </xf>
    <xf numFmtId="0" fontId="4" fillId="0" borderId="0"/>
    <xf numFmtId="0" fontId="4" fillId="0" borderId="0">
      <alignment vertical="center" wrapText="1"/>
    </xf>
    <xf numFmtId="0" fontId="4" fillId="0" borderId="0"/>
    <xf numFmtId="0" fontId="4" fillId="0" borderId="0">
      <alignment vertical="center" wrapText="1"/>
    </xf>
    <xf numFmtId="0" fontId="4" fillId="0" borderId="0">
      <alignment vertical="center" wrapText="1"/>
    </xf>
    <xf numFmtId="0" fontId="12" fillId="0" borderId="0"/>
    <xf numFmtId="0" fontId="4" fillId="0" borderId="0">
      <alignment vertical="center" wrapText="1"/>
    </xf>
    <xf numFmtId="0" fontId="1" fillId="0" borderId="0"/>
    <xf numFmtId="0" fontId="14" fillId="0" borderId="0"/>
    <xf numFmtId="0" fontId="4" fillId="0" borderId="0">
      <alignment vertical="center" wrapText="1"/>
    </xf>
    <xf numFmtId="9" fontId="4" fillId="0" borderId="0" applyFont="0" applyFill="0" applyBorder="0" applyAlignment="0" applyProtection="0"/>
    <xf numFmtId="0" fontId="11" fillId="0" borderId="0"/>
    <xf numFmtId="43" fontId="10" fillId="0" borderId="0" applyFont="0" applyFill="0" applyBorder="0" applyAlignment="0" applyProtection="0"/>
    <xf numFmtId="0" fontId="9" fillId="0" borderId="0"/>
    <xf numFmtId="43" fontId="9" fillId="0" borderId="0" applyFont="0" applyFill="0" applyBorder="0" applyAlignment="0" applyProtection="0"/>
    <xf numFmtId="0" fontId="37" fillId="0" borderId="0" applyNumberFormat="0" applyFill="0" applyBorder="0" applyAlignment="0" applyProtection="0"/>
    <xf numFmtId="0" fontId="47" fillId="0" borderId="0"/>
    <xf numFmtId="0" fontId="47" fillId="0" borderId="0"/>
  </cellStyleXfs>
  <cellXfs count="350">
    <xf numFmtId="0" fontId="0" fillId="0" borderId="0" xfId="0"/>
    <xf numFmtId="0" fontId="2" fillId="0" borderId="0" xfId="0" applyFont="1" applyAlignment="1">
      <alignment horizontal="center"/>
    </xf>
    <xf numFmtId="0" fontId="4" fillId="0" borderId="0" xfId="0" applyFont="1"/>
    <xf numFmtId="0" fontId="8" fillId="2" borderId="0" xfId="0" applyFont="1" applyFill="1"/>
    <xf numFmtId="0" fontId="15"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vertical="center"/>
    </xf>
    <xf numFmtId="164" fontId="0" fillId="0" borderId="0" xfId="0" applyNumberFormat="1"/>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43" fontId="4" fillId="0" borderId="3" xfId="0" applyNumberFormat="1" applyFont="1" applyBorder="1" applyAlignment="1">
      <alignment horizontal="center" vertical="center" wrapText="1"/>
    </xf>
    <xf numFmtId="43" fontId="4" fillId="0" borderId="5"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4" fillId="0" borderId="4" xfId="0" applyFont="1" applyBorder="1" applyAlignment="1">
      <alignment vertical="center" wrapText="1"/>
    </xf>
    <xf numFmtId="43" fontId="4" fillId="0" borderId="4" xfId="0" applyNumberFormat="1" applyFont="1" applyBorder="1" applyAlignment="1">
      <alignment horizontal="center" vertical="center" wrapText="1"/>
    </xf>
    <xf numFmtId="43" fontId="15" fillId="0" borderId="0" xfId="0" applyNumberFormat="1" applyFont="1" applyAlignment="1">
      <alignment vertical="center"/>
    </xf>
    <xf numFmtId="0" fontId="2" fillId="0" borderId="0" xfId="0" applyFont="1" applyAlignment="1">
      <alignment horizontal="center" vertical="center"/>
    </xf>
    <xf numFmtId="0" fontId="12" fillId="0" borderId="4" xfId="0" applyFont="1" applyBorder="1" applyAlignment="1">
      <alignment horizontal="left" vertical="center" wrapText="1"/>
    </xf>
    <xf numFmtId="4" fontId="4" fillId="0" borderId="4" xfId="0" applyNumberFormat="1" applyFont="1" applyBorder="1" applyAlignment="1">
      <alignment horizontal="center" vertical="center" wrapText="1"/>
    </xf>
    <xf numFmtId="0" fontId="5" fillId="2" borderId="0" xfId="0" applyFont="1" applyFill="1" applyAlignment="1">
      <alignment horizontal="right" vertical="center"/>
    </xf>
    <xf numFmtId="0" fontId="19" fillId="0" borderId="0" xfId="0" applyFont="1" applyAlignment="1">
      <alignment horizontal="right" vertical="center"/>
    </xf>
    <xf numFmtId="43" fontId="4" fillId="0" borderId="0" xfId="0" applyNumberFormat="1" applyFont="1" applyAlignment="1">
      <alignment vertical="center" wrapText="1"/>
    </xf>
    <xf numFmtId="43" fontId="5" fillId="0" borderId="0" xfId="0" applyNumberFormat="1" applyFont="1" applyAlignment="1">
      <alignment horizontal="center" vertical="center" wrapText="1"/>
    </xf>
    <xf numFmtId="0" fontId="4" fillId="0" borderId="4" xfId="0" applyFont="1" applyBorder="1" applyAlignment="1">
      <alignment horizontal="left"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horizontal="center"/>
    </xf>
    <xf numFmtId="0" fontId="29" fillId="0" borderId="4" xfId="0" applyFont="1" applyBorder="1" applyAlignment="1">
      <alignment horizontal="center" vertical="center" wrapText="1"/>
    </xf>
    <xf numFmtId="4" fontId="12" fillId="0" borderId="4" xfId="0" applyNumberFormat="1" applyFont="1" applyBorder="1" applyAlignment="1">
      <alignment horizontal="center" vertical="center" wrapText="1"/>
    </xf>
    <xf numFmtId="0" fontId="12" fillId="0" borderId="4" xfId="0" applyFont="1" applyBorder="1" applyAlignment="1">
      <alignment vertical="center" wrapText="1"/>
    </xf>
    <xf numFmtId="0" fontId="5" fillId="0" borderId="0" xfId="0" applyFont="1" applyAlignment="1">
      <alignment vertical="center"/>
    </xf>
    <xf numFmtId="0" fontId="3" fillId="0" borderId="0" xfId="0" applyFont="1" applyAlignment="1">
      <alignment horizontal="center" vertical="center"/>
    </xf>
    <xf numFmtId="0" fontId="0" fillId="0" borderId="0" xfId="0" applyAlignment="1">
      <alignment vertical="center"/>
    </xf>
    <xf numFmtId="0" fontId="4" fillId="0" borderId="0" xfId="0" applyFont="1" applyAlignment="1">
      <alignment vertical="center"/>
    </xf>
    <xf numFmtId="0" fontId="0" fillId="0" borderId="0" xfId="0" applyAlignment="1">
      <alignment horizontal="center" vertical="center"/>
    </xf>
    <xf numFmtId="164" fontId="0" fillId="0" borderId="0" xfId="0" applyNumberFormat="1" applyAlignment="1">
      <alignment horizontal="center" vertical="center"/>
    </xf>
    <xf numFmtId="43" fontId="4" fillId="0" borderId="4" xfId="20" applyFont="1" applyFill="1" applyBorder="1" applyAlignment="1">
      <alignment horizontal="center" vertical="center" wrapText="1"/>
    </xf>
    <xf numFmtId="43" fontId="4" fillId="0" borderId="4" xfId="20" applyFont="1" applyFill="1" applyBorder="1" applyAlignment="1">
      <alignment horizontal="center" vertical="center"/>
    </xf>
    <xf numFmtId="0" fontId="28"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xf>
    <xf numFmtId="43" fontId="4" fillId="0" borderId="0" xfId="0" applyNumberFormat="1" applyFont="1" applyAlignment="1">
      <alignment horizontal="center" vertical="center" wrapText="1"/>
    </xf>
    <xf numFmtId="43" fontId="4" fillId="0" borderId="4" xfId="20" applyFont="1" applyBorder="1" applyAlignment="1">
      <alignment horizontal="center" vertical="center"/>
    </xf>
    <xf numFmtId="43" fontId="12" fillId="0" borderId="4" xfId="20" applyFont="1" applyBorder="1" applyAlignment="1">
      <alignment horizontal="center" vertical="center"/>
    </xf>
    <xf numFmtId="0" fontId="12" fillId="0" borderId="0" xfId="0" applyFont="1" applyAlignment="1">
      <alignment vertical="center"/>
    </xf>
    <xf numFmtId="0" fontId="12" fillId="0" borderId="0" xfId="0" applyFont="1" applyAlignment="1">
      <alignment horizontal="center" vertical="center" wrapText="1"/>
    </xf>
    <xf numFmtId="0" fontId="12" fillId="0" borderId="0" xfId="0" applyFont="1" applyAlignment="1">
      <alignment horizontal="center" vertical="center"/>
    </xf>
    <xf numFmtId="2" fontId="12" fillId="0" borderId="0" xfId="0" applyNumberFormat="1" applyFont="1" applyAlignment="1">
      <alignment vertical="center"/>
    </xf>
    <xf numFmtId="0" fontId="21" fillId="2" borderId="0" xfId="0" applyFont="1" applyFill="1"/>
    <xf numFmtId="0" fontId="12" fillId="0" borderId="0" xfId="0" applyFont="1" applyAlignment="1">
      <alignment vertical="center" wrapText="1"/>
    </xf>
    <xf numFmtId="164" fontId="12" fillId="0" borderId="4" xfId="0" applyNumberFormat="1" applyFont="1" applyBorder="1" applyAlignment="1">
      <alignment horizontal="right" vertical="center"/>
    </xf>
    <xf numFmtId="164" fontId="12" fillId="0" borderId="0" xfId="0" applyNumberFormat="1" applyFont="1" applyAlignment="1">
      <alignment vertical="center"/>
    </xf>
    <xf numFmtId="0" fontId="26" fillId="0" borderId="0" xfId="0" applyFont="1" applyAlignment="1">
      <alignment vertical="center"/>
    </xf>
    <xf numFmtId="164" fontId="12" fillId="0" borderId="0" xfId="0" applyNumberFormat="1" applyFont="1" applyAlignment="1">
      <alignment horizontal="center" vertical="center"/>
    </xf>
    <xf numFmtId="164" fontId="33" fillId="0" borderId="0" xfId="0" applyNumberFormat="1" applyFont="1" applyAlignment="1">
      <alignment vertical="center" wrapText="1"/>
    </xf>
    <xf numFmtId="0" fontId="20" fillId="0" borderId="0" xfId="0" applyFont="1" applyAlignment="1">
      <alignment vertical="center"/>
    </xf>
    <xf numFmtId="164" fontId="34" fillId="0" borderId="0" xfId="0" applyNumberFormat="1" applyFont="1" applyAlignment="1">
      <alignment vertical="center" wrapText="1"/>
    </xf>
    <xf numFmtId="164" fontId="34" fillId="0" borderId="0" xfId="0" applyNumberFormat="1" applyFont="1" applyAlignment="1">
      <alignment horizontal="center" vertical="center"/>
    </xf>
    <xf numFmtId="0" fontId="32" fillId="0" borderId="0" xfId="0" applyFont="1" applyAlignment="1">
      <alignment horizontal="center" vertical="center"/>
    </xf>
    <xf numFmtId="0" fontId="35" fillId="0" borderId="0" xfId="0" applyFont="1" applyAlignment="1">
      <alignment horizontal="left" vertical="center"/>
    </xf>
    <xf numFmtId="0" fontId="32" fillId="0" borderId="0" xfId="0" applyFont="1" applyAlignment="1">
      <alignment vertical="center" wrapText="1"/>
    </xf>
    <xf numFmtId="164" fontId="32" fillId="0" borderId="0" xfId="0" applyNumberFormat="1" applyFont="1" applyAlignment="1">
      <alignment horizontal="center" vertical="center"/>
    </xf>
    <xf numFmtId="164" fontId="32" fillId="0" borderId="0" xfId="0" applyNumberFormat="1" applyFont="1" applyAlignment="1">
      <alignment horizontal="left" vertical="center"/>
    </xf>
    <xf numFmtId="0" fontId="32" fillId="0" borderId="0" xfId="0" applyFont="1" applyAlignment="1">
      <alignment vertical="center"/>
    </xf>
    <xf numFmtId="164" fontId="32" fillId="0" borderId="0" xfId="0" applyNumberFormat="1" applyFont="1" applyAlignment="1">
      <alignment vertical="center"/>
    </xf>
    <xf numFmtId="164" fontId="32" fillId="0" borderId="0" xfId="0" applyNumberFormat="1" applyFont="1" applyAlignment="1">
      <alignment vertical="center" wrapText="1"/>
    </xf>
    <xf numFmtId="164" fontId="31" fillId="0" borderId="0" xfId="0" applyNumberFormat="1" applyFont="1" applyAlignment="1">
      <alignment horizontal="center" vertical="center"/>
    </xf>
    <xf numFmtId="2" fontId="32" fillId="0" borderId="0" xfId="0" applyNumberFormat="1" applyFont="1" applyAlignment="1">
      <alignment vertical="center"/>
    </xf>
    <xf numFmtId="0" fontId="4" fillId="0" borderId="4" xfId="0" applyFont="1" applyBorder="1" applyAlignment="1">
      <alignment horizontal="center" vertical="center" wrapText="1"/>
    </xf>
    <xf numFmtId="43" fontId="12" fillId="0" borderId="0" xfId="20" applyFont="1" applyAlignment="1">
      <alignment vertical="center"/>
    </xf>
    <xf numFmtId="0" fontId="12" fillId="0" borderId="7" xfId="0" applyFont="1" applyBorder="1" applyAlignment="1">
      <alignment horizontal="left" vertical="center" wrapText="1"/>
    </xf>
    <xf numFmtId="4" fontId="12" fillId="0" borderId="7" xfId="0" applyNumberFormat="1" applyFont="1" applyBorder="1" applyAlignment="1">
      <alignment horizontal="center" vertical="center" wrapText="1"/>
    </xf>
    <xf numFmtId="43" fontId="12" fillId="0" borderId="4" xfId="20" applyFont="1" applyFill="1" applyBorder="1" applyAlignment="1">
      <alignment vertical="center"/>
    </xf>
    <xf numFmtId="43" fontId="4" fillId="0" borderId="4" xfId="20" applyFont="1" applyFill="1" applyBorder="1" applyAlignment="1">
      <alignment vertical="center"/>
    </xf>
    <xf numFmtId="43" fontId="5" fillId="0" borderId="0" xfId="0" applyNumberFormat="1" applyFont="1" applyAlignment="1">
      <alignment horizontal="center" vertical="center"/>
    </xf>
    <xf numFmtId="43" fontId="12" fillId="0" borderId="0" xfId="0" applyNumberFormat="1" applyFont="1" applyAlignment="1">
      <alignment vertical="center"/>
    </xf>
    <xf numFmtId="0" fontId="37" fillId="0" borderId="0" xfId="21" applyAlignment="1">
      <alignment vertical="center" wrapText="1"/>
    </xf>
    <xf numFmtId="43" fontId="0" fillId="0" borderId="0" xfId="20" applyFont="1" applyFill="1" applyAlignment="1">
      <alignment horizontal="center" vertical="center"/>
    </xf>
    <xf numFmtId="0" fontId="28" fillId="0" borderId="0" xfId="0" applyFont="1" applyAlignment="1">
      <alignment horizontal="center" vertical="center"/>
    </xf>
    <xf numFmtId="0" fontId="4" fillId="0" borderId="0" xfId="0" applyFont="1" applyAlignment="1">
      <alignment horizontal="center" vertical="center"/>
    </xf>
    <xf numFmtId="43" fontId="4" fillId="0" borderId="0" xfId="0" applyNumberFormat="1" applyFont="1" applyAlignment="1">
      <alignment horizontal="center" vertical="center"/>
    </xf>
    <xf numFmtId="43" fontId="12" fillId="0" borderId="0" xfId="20" applyFont="1" applyBorder="1" applyAlignment="1">
      <alignment vertical="center"/>
    </xf>
    <xf numFmtId="43" fontId="22" fillId="0" borderId="0" xfId="20" applyFont="1" applyBorder="1" applyAlignment="1">
      <alignment vertical="center" wrapText="1"/>
    </xf>
    <xf numFmtId="0" fontId="39" fillId="0" borderId="0" xfId="0" applyFont="1"/>
    <xf numFmtId="0" fontId="21" fillId="0" borderId="0" xfId="0" applyFont="1" applyAlignment="1">
      <alignment horizontal="center" vertical="center"/>
    </xf>
    <xf numFmtId="0" fontId="21" fillId="0" borderId="0" xfId="0" applyFont="1" applyAlignment="1">
      <alignment vertical="center"/>
    </xf>
    <xf numFmtId="0" fontId="21" fillId="0" borderId="0" xfId="0" applyFont="1" applyAlignment="1">
      <alignment horizontal="center"/>
    </xf>
    <xf numFmtId="0" fontId="40" fillId="0" borderId="0" xfId="0" applyFont="1" applyAlignment="1">
      <alignment horizontal="center" vertical="center"/>
    </xf>
    <xf numFmtId="0" fontId="41" fillId="0" borderId="0" xfId="0" applyFont="1" applyAlignment="1">
      <alignment vertical="center"/>
    </xf>
    <xf numFmtId="0" fontId="21" fillId="0" borderId="0" xfId="0" applyFont="1"/>
    <xf numFmtId="0" fontId="41" fillId="0" borderId="0" xfId="0" applyFont="1"/>
    <xf numFmtId="0" fontId="41" fillId="0" borderId="0" xfId="0" applyFont="1" applyAlignment="1">
      <alignment horizontal="right"/>
    </xf>
    <xf numFmtId="43" fontId="21" fillId="0" borderId="0" xfId="0" applyNumberFormat="1" applyFont="1" applyAlignment="1">
      <alignment horizontal="center"/>
    </xf>
    <xf numFmtId="0" fontId="15" fillId="0" borderId="15" xfId="0" applyFont="1" applyBorder="1" applyAlignment="1">
      <alignment horizontal="center" vertical="center"/>
    </xf>
    <xf numFmtId="0" fontId="15" fillId="0" borderId="16"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8" xfId="0" applyFont="1" applyBorder="1" applyAlignment="1">
      <alignment horizontal="center" vertical="center" wrapText="1"/>
    </xf>
    <xf numFmtId="0" fontId="24" fillId="0" borderId="10" xfId="0" applyFont="1" applyBorder="1" applyAlignment="1">
      <alignment horizontal="left" vertical="center" wrapText="1"/>
    </xf>
    <xf numFmtId="0" fontId="15" fillId="0" borderId="22" xfId="0" applyFont="1" applyBorder="1" applyAlignment="1">
      <alignment horizontal="left" vertical="center" wrapText="1"/>
    </xf>
    <xf numFmtId="43" fontId="15" fillId="0" borderId="24" xfId="0" applyNumberFormat="1" applyFont="1" applyBorder="1" applyAlignment="1">
      <alignment vertical="center" wrapText="1"/>
    </xf>
    <xf numFmtId="4" fontId="24" fillId="0" borderId="25" xfId="0" applyNumberFormat="1" applyFont="1" applyBorder="1" applyAlignment="1">
      <alignment horizontal="center" vertical="center" wrapText="1"/>
    </xf>
    <xf numFmtId="4" fontId="24" fillId="0" borderId="26"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center" vertical="center" wrapText="1"/>
    </xf>
    <xf numFmtId="0" fontId="24" fillId="0" borderId="0" xfId="0" applyFont="1" applyAlignment="1">
      <alignment vertical="center" wrapText="1"/>
    </xf>
    <xf numFmtId="0" fontId="25" fillId="0" borderId="0" xfId="0" applyFont="1" applyAlignment="1">
      <alignment horizontal="left" vertical="center"/>
    </xf>
    <xf numFmtId="0" fontId="44" fillId="2" borderId="0" xfId="0" applyFont="1" applyFill="1" applyAlignment="1">
      <alignment horizontal="left" vertical="center"/>
    </xf>
    <xf numFmtId="0" fontId="45" fillId="2" borderId="0" xfId="0" applyFont="1" applyFill="1"/>
    <xf numFmtId="0" fontId="44" fillId="2" borderId="0" xfId="0" applyFont="1" applyFill="1" applyAlignment="1">
      <alignment horizontal="left"/>
    </xf>
    <xf numFmtId="0" fontId="44" fillId="2" borderId="0" xfId="0" applyFont="1" applyFill="1"/>
    <xf numFmtId="49" fontId="24" fillId="0" borderId="0" xfId="0" applyNumberFormat="1" applyFont="1" applyAlignment="1">
      <alignment vertical="center" wrapText="1"/>
    </xf>
    <xf numFmtId="0" fontId="24" fillId="0" borderId="0" xfId="0" applyFont="1" applyAlignment="1">
      <alignment horizontal="left" vertical="center"/>
    </xf>
    <xf numFmtId="0" fontId="24" fillId="0" borderId="0" xfId="0" applyFont="1" applyAlignment="1">
      <alignment horizontal="left" vertical="top"/>
    </xf>
    <xf numFmtId="0" fontId="13" fillId="0" borderId="0" xfId="0" applyFont="1" applyAlignment="1">
      <alignment horizontal="left" vertical="top"/>
    </xf>
    <xf numFmtId="0" fontId="41" fillId="0" borderId="0" xfId="0" applyFont="1" applyAlignment="1">
      <alignment horizontal="left" vertical="center"/>
    </xf>
    <xf numFmtId="0" fontId="41" fillId="0" borderId="0" xfId="0" applyFont="1" applyAlignment="1">
      <alignment horizontal="center" vertical="center" wrapText="1"/>
    </xf>
    <xf numFmtId="0" fontId="41" fillId="0" borderId="0" xfId="0" applyFont="1" applyAlignment="1">
      <alignment horizontal="center" vertical="center"/>
    </xf>
    <xf numFmtId="2" fontId="41" fillId="0" borderId="0" xfId="0" applyNumberFormat="1" applyFont="1" applyAlignment="1">
      <alignment vertical="center"/>
    </xf>
    <xf numFmtId="0" fontId="41" fillId="2" borderId="0" xfId="0" applyFont="1" applyFill="1"/>
    <xf numFmtId="49" fontId="41" fillId="0" borderId="0" xfId="0" applyNumberFormat="1" applyFont="1" applyAlignment="1">
      <alignment vertical="center" wrapText="1"/>
    </xf>
    <xf numFmtId="2" fontId="46" fillId="0" borderId="0" xfId="0" applyNumberFormat="1" applyFont="1" applyAlignment="1">
      <alignment vertical="center"/>
    </xf>
    <xf numFmtId="0" fontId="42" fillId="0" borderId="0" xfId="0" applyFont="1" applyAlignment="1">
      <alignment horizontal="right" vertical="top"/>
    </xf>
    <xf numFmtId="164" fontId="21" fillId="0" borderId="0" xfId="0" applyNumberFormat="1" applyFont="1" applyAlignment="1">
      <alignment horizontal="center" vertical="center" wrapText="1"/>
    </xf>
    <xf numFmtId="0" fontId="21" fillId="0" borderId="0" xfId="0" applyFont="1" applyAlignment="1">
      <alignment horizontal="right" vertical="center"/>
    </xf>
    <xf numFmtId="0" fontId="41" fillId="0" borderId="0" xfId="0" applyFont="1" applyAlignment="1">
      <alignment vertical="center" wrapText="1"/>
    </xf>
    <xf numFmtId="2" fontId="21" fillId="0" borderId="0" xfId="0" applyNumberFormat="1" applyFont="1" applyAlignment="1">
      <alignment vertical="center"/>
    </xf>
    <xf numFmtId="2" fontId="22" fillId="0" borderId="31" xfId="0" applyNumberFormat="1" applyFont="1" applyBorder="1" applyAlignment="1">
      <alignment horizontal="center" vertical="center" wrapText="1"/>
    </xf>
    <xf numFmtId="2" fontId="22" fillId="0" borderId="32" xfId="0" applyNumberFormat="1" applyFont="1" applyBorder="1" applyAlignment="1">
      <alignment horizontal="center" vertical="center" wrapText="1"/>
    </xf>
    <xf numFmtId="0" fontId="32" fillId="0" borderId="16" xfId="0" applyFont="1" applyBorder="1" applyAlignment="1">
      <alignment horizontal="center" vertical="center"/>
    </xf>
    <xf numFmtId="0" fontId="12" fillId="0" borderId="17" xfId="0" applyFont="1" applyBorder="1" applyAlignment="1">
      <alignment horizontal="left" vertical="center" wrapText="1"/>
    </xf>
    <xf numFmtId="0" fontId="32" fillId="0" borderId="18" xfId="0" applyFont="1" applyBorder="1" applyAlignment="1">
      <alignment horizontal="center" vertical="center"/>
    </xf>
    <xf numFmtId="0" fontId="12" fillId="0" borderId="20" xfId="0" applyFont="1" applyBorder="1" applyAlignment="1">
      <alignment horizontal="left" vertical="center" wrapText="1"/>
    </xf>
    <xf numFmtId="164" fontId="12" fillId="0" borderId="16" xfId="0" applyNumberFormat="1" applyFont="1" applyBorder="1" applyAlignment="1">
      <alignment vertical="center" wrapText="1"/>
    </xf>
    <xf numFmtId="43" fontId="12" fillId="0" borderId="17" xfId="0" applyNumberFormat="1" applyFont="1" applyBorder="1" applyAlignment="1">
      <alignment vertical="center"/>
    </xf>
    <xf numFmtId="164" fontId="12" fillId="0" borderId="18" xfId="0" applyNumberFormat="1" applyFont="1" applyBorder="1" applyAlignment="1">
      <alignment vertical="center" wrapText="1"/>
    </xf>
    <xf numFmtId="164" fontId="12" fillId="0" borderId="19" xfId="0" applyNumberFormat="1" applyFont="1" applyBorder="1" applyAlignment="1">
      <alignment horizontal="right" vertical="center"/>
    </xf>
    <xf numFmtId="0" fontId="12" fillId="0" borderId="35" xfId="0" applyFont="1" applyBorder="1" applyAlignment="1">
      <alignment vertical="center"/>
    </xf>
    <xf numFmtId="0" fontId="5" fillId="0" borderId="38" xfId="0" applyFont="1" applyBorder="1" applyAlignment="1">
      <alignment horizontal="center" vertical="center"/>
    </xf>
    <xf numFmtId="164" fontId="22" fillId="0" borderId="5" xfId="0" applyNumberFormat="1" applyFont="1" applyBorder="1" applyAlignment="1">
      <alignment vertical="center" wrapText="1"/>
    </xf>
    <xf numFmtId="0" fontId="32" fillId="0" borderId="39" xfId="0" applyFont="1" applyBorder="1" applyAlignment="1">
      <alignment horizontal="center" vertical="center"/>
    </xf>
    <xf numFmtId="164" fontId="12" fillId="0" borderId="39" xfId="0" applyNumberFormat="1" applyFont="1" applyBorder="1" applyAlignment="1">
      <alignment vertical="center" wrapText="1"/>
    </xf>
    <xf numFmtId="164" fontId="12" fillId="0" borderId="40" xfId="0" applyNumberFormat="1" applyFont="1" applyBorder="1" applyAlignment="1">
      <alignment horizontal="right" vertical="center"/>
    </xf>
    <xf numFmtId="0" fontId="12" fillId="0" borderId="13" xfId="0" applyFont="1" applyBorder="1" applyAlignment="1">
      <alignment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43" fontId="6" fillId="0" borderId="7" xfId="0" applyNumberFormat="1" applyFont="1" applyBorder="1" applyAlignment="1">
      <alignment horizontal="center" vertical="center" wrapText="1"/>
    </xf>
    <xf numFmtId="0" fontId="0" fillId="0" borderId="7" xfId="0" applyBorder="1"/>
    <xf numFmtId="0" fontId="4" fillId="0" borderId="45" xfId="0" applyFont="1" applyBorder="1" applyAlignment="1">
      <alignment horizontal="center" vertical="center" wrapText="1"/>
    </xf>
    <xf numFmtId="0" fontId="4" fillId="0" borderId="46" xfId="0" applyFont="1" applyBorder="1" applyAlignment="1">
      <alignment horizontal="center"/>
    </xf>
    <xf numFmtId="0" fontId="4" fillId="0" borderId="31" xfId="0" applyFont="1" applyBorder="1" applyAlignment="1">
      <alignment horizontal="center"/>
    </xf>
    <xf numFmtId="0" fontId="4" fillId="0" borderId="33" xfId="0" applyFont="1" applyBorder="1" applyAlignment="1">
      <alignment horizontal="center"/>
    </xf>
    <xf numFmtId="0" fontId="6" fillId="0" borderId="36" xfId="0" applyFont="1" applyBorder="1" applyAlignment="1">
      <alignment horizontal="center" vertical="center"/>
    </xf>
    <xf numFmtId="0" fontId="0" fillId="0" borderId="37" xfId="0" applyBorder="1"/>
    <xf numFmtId="0" fontId="6" fillId="0" borderId="16" xfId="0" applyFont="1" applyBorder="1" applyAlignment="1">
      <alignment horizontal="center" vertical="center" wrapText="1"/>
    </xf>
    <xf numFmtId="43" fontId="4" fillId="0" borderId="17" xfId="0" applyNumberFormat="1" applyFont="1" applyBorder="1" applyAlignment="1">
      <alignment horizontal="center" vertical="center" wrapText="1"/>
    </xf>
    <xf numFmtId="0" fontId="6" fillId="0" borderId="14" xfId="0" applyFont="1" applyBorder="1" applyAlignment="1">
      <alignment horizontal="center" vertical="center" wrapText="1"/>
    </xf>
    <xf numFmtId="43" fontId="4" fillId="0" borderId="47" xfId="0" applyNumberFormat="1" applyFont="1" applyBorder="1" applyAlignment="1">
      <alignment horizontal="center" vertical="center" wrapText="1"/>
    </xf>
    <xf numFmtId="43" fontId="4" fillId="0" borderId="30" xfId="0" applyNumberFormat="1" applyFont="1" applyBorder="1" applyAlignment="1">
      <alignment vertical="center" wrapText="1"/>
    </xf>
    <xf numFmtId="43" fontId="5" fillId="0" borderId="30" xfId="0" applyNumberFormat="1" applyFont="1" applyBorder="1" applyAlignment="1">
      <alignment horizontal="center" vertical="center" wrapText="1"/>
    </xf>
    <xf numFmtId="43" fontId="5" fillId="0" borderId="35" xfId="0" applyNumberFormat="1" applyFont="1" applyBorder="1" applyAlignment="1">
      <alignment horizontal="center" vertical="center" wrapText="1"/>
    </xf>
    <xf numFmtId="43" fontId="4" fillId="4" borderId="4" xfId="20" applyFont="1" applyFill="1" applyBorder="1" applyAlignment="1">
      <alignment horizontal="center" vertical="center"/>
    </xf>
    <xf numFmtId="43" fontId="4" fillId="4" borderId="4" xfId="20" applyFont="1" applyFill="1" applyBorder="1" applyAlignment="1">
      <alignment horizontal="center" vertical="center" wrapText="1"/>
    </xf>
    <xf numFmtId="43" fontId="4" fillId="4" borderId="4" xfId="0" applyNumberFormat="1" applyFont="1" applyFill="1" applyBorder="1" applyAlignment="1">
      <alignment horizontal="center" vertical="center" wrapText="1"/>
    </xf>
    <xf numFmtId="43" fontId="4" fillId="4" borderId="0" xfId="0" applyNumberFormat="1" applyFont="1" applyFill="1" applyAlignment="1">
      <alignment horizontal="center" vertical="center" wrapText="1"/>
    </xf>
    <xf numFmtId="164" fontId="0" fillId="4" borderId="0" xfId="0" applyNumberFormat="1" applyFill="1" applyAlignment="1">
      <alignment horizontal="center" vertical="center"/>
    </xf>
    <xf numFmtId="0" fontId="0" fillId="4" borderId="0" xfId="0" applyFill="1"/>
    <xf numFmtId="0" fontId="20" fillId="4" borderId="4" xfId="0" applyFont="1" applyFill="1" applyBorder="1" applyAlignment="1">
      <alignment horizontal="center" vertical="center" wrapText="1"/>
    </xf>
    <xf numFmtId="0" fontId="23" fillId="4" borderId="4" xfId="0" applyFont="1" applyFill="1" applyBorder="1" applyAlignment="1">
      <alignment horizontal="center" vertical="center" wrapText="1"/>
    </xf>
    <xf numFmtId="43" fontId="22" fillId="4" borderId="4" xfId="0" applyNumberFormat="1" applyFont="1" applyFill="1" applyBorder="1" applyAlignment="1">
      <alignment horizontal="center" vertical="center" wrapText="1"/>
    </xf>
    <xf numFmtId="0" fontId="6" fillId="4" borderId="16" xfId="0" applyFont="1" applyFill="1" applyBorder="1" applyAlignment="1">
      <alignment horizontal="center" vertical="center" wrapText="1"/>
    </xf>
    <xf numFmtId="43" fontId="4" fillId="4" borderId="17" xfId="0" applyNumberFormat="1" applyFont="1" applyFill="1" applyBorder="1" applyAlignment="1">
      <alignment horizontal="center" vertical="center" wrapText="1"/>
    </xf>
    <xf numFmtId="164" fontId="0" fillId="4" borderId="0" xfId="0" applyNumberFormat="1" applyFill="1"/>
    <xf numFmtId="0" fontId="5" fillId="4" borderId="41" xfId="0" applyFont="1" applyFill="1" applyBorder="1" applyAlignment="1">
      <alignment horizontal="center" vertical="center" wrapText="1"/>
    </xf>
    <xf numFmtId="0" fontId="29" fillId="4" borderId="4" xfId="0" applyFont="1" applyFill="1" applyBorder="1" applyAlignment="1">
      <alignment horizontal="center" vertical="center" wrapText="1"/>
    </xf>
    <xf numFmtId="4" fontId="12" fillId="4" borderId="4" xfId="0" applyNumberFormat="1" applyFont="1" applyFill="1" applyBorder="1" applyAlignment="1">
      <alignment horizontal="center" vertical="center" wrapText="1"/>
    </xf>
    <xf numFmtId="2" fontId="22" fillId="4" borderId="4" xfId="0" applyNumberFormat="1" applyFont="1" applyFill="1" applyBorder="1" applyAlignment="1">
      <alignment horizontal="center" vertical="center" wrapText="1"/>
    </xf>
    <xf numFmtId="0" fontId="22" fillId="4" borderId="4" xfId="0" applyFont="1" applyFill="1" applyBorder="1" applyAlignment="1">
      <alignment horizontal="center" vertical="center" wrapText="1"/>
    </xf>
    <xf numFmtId="4" fontId="22" fillId="4" borderId="4" xfId="0" applyNumberFormat="1" applyFont="1" applyFill="1" applyBorder="1" applyAlignment="1">
      <alignment horizontal="center" vertical="center" wrapText="1"/>
    </xf>
    <xf numFmtId="2" fontId="4" fillId="4" borderId="4" xfId="0" applyNumberFormat="1" applyFont="1" applyFill="1" applyBorder="1" applyAlignment="1">
      <alignment horizontal="center" vertical="center"/>
    </xf>
    <xf numFmtId="43" fontId="26" fillId="4" borderId="0" xfId="0" applyNumberFormat="1" applyFont="1" applyFill="1" applyAlignment="1">
      <alignment horizontal="center" vertical="center" wrapText="1"/>
    </xf>
    <xf numFmtId="0" fontId="36" fillId="4" borderId="0" xfId="0" applyFont="1" applyFill="1" applyAlignment="1">
      <alignment horizontal="center" vertical="center"/>
    </xf>
    <xf numFmtId="43" fontId="22" fillId="4" borderId="4" xfId="20" applyFont="1" applyFill="1" applyBorder="1" applyAlignment="1">
      <alignment horizontal="center" vertical="center" wrapText="1"/>
    </xf>
    <xf numFmtId="0" fontId="41" fillId="0" borderId="0" xfId="0" applyFont="1" applyAlignment="1">
      <alignment horizontal="right" vertical="center"/>
    </xf>
    <xf numFmtId="43" fontId="38" fillId="0" borderId="0" xfId="0" applyNumberFormat="1" applyFont="1" applyAlignment="1">
      <alignment vertical="center"/>
    </xf>
    <xf numFmtId="43" fontId="4" fillId="4" borderId="0" xfId="0" applyNumberFormat="1" applyFont="1" applyFill="1" applyAlignment="1">
      <alignment horizontal="center" vertical="center"/>
    </xf>
    <xf numFmtId="43" fontId="4" fillId="4" borderId="4" xfId="20" applyFont="1" applyFill="1" applyBorder="1" applyAlignment="1">
      <alignment vertical="center"/>
    </xf>
    <xf numFmtId="4" fontId="4" fillId="0" borderId="4" xfId="20" applyNumberFormat="1" applyFont="1" applyFill="1" applyBorder="1" applyAlignment="1">
      <alignment horizontal="center" vertical="center" wrapText="1"/>
    </xf>
    <xf numFmtId="0" fontId="4" fillId="0" borderId="7" xfId="0" applyFont="1" applyBorder="1" applyAlignment="1">
      <alignment horizontal="left" vertical="center" wrapText="1"/>
    </xf>
    <xf numFmtId="0" fontId="5" fillId="4" borderId="7" xfId="0" applyFont="1" applyFill="1" applyBorder="1" applyAlignment="1">
      <alignment horizontal="center" vertical="center" wrapText="1"/>
    </xf>
    <xf numFmtId="0" fontId="12" fillId="4" borderId="4" xfId="0" applyFont="1" applyFill="1" applyBorder="1" applyAlignment="1">
      <alignment horizontal="center" vertical="center" wrapText="1"/>
    </xf>
    <xf numFmtId="4" fontId="12" fillId="4" borderId="7" xfId="0" applyNumberFormat="1" applyFont="1" applyFill="1" applyBorder="1" applyAlignment="1">
      <alignment horizontal="center" vertical="center" wrapText="1"/>
    </xf>
    <xf numFmtId="43" fontId="12" fillId="4" borderId="7" xfId="20" applyFont="1" applyFill="1" applyBorder="1" applyAlignment="1">
      <alignment horizontal="center" vertical="center" wrapText="1"/>
    </xf>
    <xf numFmtId="0" fontId="48" fillId="0" borderId="0" xfId="0" applyFont="1" applyAlignment="1">
      <alignment horizontal="center"/>
    </xf>
    <xf numFmtId="0" fontId="48" fillId="0" borderId="0" xfId="0" applyFont="1" applyAlignment="1">
      <alignment horizontal="center" vertical="center"/>
    </xf>
    <xf numFmtId="0" fontId="12" fillId="0" borderId="0" xfId="0" applyFont="1"/>
    <xf numFmtId="0" fontId="29" fillId="0" borderId="0" xfId="0" applyFont="1" applyAlignment="1">
      <alignment horizontal="center" vertical="center" wrapText="1"/>
    </xf>
    <xf numFmtId="0" fontId="12" fillId="0" borderId="3" xfId="0" applyFont="1" applyBorder="1" applyAlignment="1">
      <alignment horizontal="center" vertical="center" wrapText="1"/>
    </xf>
    <xf numFmtId="0" fontId="12"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46" xfId="0" applyFont="1" applyBorder="1" applyAlignment="1">
      <alignment horizontal="center"/>
    </xf>
    <xf numFmtId="0" fontId="12" fillId="0" borderId="31" xfId="0" applyFont="1" applyBorder="1" applyAlignment="1">
      <alignment horizontal="center"/>
    </xf>
    <xf numFmtId="0" fontId="12" fillId="0" borderId="33" xfId="0" applyFont="1" applyBorder="1" applyAlignment="1">
      <alignment horizontal="center"/>
    </xf>
    <xf numFmtId="0" fontId="12" fillId="0" borderId="0" xfId="0" applyFont="1" applyAlignment="1">
      <alignment horizontal="center"/>
    </xf>
    <xf numFmtId="0" fontId="29" fillId="0" borderId="36" xfId="0" applyFont="1" applyBorder="1" applyAlignment="1">
      <alignment horizontal="center" vertical="center"/>
    </xf>
    <xf numFmtId="0" fontId="23" fillId="0" borderId="7" xfId="0" applyFont="1" applyBorder="1" applyAlignment="1">
      <alignment horizontal="center" vertical="center" wrapText="1"/>
    </xf>
    <xf numFmtId="0" fontId="23" fillId="0" borderId="7" xfId="0" applyFont="1" applyBorder="1" applyAlignment="1">
      <alignment horizontal="center" vertical="center"/>
    </xf>
    <xf numFmtId="43" fontId="29" fillId="0" borderId="7" xfId="0" applyNumberFormat="1" applyFont="1" applyBorder="1" applyAlignment="1">
      <alignment horizontal="center" vertical="center" wrapText="1"/>
    </xf>
    <xf numFmtId="0" fontId="29" fillId="4" borderId="16" xfId="0" applyFont="1" applyFill="1" applyBorder="1" applyAlignment="1">
      <alignment horizontal="center" vertical="center" wrapText="1"/>
    </xf>
    <xf numFmtId="43" fontId="12" fillId="4" borderId="0" xfId="0" applyNumberFormat="1" applyFont="1" applyFill="1" applyAlignment="1">
      <alignment horizontal="center" vertical="center" wrapText="1"/>
    </xf>
    <xf numFmtId="2" fontId="12" fillId="0" borderId="4" xfId="0" applyNumberFormat="1" applyFont="1" applyBorder="1" applyAlignment="1">
      <alignment horizontal="center" vertical="center" wrapText="1"/>
    </xf>
    <xf numFmtId="43" fontId="12" fillId="0" borderId="0" xfId="0" applyNumberFormat="1" applyFont="1" applyAlignment="1">
      <alignment horizontal="center" vertical="center" wrapText="1"/>
    </xf>
    <xf numFmtId="0" fontId="29" fillId="0" borderId="14" xfId="0" applyFont="1" applyBorder="1" applyAlignment="1">
      <alignment horizontal="center" vertical="center" wrapText="1"/>
    </xf>
    <xf numFmtId="0" fontId="12" fillId="0" borderId="3" xfId="0" applyFont="1" applyBorder="1" applyAlignment="1">
      <alignment horizontal="left" vertical="center" wrapText="1"/>
    </xf>
    <xf numFmtId="43" fontId="12" fillId="0" borderId="3" xfId="0" applyNumberFormat="1" applyFont="1" applyBorder="1" applyAlignment="1">
      <alignment horizontal="center" vertical="center" wrapText="1"/>
    </xf>
    <xf numFmtId="43" fontId="12" fillId="0" borderId="5" xfId="0" applyNumberFormat="1" applyFont="1" applyBorder="1" applyAlignment="1">
      <alignment horizontal="center" vertical="center" wrapText="1"/>
    </xf>
    <xf numFmtId="43" fontId="12" fillId="0" borderId="47" xfId="0" applyNumberFormat="1" applyFont="1" applyBorder="1" applyAlignment="1">
      <alignment horizontal="center" vertical="center" wrapText="1"/>
    </xf>
    <xf numFmtId="43" fontId="12" fillId="0" borderId="30" xfId="0" applyNumberFormat="1" applyFont="1" applyBorder="1" applyAlignment="1">
      <alignment vertical="center" wrapText="1"/>
    </xf>
    <xf numFmtId="43" fontId="22" fillId="0" borderId="30" xfId="0" applyNumberFormat="1" applyFont="1" applyBorder="1" applyAlignment="1">
      <alignment horizontal="center" vertical="center" wrapText="1"/>
    </xf>
    <xf numFmtId="43" fontId="22" fillId="0" borderId="35" xfId="0" applyNumberFormat="1" applyFont="1" applyBorder="1" applyAlignment="1">
      <alignment horizontal="center" vertical="center" wrapText="1"/>
    </xf>
    <xf numFmtId="43" fontId="22" fillId="0" borderId="0" xfId="0" applyNumberFormat="1" applyFont="1" applyAlignment="1">
      <alignment horizontal="center" vertical="center" wrapText="1"/>
    </xf>
    <xf numFmtId="0" fontId="22" fillId="2" borderId="0" xfId="0" applyFont="1" applyFill="1" applyAlignment="1">
      <alignment horizontal="right" vertical="center"/>
    </xf>
    <xf numFmtId="0" fontId="22" fillId="0" borderId="0" xfId="0" applyFont="1" applyAlignment="1">
      <alignment horizontal="right" vertical="center"/>
    </xf>
    <xf numFmtId="43" fontId="12" fillId="0" borderId="0" xfId="0" applyNumberFormat="1" applyFont="1" applyAlignment="1">
      <alignment vertical="center" wrapText="1"/>
    </xf>
    <xf numFmtId="0" fontId="22" fillId="0" borderId="0" xfId="0" applyFont="1" applyAlignment="1">
      <alignment horizontal="center"/>
    </xf>
    <xf numFmtId="0" fontId="29" fillId="0" borderId="0" xfId="0" applyFont="1"/>
    <xf numFmtId="0" fontId="22" fillId="0" borderId="0" xfId="0" applyFont="1" applyAlignment="1">
      <alignment horizontal="center" vertical="center"/>
    </xf>
    <xf numFmtId="0" fontId="22" fillId="0" borderId="0" xfId="0" applyFont="1" applyAlignment="1">
      <alignment vertical="center"/>
    </xf>
    <xf numFmtId="0" fontId="29" fillId="0" borderId="0" xfId="0" applyFont="1" applyAlignment="1">
      <alignment vertical="center"/>
    </xf>
    <xf numFmtId="0" fontId="12" fillId="0" borderId="0" xfId="0" applyFont="1" applyAlignment="1">
      <alignment horizontal="right"/>
    </xf>
    <xf numFmtId="43" fontId="22" fillId="0" borderId="0" xfId="0" applyNumberFormat="1" applyFont="1" applyAlignment="1">
      <alignment horizontal="center"/>
    </xf>
    <xf numFmtId="0" fontId="22" fillId="0" borderId="0" xfId="0" applyFont="1"/>
    <xf numFmtId="0" fontId="29" fillId="0" borderId="7" xfId="0" applyFont="1" applyBorder="1"/>
    <xf numFmtId="0" fontId="29" fillId="0" borderId="37" xfId="0" applyFont="1" applyBorder="1"/>
    <xf numFmtId="0" fontId="29" fillId="4" borderId="0" xfId="0" applyFont="1" applyFill="1"/>
    <xf numFmtId="164" fontId="29" fillId="0" borderId="0" xfId="0" applyNumberFormat="1" applyFont="1"/>
    <xf numFmtId="43" fontId="22" fillId="4" borderId="4" xfId="0" applyNumberFormat="1" applyFont="1" applyFill="1" applyBorder="1" applyAlignment="1">
      <alignment vertical="center" wrapText="1"/>
    </xf>
    <xf numFmtId="43" fontId="12" fillId="4" borderId="4" xfId="0" applyNumberFormat="1" applyFont="1" applyFill="1" applyBorder="1" applyAlignment="1">
      <alignment vertical="center" wrapText="1"/>
    </xf>
    <xf numFmtId="43" fontId="12" fillId="4" borderId="17" xfId="0" applyNumberFormat="1" applyFont="1" applyFill="1" applyBorder="1" applyAlignment="1">
      <alignment vertical="center" wrapText="1"/>
    </xf>
    <xf numFmtId="43" fontId="12" fillId="0" borderId="4" xfId="20" applyFont="1" applyFill="1" applyBorder="1" applyAlignment="1">
      <alignment vertical="center" wrapText="1"/>
    </xf>
    <xf numFmtId="0" fontId="29" fillId="0" borderId="16" xfId="0" applyFont="1" applyBorder="1" applyAlignment="1">
      <alignment horizontal="center" vertical="center" wrapText="1"/>
    </xf>
    <xf numFmtId="43" fontId="12" fillId="0" borderId="4" xfId="0" applyNumberFormat="1" applyFont="1" applyBorder="1" applyAlignment="1">
      <alignment vertical="center" wrapText="1"/>
    </xf>
    <xf numFmtId="43" fontId="12" fillId="0" borderId="17" xfId="0" applyNumberFormat="1" applyFont="1" applyBorder="1" applyAlignment="1">
      <alignment vertical="center" wrapText="1"/>
    </xf>
    <xf numFmtId="0" fontId="50" fillId="0" borderId="4" xfId="0" applyFont="1" applyBorder="1" applyAlignment="1">
      <alignment horizontal="left" vertical="center" wrapText="1"/>
    </xf>
    <xf numFmtId="0" fontId="50" fillId="0" borderId="4" xfId="0" applyFont="1" applyBorder="1" applyAlignment="1">
      <alignment horizontal="center" vertical="center"/>
    </xf>
    <xf numFmtId="2" fontId="50" fillId="0" borderId="4" xfId="0" applyNumberFormat="1" applyFont="1" applyBorder="1" applyAlignment="1">
      <alignment horizontal="center" vertical="center"/>
    </xf>
    <xf numFmtId="0" fontId="12" fillId="0" borderId="0" xfId="0" applyFont="1" applyProtection="1">
      <protection locked="0" hidden="1"/>
    </xf>
    <xf numFmtId="0" fontId="51" fillId="0" borderId="9" xfId="0" quotePrefix="1" applyFont="1" applyBorder="1" applyAlignment="1">
      <alignment horizontal="right" vertical="center" wrapText="1"/>
    </xf>
    <xf numFmtId="0" fontId="50" fillId="0" borderId="9" xfId="0" applyFont="1" applyBorder="1" applyAlignment="1">
      <alignment horizontal="center" vertical="center"/>
    </xf>
    <xf numFmtId="2" fontId="50" fillId="0" borderId="9" xfId="0" applyNumberFormat="1" applyFont="1" applyBorder="1" applyAlignment="1">
      <alignment horizontal="center" vertical="center"/>
    </xf>
    <xf numFmtId="0" fontId="51" fillId="0" borderId="4" xfId="0" quotePrefix="1" applyFont="1" applyBorder="1" applyAlignment="1">
      <alignment horizontal="right" vertical="center" wrapText="1"/>
    </xf>
    <xf numFmtId="0" fontId="50" fillId="0" borderId="9" xfId="0" applyFont="1" applyBorder="1" applyAlignment="1">
      <alignment horizontal="left" vertical="center" wrapText="1"/>
    </xf>
    <xf numFmtId="4" fontId="25" fillId="0" borderId="53" xfId="0" applyNumberFormat="1" applyFont="1" applyBorder="1" applyAlignment="1">
      <alignment horizontal="center" vertical="center" wrapText="1"/>
    </xf>
    <xf numFmtId="43" fontId="12" fillId="4" borderId="4" xfId="0" applyNumberFormat="1" applyFont="1" applyFill="1" applyBorder="1" applyAlignment="1">
      <alignment horizontal="center" vertical="center" wrapText="1"/>
    </xf>
    <xf numFmtId="43" fontId="12" fillId="4" borderId="17" xfId="0" applyNumberFormat="1" applyFont="1" applyFill="1" applyBorder="1" applyAlignment="1">
      <alignment horizontal="center" vertical="center" wrapText="1"/>
    </xf>
    <xf numFmtId="164" fontId="29" fillId="4" borderId="0" xfId="0" applyNumberFormat="1" applyFont="1" applyFill="1" applyAlignment="1">
      <alignment horizontal="center" vertical="center"/>
    </xf>
    <xf numFmtId="164" fontId="29" fillId="4" borderId="0" xfId="0" applyNumberFormat="1" applyFont="1" applyFill="1"/>
    <xf numFmtId="43" fontId="12" fillId="0" borderId="4" xfId="20" applyFont="1" applyFill="1" applyBorder="1" applyAlignment="1">
      <alignment horizontal="center" vertical="center"/>
    </xf>
    <xf numFmtId="43" fontId="12" fillId="0" borderId="4" xfId="20" applyFont="1" applyFill="1" applyBorder="1" applyAlignment="1">
      <alignment horizontal="center" vertical="center" wrapText="1"/>
    </xf>
    <xf numFmtId="43" fontId="12" fillId="0" borderId="4" xfId="0" applyNumberFormat="1" applyFont="1" applyBorder="1" applyAlignment="1">
      <alignment horizontal="center" vertical="center" wrapText="1"/>
    </xf>
    <xf numFmtId="43" fontId="12" fillId="0" borderId="17" xfId="0" applyNumberFormat="1" applyFont="1" applyBorder="1" applyAlignment="1">
      <alignment horizontal="center" vertical="center" wrapText="1"/>
    </xf>
    <xf numFmtId="0" fontId="29" fillId="0" borderId="0" xfId="0" applyFont="1" applyAlignment="1">
      <alignment horizontal="center" vertical="center"/>
    </xf>
    <xf numFmtId="164" fontId="29" fillId="0" borderId="0" xfId="0" applyNumberFormat="1" applyFont="1" applyAlignment="1">
      <alignment horizontal="center" vertical="center"/>
    </xf>
    <xf numFmtId="0" fontId="12" fillId="0" borderId="0" xfId="0" applyFont="1" applyAlignment="1">
      <alignment horizontal="left" vertical="center"/>
    </xf>
    <xf numFmtId="43" fontId="2" fillId="0" borderId="0" xfId="0" applyNumberFormat="1" applyFont="1" applyAlignment="1">
      <alignment horizontal="center" vertical="center"/>
    </xf>
    <xf numFmtId="0" fontId="42" fillId="0" borderId="11" xfId="0" applyFont="1" applyBorder="1" applyAlignment="1">
      <alignment horizontal="center" vertical="center"/>
    </xf>
    <xf numFmtId="0" fontId="42" fillId="0" borderId="23" xfId="0" applyFont="1" applyBorder="1" applyAlignment="1">
      <alignment horizontal="center" vertical="center" wrapText="1"/>
    </xf>
    <xf numFmtId="0" fontId="42" fillId="3" borderId="13" xfId="0" applyFont="1" applyFill="1" applyBorder="1" applyAlignment="1">
      <alignment horizontal="center" vertical="center" wrapText="1"/>
    </xf>
    <xf numFmtId="164" fontId="22" fillId="0" borderId="54" xfId="0" applyNumberFormat="1" applyFont="1" applyBorder="1" applyAlignment="1">
      <alignment vertical="center" wrapText="1"/>
    </xf>
    <xf numFmtId="0" fontId="5" fillId="0" borderId="55" xfId="0" applyFont="1" applyBorder="1" applyAlignment="1">
      <alignment horizontal="right" vertical="center" wrapText="1"/>
    </xf>
    <xf numFmtId="0" fontId="4" fillId="0" borderId="56" xfId="0" applyFont="1" applyBorder="1" applyAlignment="1">
      <alignment horizontal="right" vertical="center" wrapText="1"/>
    </xf>
    <xf numFmtId="0" fontId="4" fillId="0" borderId="57" xfId="0" applyFont="1" applyBorder="1" applyAlignment="1">
      <alignment horizontal="right" vertical="center" wrapText="1"/>
    </xf>
    <xf numFmtId="0" fontId="4" fillId="0" borderId="58" xfId="0" applyFont="1" applyBorder="1" applyAlignment="1">
      <alignment horizontal="right" vertical="center" wrapText="1"/>
    </xf>
    <xf numFmtId="0" fontId="5" fillId="0" borderId="59" xfId="0" applyFont="1" applyBorder="1" applyAlignment="1">
      <alignment horizontal="right" vertical="center" wrapText="1"/>
    </xf>
    <xf numFmtId="164" fontId="22" fillId="0" borderId="60" xfId="0" applyNumberFormat="1" applyFont="1" applyBorder="1" applyAlignment="1">
      <alignment vertical="center" wrapText="1"/>
    </xf>
    <xf numFmtId="164" fontId="4" fillId="0" borderId="61" xfId="0" applyNumberFormat="1" applyFont="1" applyBorder="1" applyAlignment="1">
      <alignment vertical="center" wrapText="1"/>
    </xf>
    <xf numFmtId="164" fontId="4" fillId="0" borderId="25" xfId="0" applyNumberFormat="1" applyFont="1" applyBorder="1" applyAlignment="1">
      <alignment vertical="center" wrapText="1"/>
    </xf>
    <xf numFmtId="164" fontId="4" fillId="0" borderId="62" xfId="0" applyNumberFormat="1" applyFont="1" applyBorder="1" applyAlignment="1">
      <alignment vertical="center" wrapText="1"/>
    </xf>
    <xf numFmtId="164" fontId="5" fillId="0" borderId="63" xfId="0" applyNumberFormat="1" applyFont="1" applyBorder="1" applyAlignment="1">
      <alignment vertical="center" wrapText="1"/>
    </xf>
    <xf numFmtId="43" fontId="12" fillId="0" borderId="4" xfId="0" applyNumberFormat="1" applyFont="1" applyBorder="1" applyAlignment="1">
      <alignment vertical="center"/>
    </xf>
    <xf numFmtId="0" fontId="29" fillId="0" borderId="40" xfId="0" applyFont="1" applyBorder="1"/>
    <xf numFmtId="0" fontId="49" fillId="0" borderId="4" xfId="0" applyFont="1" applyBorder="1" applyAlignment="1">
      <alignment horizontal="right" vertical="center" wrapText="1"/>
    </xf>
    <xf numFmtId="43" fontId="4" fillId="0" borderId="64" xfId="0" applyNumberFormat="1" applyFont="1" applyBorder="1" applyAlignment="1">
      <alignment vertical="center" wrapText="1"/>
    </xf>
    <xf numFmtId="43" fontId="5" fillId="0" borderId="64" xfId="0" applyNumberFormat="1" applyFont="1" applyBorder="1" applyAlignment="1">
      <alignment horizontal="center" vertical="center" wrapText="1"/>
    </xf>
    <xf numFmtId="43" fontId="5" fillId="0" borderId="65" xfId="0" applyNumberFormat="1" applyFont="1" applyBorder="1" applyAlignment="1">
      <alignment horizontal="center" vertical="center" wrapText="1"/>
    </xf>
    <xf numFmtId="0" fontId="6" fillId="0" borderId="66" xfId="0" applyFont="1" applyBorder="1" applyAlignment="1">
      <alignment horizontal="center" vertical="center" wrapText="1"/>
    </xf>
    <xf numFmtId="0" fontId="4" fillId="0" borderId="67" xfId="0" applyFont="1" applyBorder="1" applyAlignment="1">
      <alignment horizontal="left" vertical="center" wrapText="1"/>
    </xf>
    <xf numFmtId="0" fontId="4" fillId="0" borderId="67" xfId="0" applyFont="1" applyBorder="1" applyAlignment="1">
      <alignment horizontal="center" vertical="center" wrapText="1"/>
    </xf>
    <xf numFmtId="4" fontId="12" fillId="0" borderId="67" xfId="0" applyNumberFormat="1" applyFont="1" applyBorder="1" applyAlignment="1">
      <alignment horizontal="center" vertical="center" wrapText="1"/>
    </xf>
    <xf numFmtId="43" fontId="12" fillId="0" borderId="67" xfId="20" applyFont="1" applyBorder="1" applyAlignment="1">
      <alignment horizontal="center" vertical="center"/>
    </xf>
    <xf numFmtId="43" fontId="4" fillId="0" borderId="67" xfId="20" applyFont="1" applyBorder="1" applyAlignment="1">
      <alignment horizontal="center" vertical="center"/>
    </xf>
    <xf numFmtId="43" fontId="4" fillId="0" borderId="67" xfId="20" applyFont="1" applyFill="1" applyBorder="1" applyAlignment="1">
      <alignment horizontal="center" vertical="center" wrapText="1"/>
    </xf>
    <xf numFmtId="43" fontId="4" fillId="0" borderId="67" xfId="0" applyNumberFormat="1" applyFont="1" applyBorder="1" applyAlignment="1">
      <alignment horizontal="center" vertical="center" wrapText="1"/>
    </xf>
    <xf numFmtId="43" fontId="4" fillId="0" borderId="68" xfId="0" applyNumberFormat="1" applyFont="1" applyBorder="1" applyAlignment="1">
      <alignment horizontal="center" vertical="center" wrapText="1"/>
    </xf>
    <xf numFmtId="43" fontId="12" fillId="4" borderId="4" xfId="20" applyFont="1" applyFill="1" applyBorder="1" applyAlignment="1">
      <alignment horizontal="center" vertical="center"/>
    </xf>
    <xf numFmtId="0" fontId="49" fillId="0" borderId="4" xfId="0" quotePrefix="1" applyFont="1" applyBorder="1" applyAlignment="1">
      <alignment horizontal="right" vertical="center" wrapText="1"/>
    </xf>
    <xf numFmtId="0" fontId="21" fillId="0" borderId="6" xfId="0" applyFont="1" applyBorder="1" applyAlignment="1">
      <alignment horizontal="center" vertical="center"/>
    </xf>
    <xf numFmtId="0" fontId="21" fillId="0" borderId="0" xfId="0" applyFont="1" applyAlignment="1">
      <alignment horizontal="center" vertical="center"/>
    </xf>
    <xf numFmtId="0" fontId="5" fillId="2" borderId="48" xfId="0" applyFont="1" applyFill="1" applyBorder="1" applyAlignment="1">
      <alignment horizontal="right" vertical="center"/>
    </xf>
    <xf numFmtId="0" fontId="19" fillId="0" borderId="49" xfId="0" applyFont="1" applyBorder="1" applyAlignment="1">
      <alignment horizontal="right" vertical="center"/>
    </xf>
    <xf numFmtId="0" fontId="19" fillId="0" borderId="50" xfId="0" applyFont="1" applyBorder="1" applyAlignment="1">
      <alignment horizontal="right" vertical="center"/>
    </xf>
    <xf numFmtId="0" fontId="40" fillId="0" borderId="1" xfId="0" applyFont="1" applyBorder="1" applyAlignment="1">
      <alignment horizontal="center" vertical="center"/>
    </xf>
    <xf numFmtId="0" fontId="4" fillId="2" borderId="1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27" fillId="0" borderId="21" xfId="0" applyFont="1" applyBorder="1" applyAlignment="1">
      <alignment horizontal="center" vertical="center" wrapText="1"/>
    </xf>
    <xf numFmtId="0" fontId="28" fillId="0" borderId="42" xfId="0" applyFont="1" applyBorder="1" applyAlignment="1">
      <alignment horizontal="center" vertical="center" wrapText="1"/>
    </xf>
    <xf numFmtId="0" fontId="28" fillId="0" borderId="34" xfId="0" applyFont="1" applyBorder="1" applyAlignment="1">
      <alignment horizontal="center" vertical="center" wrapText="1"/>
    </xf>
    <xf numFmtId="0" fontId="27" fillId="0" borderId="43" xfId="0" applyFont="1" applyBorder="1" applyAlignment="1">
      <alignment horizontal="center" vertical="center" wrapText="1"/>
    </xf>
    <xf numFmtId="0" fontId="28" fillId="0" borderId="27" xfId="0" applyFont="1" applyBorder="1" applyAlignment="1">
      <alignment horizontal="center" vertical="center" wrapText="1"/>
    </xf>
    <xf numFmtId="0" fontId="28" fillId="0" borderId="44" xfId="0" applyFont="1" applyBorder="1" applyAlignment="1">
      <alignment horizontal="center" vertical="center" wrapText="1"/>
    </xf>
    <xf numFmtId="0" fontId="43" fillId="0" borderId="0" xfId="0" applyFont="1" applyAlignment="1">
      <alignment horizontal="center" vertical="center"/>
    </xf>
    <xf numFmtId="0" fontId="16" fillId="0" borderId="51" xfId="0" applyFont="1" applyBorder="1" applyAlignment="1">
      <alignment horizontal="right" vertical="center" wrapText="1"/>
    </xf>
    <xf numFmtId="0" fontId="0" fillId="0" borderId="52" xfId="0" applyBorder="1" applyAlignment="1">
      <alignment vertical="center"/>
    </xf>
    <xf numFmtId="0" fontId="22" fillId="0" borderId="28" xfId="0" applyFont="1" applyBorder="1" applyAlignment="1">
      <alignment horizontal="center" vertical="center" wrapText="1"/>
    </xf>
    <xf numFmtId="0" fontId="39" fillId="0" borderId="33" xfId="0" applyFont="1" applyBorder="1" applyAlignment="1">
      <alignment horizontal="center" vertical="center" wrapText="1"/>
    </xf>
    <xf numFmtId="0" fontId="22" fillId="0" borderId="11" xfId="0" applyFont="1" applyBorder="1" applyAlignment="1">
      <alignment horizontal="center" vertical="center"/>
    </xf>
    <xf numFmtId="0" fontId="22" fillId="0" borderId="29" xfId="0" applyFont="1" applyBorder="1" applyAlignment="1">
      <alignment horizontal="center" vertical="center"/>
    </xf>
    <xf numFmtId="0" fontId="22" fillId="3" borderId="13" xfId="0" applyFont="1" applyFill="1" applyBorder="1" applyAlignment="1">
      <alignment horizontal="center" vertical="center" wrapText="1"/>
    </xf>
    <xf numFmtId="0" fontId="22" fillId="3" borderId="35" xfId="0" applyFont="1" applyFill="1" applyBorder="1" applyAlignment="1">
      <alignment horizontal="center" vertical="center" wrapText="1"/>
    </xf>
    <xf numFmtId="0" fontId="22" fillId="0" borderId="11" xfId="0" applyFont="1" applyBorder="1" applyAlignment="1">
      <alignment horizontal="center" vertical="center" wrapText="1"/>
    </xf>
    <xf numFmtId="0" fontId="22" fillId="0" borderId="29" xfId="0" applyFont="1" applyBorder="1" applyAlignment="1">
      <alignment horizontal="center" vertical="center" wrapText="1"/>
    </xf>
    <xf numFmtId="0" fontId="30" fillId="0" borderId="27" xfId="0" applyFont="1" applyBorder="1" applyAlignment="1">
      <alignment horizontal="center" vertical="center" wrapText="1"/>
    </xf>
    <xf numFmtId="0" fontId="22" fillId="0" borderId="0" xfId="0" applyFont="1" applyAlignment="1">
      <alignment horizontal="center" vertical="center"/>
    </xf>
    <xf numFmtId="0" fontId="22" fillId="0" borderId="6" xfId="0" applyFont="1" applyBorder="1" applyAlignment="1">
      <alignment horizontal="center"/>
    </xf>
    <xf numFmtId="0" fontId="22" fillId="2" borderId="48" xfId="0" applyFont="1" applyFill="1" applyBorder="1" applyAlignment="1">
      <alignment horizontal="right" vertical="center"/>
    </xf>
    <xf numFmtId="0" fontId="22" fillId="0" borderId="49" xfId="0" applyFont="1" applyBorder="1" applyAlignment="1">
      <alignment horizontal="right" vertical="center"/>
    </xf>
    <xf numFmtId="0" fontId="22" fillId="0" borderId="50" xfId="0" applyFont="1" applyBorder="1" applyAlignment="1">
      <alignment horizontal="right" vertical="center"/>
    </xf>
    <xf numFmtId="0" fontId="48" fillId="0" borderId="1" xfId="0" applyFont="1" applyBorder="1" applyAlignment="1">
      <alignment horizontal="center"/>
    </xf>
    <xf numFmtId="0" fontId="12" fillId="2" borderId="11"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2" borderId="3" xfId="0" applyFont="1" applyFill="1" applyBorder="1" applyAlignment="1">
      <alignment horizontal="center" vertical="center" wrapText="1"/>
    </xf>
    <xf numFmtId="0" fontId="12" fillId="0" borderId="21" xfId="0" applyFont="1" applyBorder="1" applyAlignment="1">
      <alignment horizontal="center" vertical="center" wrapText="1"/>
    </xf>
    <xf numFmtId="0" fontId="29" fillId="0" borderId="42" xfId="0" applyFont="1" applyBorder="1" applyAlignment="1">
      <alignment horizontal="center" vertical="center" wrapText="1"/>
    </xf>
    <xf numFmtId="0" fontId="29" fillId="0" borderId="34" xfId="0" applyFont="1" applyBorder="1" applyAlignment="1">
      <alignment horizontal="center" vertical="center" wrapText="1"/>
    </xf>
    <xf numFmtId="0" fontId="12" fillId="0" borderId="43"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1" fillId="0" borderId="6" xfId="0" applyFont="1" applyBorder="1" applyAlignment="1">
      <alignment horizontal="center"/>
    </xf>
    <xf numFmtId="0" fontId="40" fillId="0" borderId="1" xfId="0" applyFont="1" applyBorder="1" applyAlignment="1">
      <alignment horizontal="center"/>
    </xf>
  </cellXfs>
  <cellStyles count="24">
    <cellStyle name="Comma 2" xfId="18" xr:uid="{00000000-0005-0000-0000-000001000000}"/>
    <cellStyle name="Excel Built-in Normal" xfId="4" xr:uid="{00000000-0005-0000-0000-000002000000}"/>
    <cellStyle name="Hipersaite" xfId="21" builtinId="8"/>
    <cellStyle name="Komats" xfId="20" builtinId="3"/>
    <cellStyle name="Normal 10" xfId="5" xr:uid="{00000000-0005-0000-0000-000005000000}"/>
    <cellStyle name="Normal 11" xfId="6" xr:uid="{00000000-0005-0000-0000-000006000000}"/>
    <cellStyle name="Normal 15" xfId="7" xr:uid="{00000000-0005-0000-0000-000007000000}"/>
    <cellStyle name="Normal 18" xfId="1" xr:uid="{00000000-0005-0000-0000-000008000000}"/>
    <cellStyle name="Normal 19" xfId="2" xr:uid="{00000000-0005-0000-0000-000009000000}"/>
    <cellStyle name="Normal 2" xfId="8" xr:uid="{00000000-0005-0000-0000-00000A000000}"/>
    <cellStyle name="Normal 2 2" xfId="22" xr:uid="{E5E7B128-DBA6-5E40-A110-A1D1695FB9E4}"/>
    <cellStyle name="Normal 27" xfId="9" xr:uid="{00000000-0005-0000-0000-00000B000000}"/>
    <cellStyle name="Normal 28" xfId="10" xr:uid="{00000000-0005-0000-0000-00000C000000}"/>
    <cellStyle name="Normal 3" xfId="11" xr:uid="{00000000-0005-0000-0000-00000D000000}"/>
    <cellStyle name="Normal 4" xfId="12" xr:uid="{00000000-0005-0000-0000-00000E000000}"/>
    <cellStyle name="Normal 5" xfId="13" xr:uid="{00000000-0005-0000-0000-00000F000000}"/>
    <cellStyle name="Normal 6" xfId="3" xr:uid="{00000000-0005-0000-0000-000010000000}"/>
    <cellStyle name="Normal 8" xfId="14" xr:uid="{00000000-0005-0000-0000-000011000000}"/>
    <cellStyle name="Normal 9" xfId="15" xr:uid="{00000000-0005-0000-0000-000012000000}"/>
    <cellStyle name="Parasts" xfId="0" builtinId="0"/>
    <cellStyle name="Parasts 2" xfId="23" xr:uid="{E4AC1D54-5E34-6B44-867D-FC6E8D3EECAC}"/>
    <cellStyle name="Percent 2" xfId="16" xr:uid="{00000000-0005-0000-0000-000013000000}"/>
    <cellStyle name="Style 1" xfId="17" xr:uid="{00000000-0005-0000-0000-000014000000}"/>
    <cellStyle name="TableStyleLight1" xfId="19" xr:uid="{00000000-0005-0000-0000-000015000000}"/>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G25"/>
  <sheetViews>
    <sheetView zoomScaleNormal="100" zoomScaleSheetLayoutView="150" workbookViewId="0">
      <selection activeCell="B16" sqref="B16"/>
    </sheetView>
  </sheetViews>
  <sheetFormatPr defaultColWidth="9.140625" defaultRowHeight="12.75"/>
  <cols>
    <col min="1" max="1" width="10.85546875" style="5" customWidth="1"/>
    <col min="2" max="2" width="70.85546875" style="6" customWidth="1"/>
    <col min="3" max="3" width="19.42578125" style="7" customWidth="1"/>
    <col min="4" max="4" width="15.42578125" style="4" customWidth="1"/>
    <col min="5" max="5" width="20" style="4" customWidth="1"/>
    <col min="6" max="6" width="12.85546875" style="4" customWidth="1"/>
    <col min="7" max="7" width="11.42578125" style="4" customWidth="1"/>
    <col min="8" max="8" width="6.28515625" style="4" customWidth="1"/>
    <col min="9" max="9" width="5.42578125" style="4" customWidth="1"/>
    <col min="10" max="10" width="4.140625" style="4" customWidth="1"/>
    <col min="11" max="11" width="6.28515625" style="4" customWidth="1"/>
    <col min="12" max="16384" width="9.140625" style="4"/>
  </cols>
  <sheetData>
    <row r="1" spans="1:7" ht="17.100000000000001" customHeight="1">
      <c r="A1" s="319" t="s">
        <v>41</v>
      </c>
      <c r="B1" s="319"/>
      <c r="C1" s="319"/>
    </row>
    <row r="2" spans="1:7" ht="17.100000000000001" customHeight="1">
      <c r="A2" s="108"/>
      <c r="B2" s="109"/>
      <c r="C2" s="110"/>
    </row>
    <row r="3" spans="1:7" ht="17.100000000000001" customHeight="1">
      <c r="A3" s="111" t="s">
        <v>79</v>
      </c>
      <c r="B3" s="109"/>
      <c r="C3" s="110"/>
    </row>
    <row r="4" spans="1:7" ht="17.100000000000001" customHeight="1">
      <c r="A4" s="112" t="s">
        <v>90</v>
      </c>
      <c r="B4" s="113"/>
      <c r="C4" s="110"/>
    </row>
    <row r="5" spans="1:7" ht="17.100000000000001" customHeight="1">
      <c r="A5" s="114" t="s">
        <v>68</v>
      </c>
      <c r="B5" s="113"/>
      <c r="C5" s="110"/>
    </row>
    <row r="6" spans="1:7" ht="17.100000000000001" customHeight="1">
      <c r="A6" s="115"/>
      <c r="B6" s="116"/>
      <c r="C6" s="110"/>
    </row>
    <row r="7" spans="1:7" ht="17.100000000000001" customHeight="1">
      <c r="A7" s="117"/>
      <c r="B7" s="116"/>
      <c r="C7" s="110"/>
    </row>
    <row r="8" spans="1:7" ht="17.100000000000001" customHeight="1">
      <c r="A8" s="118"/>
      <c r="B8" s="109"/>
      <c r="C8" s="110"/>
    </row>
    <row r="9" spans="1:7" ht="17.100000000000001" customHeight="1" thickBot="1"/>
    <row r="10" spans="1:7" ht="51" customHeight="1">
      <c r="A10" s="271" t="s">
        <v>1</v>
      </c>
      <c r="B10" s="273" t="s">
        <v>32</v>
      </c>
      <c r="C10" s="272" t="s">
        <v>33</v>
      </c>
    </row>
    <row r="11" spans="1:7" ht="17.100000000000001" customHeight="1">
      <c r="A11" s="99"/>
      <c r="B11" s="102"/>
      <c r="C11" s="105"/>
    </row>
    <row r="12" spans="1:7" ht="46.5" customHeight="1">
      <c r="A12" s="100">
        <v>1</v>
      </c>
      <c r="B12" s="103" t="s">
        <v>78</v>
      </c>
      <c r="C12" s="106">
        <f>Kopsavilkums!C27</f>
        <v>0</v>
      </c>
    </row>
    <row r="13" spans="1:7" ht="17.100000000000001" customHeight="1" thickBot="1">
      <c r="A13" s="101"/>
      <c r="B13" s="104"/>
      <c r="C13" s="107"/>
      <c r="F13" s="21"/>
      <c r="G13" s="21"/>
    </row>
    <row r="14" spans="1:7" ht="17.100000000000001" customHeight="1" thickBot="1">
      <c r="A14" s="320" t="s">
        <v>34</v>
      </c>
      <c r="B14" s="321"/>
      <c r="C14" s="258">
        <f>SUM(C12:C13)</f>
        <v>0</v>
      </c>
      <c r="F14" s="21"/>
      <c r="G14" s="21"/>
    </row>
    <row r="15" spans="1:7" ht="17.100000000000001" customHeight="1">
      <c r="B15" s="8"/>
      <c r="F15" s="21"/>
    </row>
    <row r="16" spans="1:7" ht="15.6" customHeight="1">
      <c r="B16" s="8" t="s">
        <v>121</v>
      </c>
    </row>
    <row r="17" spans="1:3">
      <c r="A17" s="12"/>
      <c r="B17" s="8" t="s">
        <v>122</v>
      </c>
    </row>
    <row r="18" spans="1:3">
      <c r="A18" s="12"/>
    </row>
    <row r="19" spans="1:3">
      <c r="A19" s="3"/>
      <c r="B19" s="9"/>
      <c r="C19" s="10"/>
    </row>
    <row r="20" spans="1:3">
      <c r="B20" s="11"/>
      <c r="C20" s="9"/>
    </row>
    <row r="21" spans="1:3">
      <c r="B21" s="9"/>
      <c r="C21" s="9"/>
    </row>
    <row r="22" spans="1:3">
      <c r="B22" s="5"/>
      <c r="C22" s="4"/>
    </row>
    <row r="23" spans="1:3">
      <c r="B23" s="4"/>
      <c r="C23" s="4"/>
    </row>
    <row r="24" spans="1:3">
      <c r="B24" s="9"/>
      <c r="C24" s="4"/>
    </row>
    <row r="25" spans="1:3">
      <c r="B25" s="9"/>
    </row>
  </sheetData>
  <mergeCells count="2">
    <mergeCell ref="A1:C1"/>
    <mergeCell ref="A14:B14"/>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M51"/>
  <sheetViews>
    <sheetView zoomScaleNormal="100" zoomScaleSheetLayoutView="100" workbookViewId="0">
      <selection activeCell="B29" sqref="B29"/>
    </sheetView>
  </sheetViews>
  <sheetFormatPr defaultColWidth="9.140625" defaultRowHeight="12.75"/>
  <cols>
    <col min="1" max="1" width="10.85546875" style="52" customWidth="1"/>
    <col min="2" max="2" width="70.85546875" style="51" customWidth="1"/>
    <col min="3" max="3" width="13.85546875" style="55" customWidth="1"/>
    <col min="4" max="4" width="13.85546875" style="52" customWidth="1"/>
    <col min="5" max="5" width="13.85546875" style="50" customWidth="1"/>
    <col min="6" max="6" width="13.85546875" style="53" customWidth="1"/>
    <col min="7" max="7" width="13.85546875" style="50" customWidth="1"/>
    <col min="8" max="8" width="15.85546875" style="50" customWidth="1"/>
    <col min="9" max="9" width="12.7109375" style="50" customWidth="1"/>
    <col min="10" max="16384" width="9.140625" style="50"/>
  </cols>
  <sheetData>
    <row r="1" spans="1:11" ht="17.100000000000001" customHeight="1">
      <c r="A1" s="303"/>
      <c r="B1" s="303"/>
      <c r="C1" s="303"/>
      <c r="D1" s="303"/>
      <c r="E1" s="303"/>
      <c r="F1" s="303"/>
      <c r="G1" s="94"/>
    </row>
    <row r="2" spans="1:11" ht="17.100000000000001" customHeight="1">
      <c r="A2" s="303" t="s">
        <v>22</v>
      </c>
      <c r="B2" s="303"/>
      <c r="C2" s="303"/>
      <c r="D2" s="303"/>
      <c r="E2" s="303"/>
      <c r="F2" s="303"/>
      <c r="G2" s="303"/>
    </row>
    <row r="3" spans="1:11" ht="17.100000000000001" customHeight="1">
      <c r="A3" s="119"/>
      <c r="B3" s="121"/>
      <c r="C3" s="91"/>
      <c r="D3" s="122"/>
      <c r="E3" s="94"/>
      <c r="F3" s="123"/>
      <c r="G3" s="94"/>
    </row>
    <row r="4" spans="1:11" s="36" customFormat="1" ht="17.100000000000001" customHeight="1">
      <c r="A4" s="54" t="str">
        <f>Koptāme!A3</f>
        <v>Pasūtītājs: SIA "FRAVIA", reģ. Nr. 41503080013</v>
      </c>
      <c r="B4" s="54"/>
      <c r="C4" s="91"/>
      <c r="D4" s="90"/>
      <c r="E4" s="91"/>
      <c r="F4" s="131"/>
      <c r="G4" s="91"/>
    </row>
    <row r="5" spans="1:11" s="36" customFormat="1" ht="17.100000000000001" customHeight="1">
      <c r="A5" s="54" t="str">
        <f>Koptāme!A4</f>
        <v>Būvobjekts: LOGISTIKAS ĒKAS JAUNBŪVE</v>
      </c>
      <c r="B5" s="54"/>
      <c r="C5" s="91"/>
      <c r="D5" s="90"/>
      <c r="E5" s="91"/>
      <c r="F5" s="131"/>
      <c r="G5" s="91"/>
    </row>
    <row r="6" spans="1:11" s="36" customFormat="1" ht="17.100000000000001" customHeight="1">
      <c r="A6" s="54" t="str">
        <f>Koptāme!A5</f>
        <v>Adrese: Daugavpils iela 3A, Dagda, LV-5674</v>
      </c>
      <c r="B6" s="54"/>
      <c r="C6" s="91"/>
      <c r="D6" s="90"/>
      <c r="E6" s="91"/>
      <c r="F6" s="131"/>
      <c r="G6" s="91"/>
    </row>
    <row r="7" spans="1:11" ht="17.100000000000001" customHeight="1">
      <c r="A7" s="124"/>
      <c r="B7" s="54"/>
      <c r="C7" s="125"/>
      <c r="D7" s="122"/>
      <c r="E7" s="94"/>
      <c r="F7" s="126"/>
      <c r="G7" s="94"/>
    </row>
    <row r="8" spans="1:11" ht="17.100000000000001" customHeight="1">
      <c r="A8" s="122"/>
      <c r="B8" s="127" t="s">
        <v>23</v>
      </c>
      <c r="C8" s="128">
        <f>C27</f>
        <v>0</v>
      </c>
      <c r="D8" s="122"/>
      <c r="E8" s="94"/>
      <c r="F8" s="123"/>
      <c r="G8" s="94"/>
    </row>
    <row r="9" spans="1:11" ht="17.100000000000001" customHeight="1">
      <c r="A9" s="122"/>
      <c r="B9" s="129"/>
      <c r="C9" s="128"/>
      <c r="D9" s="122"/>
      <c r="E9" s="94"/>
      <c r="F9" s="123"/>
      <c r="G9" s="94"/>
    </row>
    <row r="10" spans="1:11" ht="17.100000000000001" customHeight="1">
      <c r="A10" s="120">
        <f>Koptāme!A8</f>
        <v>0</v>
      </c>
      <c r="B10" s="121"/>
      <c r="C10" s="130"/>
      <c r="D10" s="122"/>
      <c r="E10" s="94"/>
      <c r="F10" s="123"/>
      <c r="G10" s="94"/>
    </row>
    <row r="11" spans="1:11" ht="17.100000000000001" customHeight="1" thickBot="1"/>
    <row r="12" spans="1:11" ht="17.100000000000001" customHeight="1">
      <c r="A12" s="324" t="s">
        <v>1</v>
      </c>
      <c r="B12" s="326" t="s">
        <v>24</v>
      </c>
      <c r="C12" s="328" t="s">
        <v>25</v>
      </c>
      <c r="D12" s="330" t="s">
        <v>26</v>
      </c>
      <c r="E12" s="330"/>
      <c r="F12" s="330"/>
      <c r="G12" s="322" t="s">
        <v>21</v>
      </c>
      <c r="H12" s="52"/>
    </row>
    <row r="13" spans="1:11" ht="30" customHeight="1" thickBot="1">
      <c r="A13" s="325"/>
      <c r="B13" s="327"/>
      <c r="C13" s="329"/>
      <c r="D13" s="132" t="s">
        <v>27</v>
      </c>
      <c r="E13" s="132" t="s">
        <v>28</v>
      </c>
      <c r="F13" s="133" t="s">
        <v>29</v>
      </c>
      <c r="G13" s="323"/>
      <c r="H13" s="40"/>
    </row>
    <row r="14" spans="1:11" ht="17.100000000000001" customHeight="1">
      <c r="A14" s="145"/>
      <c r="B14" s="178" t="s">
        <v>56</v>
      </c>
      <c r="C14" s="146"/>
      <c r="D14" s="147"/>
      <c r="E14" s="147"/>
      <c r="F14" s="147"/>
      <c r="G14" s="148"/>
      <c r="K14" s="57"/>
    </row>
    <row r="15" spans="1:11" ht="17.100000000000001" customHeight="1">
      <c r="A15" s="134">
        <f t="shared" ref="A15:A21" si="0">A14+1</f>
        <v>1</v>
      </c>
      <c r="B15" s="135" t="str">
        <f>'1. DOP'!A3</f>
        <v>Pagaidu būvlaukuma ierīkošana un uzturēšana</v>
      </c>
      <c r="C15" s="138">
        <f t="shared" ref="C15:C21" si="1">SUM(D15:F15)</f>
        <v>0</v>
      </c>
      <c r="D15" s="56">
        <f>'1. DOP'!L28</f>
        <v>0</v>
      </c>
      <c r="E15" s="56">
        <f>'1. DOP'!M28</f>
        <v>0</v>
      </c>
      <c r="F15" s="56">
        <f>'1. DOP'!N28</f>
        <v>0</v>
      </c>
      <c r="G15" s="139">
        <f>'1. DOP'!K28</f>
        <v>0</v>
      </c>
      <c r="H15" s="87"/>
      <c r="I15" s="189"/>
      <c r="K15" s="57"/>
    </row>
    <row r="16" spans="1:11" ht="17.100000000000001" customHeight="1">
      <c r="A16" s="134">
        <f t="shared" si="0"/>
        <v>2</v>
      </c>
      <c r="B16" s="135" t="str">
        <f>'2. Zemes darbi'!A3</f>
        <v>Zemes darbi un piebraucamā ceļa izbūve</v>
      </c>
      <c r="C16" s="138">
        <f t="shared" si="1"/>
        <v>0</v>
      </c>
      <c r="D16" s="56">
        <f>'2. Zemes darbi'!L27</f>
        <v>0</v>
      </c>
      <c r="E16" s="56">
        <f>'2. Zemes darbi'!M27</f>
        <v>0</v>
      </c>
      <c r="F16" s="56">
        <f>'2. Zemes darbi'!N27</f>
        <v>0</v>
      </c>
      <c r="G16" s="139">
        <f>'2. Zemes darbi'!K27</f>
        <v>0</v>
      </c>
      <c r="H16" s="87"/>
      <c r="I16" s="189"/>
      <c r="K16" s="57"/>
    </row>
    <row r="17" spans="1:13" ht="17.100000000000001" customHeight="1">
      <c r="A17" s="134">
        <f t="shared" si="0"/>
        <v>3</v>
      </c>
      <c r="B17" s="135" t="str">
        <f>'3. Pamatu plātne'!A3</f>
        <v>Stabveida pamatu , cokola un grīdas betonēšanas darbi</v>
      </c>
      <c r="C17" s="138">
        <f t="shared" si="1"/>
        <v>0</v>
      </c>
      <c r="D17" s="56">
        <f>'3. Pamatu plātne'!L42</f>
        <v>0</v>
      </c>
      <c r="E17" s="56">
        <f>'3. Pamatu plātne'!M42</f>
        <v>0</v>
      </c>
      <c r="F17" s="56">
        <f>'3. Pamatu plātne'!N42</f>
        <v>0</v>
      </c>
      <c r="G17" s="139">
        <f>'3. Pamatu plātne'!K42</f>
        <v>0</v>
      </c>
      <c r="H17" s="87"/>
      <c r="I17" s="189"/>
      <c r="K17" s="57"/>
    </row>
    <row r="18" spans="1:13" ht="17.100000000000001" customHeight="1">
      <c r="A18" s="134">
        <f t="shared" si="0"/>
        <v>4</v>
      </c>
      <c r="B18" s="135" t="str">
        <f>'4. Metāla konstrukcijas'!A3</f>
        <v>Metāla karkasa konstrukcijas</v>
      </c>
      <c r="C18" s="138">
        <f>SUM(D18:F18)</f>
        <v>0</v>
      </c>
      <c r="D18" s="56">
        <f>'4. Metāla konstrukcijas'!L22</f>
        <v>0</v>
      </c>
      <c r="E18" s="56">
        <f>'4. Metāla konstrukcijas'!M22</f>
        <v>0</v>
      </c>
      <c r="F18" s="56">
        <f>'4. Metāla konstrukcijas'!N22</f>
        <v>0</v>
      </c>
      <c r="G18" s="139">
        <f>'4. Metāla konstrukcijas'!K22</f>
        <v>0</v>
      </c>
      <c r="H18" s="87"/>
      <c r="I18" s="189"/>
      <c r="K18" s="57"/>
    </row>
    <row r="19" spans="1:13" ht="17.100000000000001" customHeight="1">
      <c r="A19" s="134">
        <f t="shared" si="0"/>
        <v>5</v>
      </c>
      <c r="B19" s="135" t="str">
        <f>'5. Sienas'!A3</f>
        <v>Ārsienas, iekšsienas</v>
      </c>
      <c r="C19" s="138">
        <f>SUM(D19:F19)</f>
        <v>0</v>
      </c>
      <c r="D19" s="56">
        <f>'5. Sienas'!L21</f>
        <v>0</v>
      </c>
      <c r="E19" s="56">
        <f>'5. Sienas'!M21</f>
        <v>0</v>
      </c>
      <c r="F19" s="56">
        <f>'5. Sienas'!N21</f>
        <v>0</v>
      </c>
      <c r="G19" s="139">
        <f>'5. Sienas'!K21</f>
        <v>0</v>
      </c>
      <c r="H19" s="87"/>
      <c r="I19" s="189"/>
      <c r="K19" s="57"/>
    </row>
    <row r="20" spans="1:13" ht="17.100000000000001" customHeight="1">
      <c r="A20" s="134">
        <f t="shared" si="0"/>
        <v>6</v>
      </c>
      <c r="B20" s="135" t="str">
        <f>'6. Jumts'!A3</f>
        <v>Jumta izbūves darbi</v>
      </c>
      <c r="C20" s="138">
        <f t="shared" si="1"/>
        <v>0</v>
      </c>
      <c r="D20" s="56">
        <f>'6. Jumts'!L24</f>
        <v>0</v>
      </c>
      <c r="E20" s="56">
        <f>'6. Jumts'!M24</f>
        <v>0</v>
      </c>
      <c r="F20" s="56">
        <f>'6. Jumts'!N24</f>
        <v>0</v>
      </c>
      <c r="G20" s="139">
        <f>'6. Jumts'!K24</f>
        <v>0</v>
      </c>
      <c r="H20" s="87"/>
      <c r="I20" s="189"/>
      <c r="K20" s="57"/>
    </row>
    <row r="21" spans="1:13" ht="17.100000000000001" customHeight="1">
      <c r="A21" s="134">
        <f t="shared" si="0"/>
        <v>7</v>
      </c>
      <c r="B21" s="135" t="str">
        <f>'7. Vārti un durvis'!A3</f>
        <v>Vārti un durvis</v>
      </c>
      <c r="C21" s="138">
        <f t="shared" si="1"/>
        <v>0</v>
      </c>
      <c r="D21" s="56">
        <f>'7. Vārti un durvis'!L23</f>
        <v>0</v>
      </c>
      <c r="E21" s="56">
        <f>'7. Vārti un durvis'!M23</f>
        <v>0</v>
      </c>
      <c r="F21" s="56">
        <f>'7. Vārti un durvis'!N23</f>
        <v>0</v>
      </c>
      <c r="G21" s="139">
        <f>'7. Vārti un durvis'!K23</f>
        <v>0</v>
      </c>
      <c r="H21" s="87"/>
      <c r="I21" s="81"/>
      <c r="K21" s="57"/>
    </row>
    <row r="22" spans="1:13" ht="17.100000000000001" customHeight="1" thickBot="1">
      <c r="A22" s="136"/>
      <c r="B22" s="137"/>
      <c r="C22" s="140"/>
      <c r="D22" s="141"/>
      <c r="E22" s="141"/>
      <c r="F22" s="141"/>
      <c r="G22" s="142"/>
      <c r="H22" s="87"/>
      <c r="K22" s="57"/>
    </row>
    <row r="23" spans="1:13" s="36" customFormat="1" ht="17.100000000000001" customHeight="1" thickBot="1">
      <c r="A23" s="143"/>
      <c r="B23" s="275" t="s">
        <v>30</v>
      </c>
      <c r="C23" s="280">
        <f>SUM(C14:C22)</f>
        <v>0</v>
      </c>
      <c r="D23" s="274">
        <f>SUM(D14:D22)</f>
        <v>0</v>
      </c>
      <c r="E23" s="144">
        <f>SUM(E14:E22)</f>
        <v>0</v>
      </c>
      <c r="F23" s="144">
        <f>SUM(F14:F22)</f>
        <v>0</v>
      </c>
      <c r="G23" s="144">
        <f>SUM(G14:G22)</f>
        <v>0</v>
      </c>
      <c r="H23" s="88"/>
      <c r="K23" s="57"/>
    </row>
    <row r="24" spans="1:13" ht="17.100000000000001" customHeight="1" thickTop="1">
      <c r="B24" s="276" t="s">
        <v>118</v>
      </c>
      <c r="C24" s="281"/>
      <c r="E24" s="58"/>
      <c r="H24" s="75"/>
      <c r="K24" s="57"/>
    </row>
    <row r="25" spans="1:13" ht="17.100000000000001" customHeight="1">
      <c r="B25" s="277" t="s">
        <v>120</v>
      </c>
      <c r="C25" s="282"/>
      <c r="E25" s="58"/>
      <c r="H25" s="75"/>
      <c r="K25" s="57"/>
    </row>
    <row r="26" spans="1:13" ht="17.100000000000001" customHeight="1">
      <c r="B26" s="278" t="s">
        <v>119</v>
      </c>
      <c r="C26" s="283"/>
      <c r="H26" s="75"/>
      <c r="K26" s="57"/>
    </row>
    <row r="27" spans="1:13" ht="17.100000000000001" customHeight="1" thickBot="1">
      <c r="B27" s="279" t="s">
        <v>31</v>
      </c>
      <c r="C27" s="284">
        <f>C23+C24+C26</f>
        <v>0</v>
      </c>
      <c r="D27" s="59"/>
      <c r="E27" s="57"/>
      <c r="H27" s="75"/>
      <c r="I27" s="60"/>
      <c r="J27" s="61"/>
      <c r="K27" s="57"/>
      <c r="L27" s="57"/>
    </row>
    <row r="28" spans="1:13" ht="17.100000000000001" customHeight="1">
      <c r="H28" s="75"/>
    </row>
    <row r="29" spans="1:13" ht="17.100000000000001" customHeight="1">
      <c r="B29" s="50" t="str">
        <f>Koptāme!B16</f>
        <v>Tāmi sagatavoja:</v>
      </c>
      <c r="C29" s="62"/>
      <c r="D29" s="63"/>
      <c r="E29" s="57"/>
      <c r="H29" s="75"/>
    </row>
    <row r="30" spans="1:13" ht="17.100000000000001" customHeight="1">
      <c r="B30" s="50" t="str">
        <f>Koptāme!B17</f>
        <v>Datums:</v>
      </c>
      <c r="C30" s="62"/>
      <c r="D30" s="63"/>
      <c r="E30" s="57"/>
      <c r="H30" s="75"/>
    </row>
    <row r="31" spans="1:13" ht="16.5" customHeight="1">
      <c r="C31" s="62"/>
      <c r="D31" s="63"/>
      <c r="E31" s="57"/>
      <c r="H31" s="75"/>
    </row>
    <row r="32" spans="1:13" s="69" customFormat="1" ht="16.5" customHeight="1">
      <c r="A32" s="64"/>
      <c r="B32" s="65"/>
      <c r="C32" s="66"/>
      <c r="D32" s="67"/>
      <c r="E32" s="68"/>
      <c r="I32" s="60"/>
      <c r="L32" s="70"/>
      <c r="M32" s="50"/>
    </row>
    <row r="33" spans="1:13" s="69" customFormat="1" ht="16.5" customHeight="1">
      <c r="A33" s="64"/>
      <c r="B33" s="65"/>
      <c r="C33" s="66"/>
      <c r="D33" s="67"/>
      <c r="E33" s="68"/>
      <c r="I33" s="60"/>
      <c r="L33" s="70"/>
      <c r="M33" s="50"/>
    </row>
    <row r="34" spans="1:13" s="69" customFormat="1" ht="16.5" customHeight="1">
      <c r="A34" s="64"/>
      <c r="B34" s="65"/>
      <c r="C34" s="66"/>
      <c r="D34" s="67"/>
      <c r="E34" s="68"/>
      <c r="I34" s="60"/>
      <c r="L34" s="70"/>
      <c r="M34" s="50"/>
    </row>
    <row r="35" spans="1:13" s="69" customFormat="1" ht="15" customHeight="1">
      <c r="A35" s="64"/>
      <c r="B35" s="65"/>
      <c r="C35" s="66"/>
      <c r="D35" s="67"/>
      <c r="E35" s="68"/>
      <c r="I35" s="60"/>
      <c r="L35" s="70"/>
      <c r="M35" s="50"/>
    </row>
    <row r="36" spans="1:13" s="69" customFormat="1" ht="15.75" customHeight="1">
      <c r="A36" s="64"/>
      <c r="B36" s="65"/>
      <c r="C36" s="66"/>
      <c r="D36" s="67"/>
      <c r="E36" s="68"/>
      <c r="I36" s="60"/>
      <c r="L36" s="70"/>
      <c r="M36" s="50"/>
    </row>
    <row r="37" spans="1:13" s="69" customFormat="1" ht="16.5" customHeight="1">
      <c r="A37" s="64"/>
      <c r="B37" s="65"/>
      <c r="C37" s="66"/>
      <c r="D37" s="67"/>
      <c r="E37" s="68"/>
      <c r="I37" s="60"/>
      <c r="L37" s="70"/>
      <c r="M37" s="50"/>
    </row>
    <row r="38" spans="1:13" s="69" customFormat="1">
      <c r="A38" s="64"/>
      <c r="B38" s="65"/>
      <c r="C38" s="66"/>
      <c r="D38" s="67"/>
      <c r="E38" s="68"/>
      <c r="I38" s="60"/>
      <c r="L38" s="70"/>
      <c r="M38" s="50"/>
    </row>
    <row r="39" spans="1:13" s="69" customFormat="1">
      <c r="A39" s="64"/>
      <c r="B39" s="65"/>
      <c r="C39" s="66"/>
      <c r="D39" s="67"/>
      <c r="E39" s="68"/>
      <c r="I39" s="60"/>
      <c r="L39" s="70"/>
      <c r="M39" s="50"/>
    </row>
    <row r="40" spans="1:13" s="69" customFormat="1">
      <c r="A40" s="64"/>
      <c r="B40" s="8"/>
      <c r="C40" s="66"/>
      <c r="D40" s="67"/>
      <c r="E40" s="68"/>
      <c r="I40" s="60"/>
      <c r="L40" s="70"/>
      <c r="M40" s="50"/>
    </row>
    <row r="41" spans="1:13" s="69" customFormat="1">
      <c r="A41" s="64"/>
      <c r="B41" s="8"/>
      <c r="C41" s="71"/>
      <c r="D41" s="72"/>
      <c r="F41" s="73"/>
    </row>
    <row r="42" spans="1:13" s="69" customFormat="1">
      <c r="A42" s="64"/>
      <c r="B42" s="8"/>
      <c r="C42" s="66"/>
      <c r="D42" s="64"/>
      <c r="F42" s="73"/>
    </row>
    <row r="43" spans="1:13" s="69" customFormat="1">
      <c r="A43" s="64"/>
      <c r="B43" s="6"/>
      <c r="C43" s="66"/>
      <c r="D43" s="64"/>
      <c r="F43" s="73"/>
    </row>
    <row r="44" spans="1:13">
      <c r="B44" s="8"/>
    </row>
    <row r="45" spans="1:13">
      <c r="E45" s="4"/>
    </row>
    <row r="46" spans="1:13">
      <c r="E46" s="4"/>
    </row>
    <row r="47" spans="1:13">
      <c r="E47" s="4"/>
    </row>
    <row r="51" spans="3:3" ht="15">
      <c r="C51" s="82"/>
    </row>
  </sheetData>
  <mergeCells count="7">
    <mergeCell ref="G12:G13"/>
    <mergeCell ref="A1:F1"/>
    <mergeCell ref="A12:A13"/>
    <mergeCell ref="B12:B13"/>
    <mergeCell ref="C12:C13"/>
    <mergeCell ref="D12:F12"/>
    <mergeCell ref="A2:G2"/>
  </mergeCells>
  <pageMargins left="0.25" right="0.25" top="0.75" bottom="0.75" header="0.3" footer="0.3"/>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V37"/>
  <sheetViews>
    <sheetView zoomScaleNormal="100" zoomScaleSheetLayoutView="85" workbookViewId="0">
      <selection activeCell="B30" sqref="B30:B31"/>
    </sheetView>
  </sheetViews>
  <sheetFormatPr defaultColWidth="8.85546875" defaultRowHeight="12.75"/>
  <cols>
    <col min="1" max="1" width="10.85546875" style="231" customWidth="1"/>
    <col min="2" max="2" width="70.85546875" style="231" customWidth="1"/>
    <col min="3" max="15" width="13.85546875" style="231" customWidth="1"/>
    <col min="16" max="16" width="15.28515625" style="231" customWidth="1"/>
    <col min="17" max="17" width="10.85546875" style="231" bestFit="1" customWidth="1"/>
    <col min="18" max="16384" width="8.85546875" style="231"/>
  </cols>
  <sheetData>
    <row r="1" spans="1:22" ht="17.100000000000001" customHeight="1">
      <c r="A1" s="230"/>
      <c r="B1" s="230"/>
      <c r="C1" s="230"/>
      <c r="D1" s="230"/>
      <c r="E1" s="230"/>
      <c r="F1" s="230"/>
      <c r="G1" s="230"/>
      <c r="H1" s="230"/>
      <c r="I1" s="230"/>
      <c r="J1" s="230"/>
      <c r="K1" s="230"/>
      <c r="L1" s="230"/>
      <c r="M1" s="230"/>
      <c r="N1" s="230"/>
      <c r="O1" s="230"/>
      <c r="P1" s="230"/>
    </row>
    <row r="2" spans="1:22" ht="17.100000000000001" customHeight="1">
      <c r="A2" s="331" t="s">
        <v>36</v>
      </c>
      <c r="B2" s="331"/>
      <c r="C2" s="331"/>
      <c r="D2" s="331"/>
      <c r="E2" s="331"/>
      <c r="F2" s="331"/>
      <c r="G2" s="331"/>
      <c r="H2" s="331"/>
      <c r="I2" s="331"/>
      <c r="J2" s="331"/>
      <c r="K2" s="331"/>
      <c r="L2" s="331"/>
      <c r="M2" s="331"/>
      <c r="N2" s="331"/>
      <c r="O2" s="331"/>
      <c r="P2" s="232"/>
    </row>
    <row r="3" spans="1:22" ht="17.100000000000001" customHeight="1">
      <c r="A3" s="332" t="s">
        <v>35</v>
      </c>
      <c r="B3" s="332"/>
      <c r="C3" s="332"/>
      <c r="D3" s="332"/>
      <c r="E3" s="332"/>
      <c r="F3" s="332"/>
      <c r="G3" s="332"/>
      <c r="H3" s="332"/>
      <c r="I3" s="332"/>
      <c r="J3" s="332"/>
      <c r="K3" s="332"/>
      <c r="L3" s="332"/>
      <c r="M3" s="332"/>
      <c r="N3" s="332"/>
      <c r="O3" s="332"/>
      <c r="P3" s="230"/>
    </row>
    <row r="4" spans="1:22" ht="17.100000000000001" customHeight="1">
      <c r="A4" s="336" t="s">
        <v>0</v>
      </c>
      <c r="B4" s="336"/>
      <c r="C4" s="336"/>
      <c r="D4" s="336"/>
      <c r="E4" s="336"/>
      <c r="F4" s="336"/>
      <c r="G4" s="336"/>
      <c r="H4" s="336"/>
      <c r="I4" s="336"/>
      <c r="J4" s="336"/>
      <c r="K4" s="336"/>
      <c r="L4" s="336"/>
      <c r="M4" s="336"/>
      <c r="N4" s="336"/>
      <c r="O4" s="336"/>
      <c r="P4" s="198"/>
    </row>
    <row r="5" spans="1:22" s="234" customFormat="1" ht="17.100000000000001" customHeight="1">
      <c r="A5" s="233" t="str">
        <f>Koptāme!A3</f>
        <v>Pasūtītājs: SIA "FRAVIA", reģ. Nr. 41503080013</v>
      </c>
      <c r="B5" s="199"/>
      <c r="C5" s="199"/>
      <c r="D5" s="199"/>
      <c r="E5" s="199"/>
      <c r="F5" s="199"/>
      <c r="G5" s="199"/>
      <c r="H5" s="199"/>
      <c r="I5" s="199"/>
      <c r="J5" s="199"/>
      <c r="K5" s="199"/>
      <c r="L5" s="199"/>
      <c r="M5" s="199"/>
      <c r="N5" s="199"/>
      <c r="O5" s="199"/>
      <c r="P5" s="199"/>
    </row>
    <row r="6" spans="1:22" s="234" customFormat="1" ht="17.100000000000001" customHeight="1">
      <c r="A6" s="233" t="str">
        <f>Koptāme!A4</f>
        <v>Būvobjekts: LOGISTIKAS ĒKAS JAUNBŪVE</v>
      </c>
      <c r="B6" s="50"/>
      <c r="C6" s="50"/>
      <c r="D6" s="50"/>
      <c r="E6" s="50"/>
      <c r="F6" s="50"/>
      <c r="G6" s="50"/>
      <c r="H6" s="50"/>
      <c r="I6" s="50"/>
      <c r="J6" s="50"/>
      <c r="K6" s="50"/>
      <c r="L6" s="50"/>
      <c r="M6" s="50"/>
      <c r="N6" s="50"/>
      <c r="O6" s="50"/>
      <c r="P6" s="50"/>
    </row>
    <row r="7" spans="1:22" s="234" customFormat="1" ht="17.100000000000001" customHeight="1">
      <c r="A7" s="233" t="str">
        <f>Koptāme!A5</f>
        <v>Adrese: Daugavpils iela 3A, Dagda, LV-5674</v>
      </c>
      <c r="B7" s="50"/>
      <c r="C7" s="50"/>
      <c r="D7" s="50"/>
      <c r="E7" s="50"/>
      <c r="F7" s="50"/>
      <c r="G7" s="50"/>
      <c r="H7" s="50"/>
      <c r="I7" s="50"/>
      <c r="J7" s="50"/>
      <c r="K7" s="50"/>
      <c r="L7" s="50"/>
      <c r="M7" s="50"/>
      <c r="N7" s="50"/>
      <c r="O7" s="50"/>
      <c r="P7" s="50"/>
    </row>
    <row r="8" spans="1:22" ht="17.100000000000001" customHeight="1">
      <c r="A8" s="233"/>
      <c r="B8" s="200"/>
      <c r="C8" s="200"/>
      <c r="D8" s="200"/>
      <c r="E8" s="200"/>
      <c r="F8" s="200"/>
      <c r="G8" s="200"/>
      <c r="H8" s="200"/>
      <c r="I8" s="200"/>
      <c r="J8" s="200"/>
      <c r="K8" s="200"/>
      <c r="L8" s="200"/>
      <c r="M8" s="200"/>
      <c r="N8" s="200"/>
      <c r="O8" s="200"/>
      <c r="P8" s="200"/>
    </row>
    <row r="9" spans="1:22" ht="17.100000000000001" customHeight="1">
      <c r="A9" s="200">
        <f>Koptāme!A8</f>
        <v>0</v>
      </c>
      <c r="B9" s="200"/>
      <c r="C9" s="200"/>
      <c r="D9" s="200"/>
      <c r="E9" s="200"/>
      <c r="F9" s="200"/>
      <c r="G9" s="200"/>
      <c r="H9" s="200"/>
      <c r="I9" s="200"/>
      <c r="J9" s="235" t="s">
        <v>3</v>
      </c>
      <c r="K9" s="235"/>
      <c r="L9" s="236">
        <f>O28</f>
        <v>0</v>
      </c>
      <c r="M9" s="237" t="s">
        <v>12</v>
      </c>
      <c r="N9" s="200"/>
      <c r="O9" s="200"/>
      <c r="P9" s="200"/>
    </row>
    <row r="10" spans="1:22" ht="17.100000000000001" customHeight="1" thickBot="1">
      <c r="A10" s="200"/>
      <c r="B10" s="200"/>
      <c r="C10" s="200"/>
      <c r="D10" s="200"/>
      <c r="E10" s="200"/>
      <c r="F10" s="200"/>
      <c r="G10" s="200"/>
      <c r="H10" s="200"/>
      <c r="I10" s="200"/>
      <c r="J10" s="200"/>
      <c r="K10" s="200"/>
      <c r="L10" s="200"/>
      <c r="M10" s="200"/>
      <c r="N10" s="200"/>
      <c r="O10" s="200"/>
      <c r="P10" s="200"/>
    </row>
    <row r="11" spans="1:22" ht="17.100000000000001" customHeight="1">
      <c r="A11" s="337" t="s">
        <v>1</v>
      </c>
      <c r="B11" s="339" t="s">
        <v>4</v>
      </c>
      <c r="C11" s="339" t="s">
        <v>11</v>
      </c>
      <c r="D11" s="339" t="s">
        <v>2</v>
      </c>
      <c r="E11" s="342" t="s">
        <v>54</v>
      </c>
      <c r="F11" s="343"/>
      <c r="G11" s="343"/>
      <c r="H11" s="343"/>
      <c r="I11" s="343"/>
      <c r="J11" s="344"/>
      <c r="K11" s="345" t="s">
        <v>55</v>
      </c>
      <c r="L11" s="346"/>
      <c r="M11" s="346"/>
      <c r="N11" s="346"/>
      <c r="O11" s="347"/>
      <c r="P11" s="201"/>
    </row>
    <row r="12" spans="1:22" ht="51" customHeight="1">
      <c r="A12" s="338"/>
      <c r="B12" s="340"/>
      <c r="C12" s="341"/>
      <c r="D12" s="341"/>
      <c r="E12" s="203" t="s">
        <v>19</v>
      </c>
      <c r="F12" s="203" t="s">
        <v>20</v>
      </c>
      <c r="G12" s="204" t="s">
        <v>5</v>
      </c>
      <c r="H12" s="204" t="s">
        <v>6</v>
      </c>
      <c r="I12" s="204" t="s">
        <v>7</v>
      </c>
      <c r="J12" s="204" t="s">
        <v>8</v>
      </c>
      <c r="K12" s="204" t="s">
        <v>21</v>
      </c>
      <c r="L12" s="204" t="s">
        <v>9</v>
      </c>
      <c r="M12" s="204" t="s">
        <v>6</v>
      </c>
      <c r="N12" s="204" t="s">
        <v>7</v>
      </c>
      <c r="O12" s="205" t="s">
        <v>10</v>
      </c>
      <c r="P12" s="51"/>
    </row>
    <row r="13" spans="1:22" ht="17.100000000000001" customHeight="1" thickBot="1">
      <c r="A13" s="206">
        <v>1</v>
      </c>
      <c r="B13" s="207">
        <v>2</v>
      </c>
      <c r="C13" s="207">
        <v>3</v>
      </c>
      <c r="D13" s="207">
        <v>4</v>
      </c>
      <c r="E13" s="207">
        <v>5</v>
      </c>
      <c r="F13" s="207">
        <v>6</v>
      </c>
      <c r="G13" s="207">
        <v>7</v>
      </c>
      <c r="H13" s="207">
        <v>8</v>
      </c>
      <c r="I13" s="207">
        <v>9</v>
      </c>
      <c r="J13" s="207">
        <v>10</v>
      </c>
      <c r="K13" s="207">
        <v>11</v>
      </c>
      <c r="L13" s="207">
        <v>12</v>
      </c>
      <c r="M13" s="207">
        <v>13</v>
      </c>
      <c r="N13" s="207">
        <v>14</v>
      </c>
      <c r="O13" s="208">
        <v>15</v>
      </c>
      <c r="P13" s="209"/>
    </row>
    <row r="14" spans="1:22" ht="17.100000000000001" customHeight="1">
      <c r="A14" s="210"/>
      <c r="B14" s="211"/>
      <c r="C14" s="212"/>
      <c r="D14" s="213"/>
      <c r="E14" s="213"/>
      <c r="F14" s="213"/>
      <c r="G14" s="238"/>
      <c r="H14" s="238"/>
      <c r="I14" s="238"/>
      <c r="J14" s="238"/>
      <c r="K14" s="238"/>
      <c r="L14" s="238"/>
      <c r="M14" s="238"/>
      <c r="N14" s="238"/>
      <c r="O14" s="239"/>
    </row>
    <row r="15" spans="1:22" s="240" customFormat="1" ht="17.100000000000001" customHeight="1">
      <c r="A15" s="214"/>
      <c r="B15" s="182" t="s">
        <v>35</v>
      </c>
      <c r="C15" s="173"/>
      <c r="D15" s="174"/>
      <c r="E15" s="187"/>
      <c r="F15" s="187"/>
      <c r="G15" s="259"/>
      <c r="H15" s="259"/>
      <c r="I15" s="259"/>
      <c r="J15" s="259"/>
      <c r="K15" s="259"/>
      <c r="L15" s="259"/>
      <c r="M15" s="259"/>
      <c r="N15" s="259"/>
      <c r="O15" s="260"/>
      <c r="P15" s="215"/>
      <c r="Q15" s="261"/>
      <c r="V15" s="262"/>
    </row>
    <row r="16" spans="1:22" ht="17.100000000000001" customHeight="1">
      <c r="A16" s="246">
        <v>1</v>
      </c>
      <c r="B16" s="23" t="s">
        <v>69</v>
      </c>
      <c r="C16" s="33" t="s">
        <v>17</v>
      </c>
      <c r="D16" s="34">
        <v>130</v>
      </c>
      <c r="E16" s="263">
        <v>0</v>
      </c>
      <c r="F16" s="263">
        <v>0</v>
      </c>
      <c r="G16" s="264">
        <f>ROUND(E16*F16,2)</f>
        <v>0</v>
      </c>
      <c r="H16" s="264">
        <v>0</v>
      </c>
      <c r="I16" s="264">
        <v>0</v>
      </c>
      <c r="J16" s="265">
        <f t="shared" ref="J16:J26" si="0">ROUND(I16+H16+G16,2)</f>
        <v>0</v>
      </c>
      <c r="K16" s="265">
        <f t="shared" ref="K16:K26" si="1">ROUND(D16*E16,2)</f>
        <v>0</v>
      </c>
      <c r="L16" s="265">
        <f t="shared" ref="L16:L26" si="2">ROUND(G16*D16,2)</f>
        <v>0</v>
      </c>
      <c r="M16" s="265">
        <f t="shared" ref="M16:M26" si="3">ROUND(H16*D16,2)</f>
        <v>0</v>
      </c>
      <c r="N16" s="265">
        <f t="shared" ref="N16:N26" si="4">ROUND(I16*D16,2)</f>
        <v>0</v>
      </c>
      <c r="O16" s="266">
        <f t="shared" ref="O16:O26" si="5">ROUND(N16+M16+L16,2)</f>
        <v>0</v>
      </c>
      <c r="P16" s="217"/>
      <c r="Q16" s="267"/>
      <c r="V16" s="241"/>
    </row>
    <row r="17" spans="1:22" ht="17.100000000000001" customHeight="1">
      <c r="A17" s="246">
        <f t="shared" ref="A17:A26" si="6">A16+1</f>
        <v>2</v>
      </c>
      <c r="B17" s="23" t="s">
        <v>70</v>
      </c>
      <c r="C17" s="33" t="s">
        <v>14</v>
      </c>
      <c r="D17" s="34">
        <v>1</v>
      </c>
      <c r="E17" s="263">
        <v>0</v>
      </c>
      <c r="F17" s="263">
        <v>0</v>
      </c>
      <c r="G17" s="264">
        <f t="shared" ref="G17:G26" si="7">ROUND(E17*F17,2)</f>
        <v>0</v>
      </c>
      <c r="H17" s="264">
        <v>0</v>
      </c>
      <c r="I17" s="264">
        <v>0</v>
      </c>
      <c r="J17" s="265">
        <f t="shared" si="0"/>
        <v>0</v>
      </c>
      <c r="K17" s="265">
        <f t="shared" si="1"/>
        <v>0</v>
      </c>
      <c r="L17" s="265">
        <f t="shared" si="2"/>
        <v>0</v>
      </c>
      <c r="M17" s="265">
        <f t="shared" si="3"/>
        <v>0</v>
      </c>
      <c r="N17" s="265">
        <f t="shared" si="4"/>
        <v>0</v>
      </c>
      <c r="O17" s="266">
        <f t="shared" si="5"/>
        <v>0</v>
      </c>
      <c r="P17" s="217"/>
      <c r="Q17" s="268"/>
      <c r="V17" s="241"/>
    </row>
    <row r="18" spans="1:22" ht="17.100000000000001" customHeight="1">
      <c r="A18" s="246">
        <f t="shared" si="6"/>
        <v>3</v>
      </c>
      <c r="B18" s="23" t="s">
        <v>71</v>
      </c>
      <c r="C18" s="33" t="s">
        <v>18</v>
      </c>
      <c r="D18" s="34">
        <v>1</v>
      </c>
      <c r="E18" s="263">
        <v>0</v>
      </c>
      <c r="F18" s="263">
        <v>0</v>
      </c>
      <c r="G18" s="264">
        <f t="shared" si="7"/>
        <v>0</v>
      </c>
      <c r="H18" s="264">
        <v>0</v>
      </c>
      <c r="I18" s="264">
        <v>0</v>
      </c>
      <c r="J18" s="265">
        <f t="shared" si="0"/>
        <v>0</v>
      </c>
      <c r="K18" s="265">
        <f t="shared" si="1"/>
        <v>0</v>
      </c>
      <c r="L18" s="265">
        <f t="shared" si="2"/>
        <v>0</v>
      </c>
      <c r="M18" s="265">
        <f t="shared" si="3"/>
        <v>0</v>
      </c>
      <c r="N18" s="265">
        <f t="shared" si="4"/>
        <v>0</v>
      </c>
      <c r="O18" s="266">
        <f t="shared" si="5"/>
        <v>0</v>
      </c>
      <c r="P18" s="217"/>
      <c r="Q18" s="268"/>
      <c r="V18" s="241"/>
    </row>
    <row r="19" spans="1:22" ht="17.100000000000001" customHeight="1">
      <c r="A19" s="246">
        <f t="shared" si="6"/>
        <v>4</v>
      </c>
      <c r="B19" s="23" t="s">
        <v>72</v>
      </c>
      <c r="C19" s="33" t="s">
        <v>18</v>
      </c>
      <c r="D19" s="34">
        <v>1</v>
      </c>
      <c r="E19" s="263">
        <v>0</v>
      </c>
      <c r="F19" s="263">
        <v>0</v>
      </c>
      <c r="G19" s="264">
        <f t="shared" si="7"/>
        <v>0</v>
      </c>
      <c r="H19" s="264">
        <v>0</v>
      </c>
      <c r="I19" s="264">
        <v>0</v>
      </c>
      <c r="J19" s="265">
        <f t="shared" si="0"/>
        <v>0</v>
      </c>
      <c r="K19" s="265">
        <f t="shared" si="1"/>
        <v>0</v>
      </c>
      <c r="L19" s="265">
        <f t="shared" si="2"/>
        <v>0</v>
      </c>
      <c r="M19" s="265">
        <f t="shared" si="3"/>
        <v>0</v>
      </c>
      <c r="N19" s="265">
        <f t="shared" si="4"/>
        <v>0</v>
      </c>
      <c r="O19" s="266">
        <f t="shared" si="5"/>
        <v>0</v>
      </c>
      <c r="P19" s="217"/>
      <c r="Q19" s="268"/>
      <c r="V19" s="241"/>
    </row>
    <row r="20" spans="1:22" ht="17.100000000000001" customHeight="1">
      <c r="A20" s="246">
        <f t="shared" si="6"/>
        <v>5</v>
      </c>
      <c r="B20" s="23" t="s">
        <v>73</v>
      </c>
      <c r="C20" s="33" t="s">
        <v>14</v>
      </c>
      <c r="D20" s="34">
        <v>1</v>
      </c>
      <c r="E20" s="263">
        <v>0</v>
      </c>
      <c r="F20" s="263">
        <v>0</v>
      </c>
      <c r="G20" s="264">
        <f t="shared" si="7"/>
        <v>0</v>
      </c>
      <c r="H20" s="264">
        <v>0</v>
      </c>
      <c r="I20" s="264">
        <v>0</v>
      </c>
      <c r="J20" s="265">
        <f t="shared" si="0"/>
        <v>0</v>
      </c>
      <c r="K20" s="265">
        <f t="shared" si="1"/>
        <v>0</v>
      </c>
      <c r="L20" s="265">
        <f t="shared" si="2"/>
        <v>0</v>
      </c>
      <c r="M20" s="265">
        <f t="shared" si="3"/>
        <v>0</v>
      </c>
      <c r="N20" s="265">
        <f t="shared" si="4"/>
        <v>0</v>
      </c>
      <c r="O20" s="266">
        <f t="shared" si="5"/>
        <v>0</v>
      </c>
      <c r="P20" s="217"/>
      <c r="Q20" s="268"/>
      <c r="V20" s="241"/>
    </row>
    <row r="21" spans="1:22" ht="17.100000000000001" customHeight="1">
      <c r="A21" s="246">
        <f t="shared" si="6"/>
        <v>6</v>
      </c>
      <c r="B21" s="23" t="s">
        <v>74</v>
      </c>
      <c r="C21" s="33" t="s">
        <v>38</v>
      </c>
      <c r="D21" s="34">
        <v>1</v>
      </c>
      <c r="E21" s="263">
        <v>0</v>
      </c>
      <c r="F21" s="263">
        <v>0</v>
      </c>
      <c r="G21" s="264">
        <f t="shared" si="7"/>
        <v>0</v>
      </c>
      <c r="H21" s="264">
        <v>0</v>
      </c>
      <c r="I21" s="264">
        <v>0</v>
      </c>
      <c r="J21" s="265">
        <f t="shared" si="0"/>
        <v>0</v>
      </c>
      <c r="K21" s="265">
        <f t="shared" si="1"/>
        <v>0</v>
      </c>
      <c r="L21" s="265">
        <f t="shared" si="2"/>
        <v>0</v>
      </c>
      <c r="M21" s="265">
        <f t="shared" si="3"/>
        <v>0</v>
      </c>
      <c r="N21" s="265">
        <f t="shared" si="4"/>
        <v>0</v>
      </c>
      <c r="O21" s="266">
        <f t="shared" si="5"/>
        <v>0</v>
      </c>
      <c r="P21" s="217"/>
      <c r="Q21" s="268"/>
      <c r="V21" s="241"/>
    </row>
    <row r="22" spans="1:22" ht="17.100000000000001" customHeight="1">
      <c r="A22" s="246">
        <f t="shared" si="6"/>
        <v>7</v>
      </c>
      <c r="B22" s="23" t="s">
        <v>39</v>
      </c>
      <c r="C22" s="33" t="s">
        <v>38</v>
      </c>
      <c r="D22" s="34">
        <v>1</v>
      </c>
      <c r="E22" s="263">
        <v>0</v>
      </c>
      <c r="F22" s="263">
        <v>0</v>
      </c>
      <c r="G22" s="264">
        <f t="shared" si="7"/>
        <v>0</v>
      </c>
      <c r="H22" s="264">
        <v>0</v>
      </c>
      <c r="I22" s="264">
        <v>0</v>
      </c>
      <c r="J22" s="265">
        <f t="shared" si="0"/>
        <v>0</v>
      </c>
      <c r="K22" s="265">
        <f t="shared" si="1"/>
        <v>0</v>
      </c>
      <c r="L22" s="265">
        <f t="shared" si="2"/>
        <v>0</v>
      </c>
      <c r="M22" s="265">
        <f t="shared" si="3"/>
        <v>0</v>
      </c>
      <c r="N22" s="265">
        <f t="shared" si="4"/>
        <v>0</v>
      </c>
      <c r="O22" s="266">
        <f t="shared" si="5"/>
        <v>0</v>
      </c>
      <c r="P22" s="217"/>
      <c r="Q22" s="268"/>
      <c r="V22" s="241"/>
    </row>
    <row r="23" spans="1:22" ht="17.100000000000001" customHeight="1">
      <c r="A23" s="246">
        <f t="shared" si="6"/>
        <v>8</v>
      </c>
      <c r="B23" s="23" t="s">
        <v>61</v>
      </c>
      <c r="C23" s="33" t="s">
        <v>38</v>
      </c>
      <c r="D23" s="34">
        <v>1</v>
      </c>
      <c r="E23" s="263">
        <v>0</v>
      </c>
      <c r="F23" s="263">
        <v>0</v>
      </c>
      <c r="G23" s="264">
        <f t="shared" si="7"/>
        <v>0</v>
      </c>
      <c r="H23" s="264">
        <v>0</v>
      </c>
      <c r="I23" s="264">
        <v>0</v>
      </c>
      <c r="J23" s="265">
        <f t="shared" si="0"/>
        <v>0</v>
      </c>
      <c r="K23" s="265">
        <f t="shared" si="1"/>
        <v>0</v>
      </c>
      <c r="L23" s="265">
        <f t="shared" si="2"/>
        <v>0</v>
      </c>
      <c r="M23" s="265">
        <f t="shared" si="3"/>
        <v>0</v>
      </c>
      <c r="N23" s="265">
        <f t="shared" si="4"/>
        <v>0</v>
      </c>
      <c r="O23" s="266">
        <f t="shared" si="5"/>
        <v>0</v>
      </c>
      <c r="P23" s="217"/>
      <c r="Q23" s="268"/>
      <c r="V23" s="241"/>
    </row>
    <row r="24" spans="1:22" ht="17.100000000000001" customHeight="1">
      <c r="A24" s="246">
        <f t="shared" si="6"/>
        <v>9</v>
      </c>
      <c r="B24" s="23" t="s">
        <v>117</v>
      </c>
      <c r="C24" s="33" t="s">
        <v>38</v>
      </c>
      <c r="D24" s="34">
        <v>1</v>
      </c>
      <c r="E24" s="263">
        <v>0</v>
      </c>
      <c r="F24" s="263">
        <v>0</v>
      </c>
      <c r="G24" s="264">
        <f t="shared" si="7"/>
        <v>0</v>
      </c>
      <c r="H24" s="264">
        <v>0</v>
      </c>
      <c r="I24" s="264">
        <v>0</v>
      </c>
      <c r="J24" s="265">
        <f t="shared" si="0"/>
        <v>0</v>
      </c>
      <c r="K24" s="265">
        <f t="shared" si="1"/>
        <v>0</v>
      </c>
      <c r="L24" s="265">
        <f t="shared" si="2"/>
        <v>0</v>
      </c>
      <c r="M24" s="265">
        <f t="shared" si="3"/>
        <v>0</v>
      </c>
      <c r="N24" s="265">
        <f t="shared" si="4"/>
        <v>0</v>
      </c>
      <c r="O24" s="266">
        <f t="shared" si="5"/>
        <v>0</v>
      </c>
      <c r="P24" s="217"/>
      <c r="Q24" s="268"/>
      <c r="V24" s="241"/>
    </row>
    <row r="25" spans="1:22" ht="17.100000000000001" customHeight="1">
      <c r="A25" s="246">
        <f t="shared" si="6"/>
        <v>10</v>
      </c>
      <c r="B25" s="23" t="s">
        <v>40</v>
      </c>
      <c r="C25" s="33" t="s">
        <v>38</v>
      </c>
      <c r="D25" s="34">
        <v>1</v>
      </c>
      <c r="E25" s="263">
        <v>0</v>
      </c>
      <c r="F25" s="263">
        <v>0</v>
      </c>
      <c r="G25" s="264">
        <v>0</v>
      </c>
      <c r="H25" s="264">
        <v>0</v>
      </c>
      <c r="I25" s="264">
        <v>0</v>
      </c>
      <c r="J25" s="265">
        <f t="shared" si="0"/>
        <v>0</v>
      </c>
      <c r="K25" s="265">
        <f t="shared" si="1"/>
        <v>0</v>
      </c>
      <c r="L25" s="265">
        <f t="shared" si="2"/>
        <v>0</v>
      </c>
      <c r="M25" s="265">
        <f t="shared" si="3"/>
        <v>0</v>
      </c>
      <c r="N25" s="265">
        <f t="shared" si="4"/>
        <v>0</v>
      </c>
      <c r="O25" s="266">
        <f t="shared" si="5"/>
        <v>0</v>
      </c>
      <c r="P25" s="217"/>
      <c r="Q25" s="268"/>
      <c r="V25" s="241"/>
    </row>
    <row r="26" spans="1:22" ht="17.100000000000001" customHeight="1">
      <c r="A26" s="246">
        <f t="shared" si="6"/>
        <v>11</v>
      </c>
      <c r="B26" s="23" t="s">
        <v>45</v>
      </c>
      <c r="C26" s="33" t="s">
        <v>38</v>
      </c>
      <c r="D26" s="34">
        <v>1</v>
      </c>
      <c r="E26" s="263">
        <v>0</v>
      </c>
      <c r="F26" s="263">
        <v>0</v>
      </c>
      <c r="G26" s="264">
        <f t="shared" si="7"/>
        <v>0</v>
      </c>
      <c r="H26" s="264">
        <v>0</v>
      </c>
      <c r="I26" s="264">
        <v>0</v>
      </c>
      <c r="J26" s="265">
        <f t="shared" si="0"/>
        <v>0</v>
      </c>
      <c r="K26" s="265">
        <f t="shared" si="1"/>
        <v>0</v>
      </c>
      <c r="L26" s="265">
        <f t="shared" si="2"/>
        <v>0</v>
      </c>
      <c r="M26" s="265">
        <f t="shared" si="3"/>
        <v>0</v>
      </c>
      <c r="N26" s="265">
        <f t="shared" si="4"/>
        <v>0</v>
      </c>
      <c r="O26" s="266">
        <f t="shared" si="5"/>
        <v>0</v>
      </c>
      <c r="P26" s="217"/>
      <c r="Q26" s="268"/>
      <c r="V26" s="241"/>
    </row>
    <row r="27" spans="1:22" ht="17.100000000000001" customHeight="1" thickBot="1">
      <c r="A27" s="218"/>
      <c r="B27" s="219"/>
      <c r="C27" s="202"/>
      <c r="D27" s="220"/>
      <c r="E27" s="220"/>
      <c r="F27" s="220"/>
      <c r="G27" s="220"/>
      <c r="H27" s="220"/>
      <c r="I27" s="220"/>
      <c r="J27" s="221"/>
      <c r="K27" s="221"/>
      <c r="L27" s="221"/>
      <c r="M27" s="221"/>
      <c r="N27" s="221"/>
      <c r="O27" s="222"/>
      <c r="P27" s="217"/>
    </row>
    <row r="28" spans="1:22" ht="17.100000000000001" customHeight="1" thickTop="1" thickBot="1">
      <c r="A28" s="333" t="s">
        <v>13</v>
      </c>
      <c r="B28" s="334"/>
      <c r="C28" s="334"/>
      <c r="D28" s="334"/>
      <c r="E28" s="334"/>
      <c r="F28" s="334"/>
      <c r="G28" s="334"/>
      <c r="H28" s="334"/>
      <c r="I28" s="335"/>
      <c r="J28" s="223"/>
      <c r="K28" s="224">
        <f>SUM(K16:K26)</f>
        <v>0</v>
      </c>
      <c r="L28" s="224">
        <f>SUM(L16:L26)</f>
        <v>0</v>
      </c>
      <c r="M28" s="224">
        <f>SUM(M16:M26)</f>
        <v>0</v>
      </c>
      <c r="N28" s="224">
        <f>SUM(N16:N26)</f>
        <v>0</v>
      </c>
      <c r="O28" s="225">
        <f>SUM(L28:N28)</f>
        <v>0</v>
      </c>
      <c r="P28" s="226"/>
    </row>
    <row r="29" spans="1:22" ht="17.100000000000001" customHeight="1">
      <c r="A29" s="227"/>
      <c r="B29" s="228"/>
      <c r="C29" s="228"/>
      <c r="D29" s="228"/>
      <c r="E29" s="228"/>
      <c r="F29" s="228"/>
      <c r="G29" s="228"/>
      <c r="H29" s="228"/>
      <c r="I29" s="228"/>
      <c r="J29" s="229"/>
      <c r="K29" s="229"/>
      <c r="L29" s="226"/>
      <c r="M29" s="226"/>
      <c r="N29" s="226"/>
      <c r="O29" s="226"/>
      <c r="P29" s="226"/>
    </row>
    <row r="30" spans="1:22" ht="17.100000000000001" customHeight="1">
      <c r="A30" s="227"/>
      <c r="B30" s="50" t="str">
        <f>Koptāme!B16</f>
        <v>Tāmi sagatavoja:</v>
      </c>
      <c r="C30" s="228"/>
      <c r="D30" s="228"/>
      <c r="E30" s="228"/>
      <c r="F30" s="228"/>
      <c r="G30" s="228"/>
      <c r="H30" s="228"/>
      <c r="I30" s="228"/>
      <c r="J30" s="229"/>
      <c r="K30" s="229"/>
      <c r="L30" s="226"/>
      <c r="M30" s="226"/>
      <c r="N30" s="226"/>
      <c r="O30" s="226"/>
      <c r="P30" s="226"/>
    </row>
    <row r="31" spans="1:22" ht="17.100000000000001" customHeight="1">
      <c r="A31" s="227"/>
      <c r="B31" s="50" t="str">
        <f>Koptāme!B17</f>
        <v>Datums:</v>
      </c>
      <c r="C31" s="228"/>
      <c r="D31" s="228"/>
      <c r="E31" s="228"/>
      <c r="F31" s="228"/>
      <c r="G31" s="228"/>
      <c r="H31" s="228"/>
      <c r="I31" s="228"/>
      <c r="J31" s="229"/>
      <c r="K31" s="229"/>
      <c r="L31" s="226"/>
      <c r="M31" s="226"/>
      <c r="N31" s="226"/>
      <c r="O31" s="226"/>
      <c r="P31" s="226"/>
    </row>
    <row r="32" spans="1:22" ht="21.6" customHeight="1">
      <c r="A32" s="227"/>
      <c r="B32" s="228"/>
      <c r="C32" s="228"/>
      <c r="D32" s="228"/>
      <c r="E32" s="228"/>
      <c r="F32" s="228"/>
      <c r="G32" s="228"/>
      <c r="H32" s="228"/>
      <c r="I32" s="228"/>
      <c r="J32" s="229"/>
      <c r="K32" s="229"/>
      <c r="L32" s="226"/>
      <c r="M32" s="226"/>
      <c r="N32" s="226"/>
      <c r="O32" s="226"/>
      <c r="P32" s="226"/>
    </row>
    <row r="33" spans="2:16" ht="15.75" customHeight="1">
      <c r="B33" s="8"/>
    </row>
    <row r="34" spans="2:16" ht="15.75" customHeight="1">
      <c r="B34" s="8"/>
    </row>
    <row r="35" spans="2:16" ht="20.100000000000001" customHeight="1">
      <c r="B35" s="8"/>
    </row>
    <row r="36" spans="2:16" ht="18" customHeight="1">
      <c r="B36" s="6"/>
      <c r="O36" s="241"/>
      <c r="P36" s="241"/>
    </row>
    <row r="37" spans="2:16">
      <c r="B37" s="8"/>
    </row>
  </sheetData>
  <mergeCells count="10">
    <mergeCell ref="A2:O2"/>
    <mergeCell ref="A3:O3"/>
    <mergeCell ref="A28:I28"/>
    <mergeCell ref="A4:O4"/>
    <mergeCell ref="A11:A12"/>
    <mergeCell ref="B11:B12"/>
    <mergeCell ref="C11:C12"/>
    <mergeCell ref="D11:D12"/>
    <mergeCell ref="E11:J11"/>
    <mergeCell ref="K11:O11"/>
  </mergeCells>
  <pageMargins left="0.25" right="0.25" top="0.75" bottom="0.75" header="0.3" footer="0.3"/>
  <pageSetup paperSize="9" scale="5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P34"/>
  <sheetViews>
    <sheetView topLeftCell="B12" zoomScaleNormal="100" zoomScaleSheetLayoutView="85" workbookViewId="0">
      <selection activeCell="L10" sqref="L10"/>
    </sheetView>
  </sheetViews>
  <sheetFormatPr defaultColWidth="8.85546875" defaultRowHeight="15"/>
  <cols>
    <col min="1" max="1" width="10.85546875" customWidth="1"/>
    <col min="2" max="2" width="70.85546875" customWidth="1"/>
    <col min="3" max="15" width="13.85546875" customWidth="1"/>
    <col min="16" max="16" width="15.28515625" customWidth="1"/>
  </cols>
  <sheetData>
    <row r="1" spans="1:16" ht="17.100000000000001" customHeight="1">
      <c r="A1" s="92"/>
      <c r="B1" s="92"/>
      <c r="C1" s="92"/>
      <c r="D1" s="92"/>
      <c r="E1" s="92"/>
      <c r="F1" s="92"/>
      <c r="G1" s="92"/>
      <c r="H1" s="92"/>
      <c r="I1" s="92"/>
      <c r="J1" s="92"/>
      <c r="K1" s="92"/>
      <c r="L1" s="92"/>
      <c r="M1" s="92"/>
      <c r="N1" s="92"/>
      <c r="O1" s="92"/>
      <c r="P1" s="1"/>
    </row>
    <row r="2" spans="1:16" ht="17.100000000000001" customHeight="1">
      <c r="A2" s="303" t="s">
        <v>42</v>
      </c>
      <c r="B2" s="303"/>
      <c r="C2" s="303"/>
      <c r="D2" s="303"/>
      <c r="E2" s="303"/>
      <c r="F2" s="303"/>
      <c r="G2" s="303"/>
      <c r="H2" s="303"/>
      <c r="I2" s="303"/>
      <c r="J2" s="303"/>
      <c r="K2" s="303"/>
      <c r="L2" s="303"/>
      <c r="M2" s="303"/>
      <c r="N2" s="303"/>
      <c r="O2" s="303"/>
      <c r="P2" s="22"/>
    </row>
    <row r="3" spans="1:16" ht="17.100000000000001" customHeight="1">
      <c r="A3" s="348" t="s">
        <v>126</v>
      </c>
      <c r="B3" s="348"/>
      <c r="C3" s="348"/>
      <c r="D3" s="348"/>
      <c r="E3" s="348"/>
      <c r="F3" s="348"/>
      <c r="G3" s="348"/>
      <c r="H3" s="348"/>
      <c r="I3" s="348"/>
      <c r="J3" s="348"/>
      <c r="K3" s="348"/>
      <c r="L3" s="348"/>
      <c r="M3" s="348"/>
      <c r="N3" s="348"/>
      <c r="O3" s="348"/>
      <c r="P3" s="1"/>
    </row>
    <row r="4" spans="1:16" ht="17.100000000000001" customHeight="1">
      <c r="A4" s="349" t="s">
        <v>0</v>
      </c>
      <c r="B4" s="349"/>
      <c r="C4" s="349"/>
      <c r="D4" s="349"/>
      <c r="E4" s="349"/>
      <c r="F4" s="349"/>
      <c r="G4" s="349"/>
      <c r="H4" s="349"/>
      <c r="I4" s="349"/>
      <c r="J4" s="349"/>
      <c r="K4" s="349"/>
      <c r="L4" s="349"/>
      <c r="M4" s="349"/>
      <c r="N4" s="349"/>
      <c r="O4" s="349"/>
      <c r="P4" s="32"/>
    </row>
    <row r="5" spans="1:16" s="38" customFormat="1" ht="17.100000000000001" customHeight="1">
      <c r="A5" s="91" t="str">
        <f>Koptāme!A3</f>
        <v>Pasūtītājs: SIA "FRAVIA", reģ. Nr. 41503080013</v>
      </c>
      <c r="B5" s="93"/>
      <c r="C5" s="93"/>
      <c r="D5" s="93"/>
      <c r="E5" s="93"/>
      <c r="F5" s="93"/>
      <c r="G5" s="93"/>
      <c r="H5" s="93"/>
      <c r="I5" s="93"/>
      <c r="J5" s="93"/>
      <c r="K5" s="93"/>
      <c r="L5" s="93"/>
      <c r="M5" s="93"/>
      <c r="N5" s="93"/>
      <c r="O5" s="93"/>
      <c r="P5" s="37"/>
    </row>
    <row r="6" spans="1:16" s="38" customFormat="1" ht="17.100000000000001" customHeight="1">
      <c r="A6" s="91" t="str">
        <f>Koptāme!A4</f>
        <v>Būvobjekts: LOGISTIKAS ĒKAS JAUNBŪVE</v>
      </c>
      <c r="B6" s="94"/>
      <c r="C6" s="94"/>
      <c r="D6" s="94"/>
      <c r="E6" s="94"/>
      <c r="F6" s="94"/>
      <c r="G6" s="94"/>
      <c r="H6" s="94"/>
      <c r="I6" s="94"/>
      <c r="J6" s="94"/>
      <c r="K6" s="94"/>
      <c r="L6" s="94"/>
      <c r="M6" s="94"/>
      <c r="N6" s="94"/>
      <c r="O6" s="94"/>
      <c r="P6" s="39"/>
    </row>
    <row r="7" spans="1:16" s="38" customFormat="1" ht="17.100000000000001" customHeight="1">
      <c r="A7" s="91" t="str">
        <f>Koptāme!A5</f>
        <v>Adrese: Daugavpils iela 3A, Dagda, LV-5674</v>
      </c>
      <c r="B7" s="94"/>
      <c r="C7" s="94"/>
      <c r="D7" s="94"/>
      <c r="E7" s="94"/>
      <c r="F7" s="94"/>
      <c r="G7" s="94"/>
      <c r="H7" s="94"/>
      <c r="I7" s="94"/>
      <c r="J7" s="94"/>
      <c r="K7" s="94"/>
      <c r="L7" s="94"/>
      <c r="M7" s="94"/>
      <c r="N7" s="94"/>
      <c r="O7" s="94"/>
      <c r="P7" s="39"/>
    </row>
    <row r="8" spans="1:16" ht="17.100000000000001" customHeight="1">
      <c r="A8" s="91"/>
      <c r="B8" s="96"/>
      <c r="C8" s="96"/>
      <c r="D8" s="96"/>
      <c r="E8" s="96"/>
      <c r="F8" s="96"/>
      <c r="G8" s="96"/>
      <c r="H8" s="96"/>
      <c r="I8" s="96"/>
      <c r="J8" s="96"/>
      <c r="K8" s="96"/>
      <c r="L8" s="96"/>
      <c r="M8" s="96"/>
      <c r="N8" s="96"/>
      <c r="O8" s="96"/>
      <c r="P8" s="2"/>
    </row>
    <row r="9" spans="1:16" ht="17.100000000000001" customHeight="1">
      <c r="A9" s="96">
        <f>Koptāme!A8</f>
        <v>0</v>
      </c>
      <c r="B9" s="96"/>
      <c r="C9" s="96"/>
      <c r="D9" s="96"/>
      <c r="E9" s="96"/>
      <c r="F9" s="96"/>
      <c r="G9" s="96"/>
      <c r="H9" s="96"/>
      <c r="I9" s="96"/>
      <c r="J9" s="97" t="s">
        <v>3</v>
      </c>
      <c r="K9" s="97"/>
      <c r="L9" s="98">
        <f>O27</f>
        <v>0</v>
      </c>
      <c r="M9" s="95" t="s">
        <v>12</v>
      </c>
      <c r="N9" s="96"/>
      <c r="O9" s="96"/>
      <c r="P9" s="2"/>
    </row>
    <row r="10" spans="1:16" ht="17.100000000000001" customHeight="1" thickBot="1">
      <c r="A10" s="96"/>
      <c r="B10" s="96"/>
      <c r="C10" s="96"/>
      <c r="D10" s="96"/>
      <c r="E10" s="96"/>
      <c r="F10" s="96"/>
      <c r="G10" s="96"/>
      <c r="H10" s="96"/>
      <c r="I10" s="96"/>
      <c r="J10" s="96"/>
      <c r="K10" s="96"/>
      <c r="L10" s="96"/>
      <c r="M10" s="96"/>
      <c r="N10" s="96"/>
      <c r="O10" s="96"/>
      <c r="P10" s="2"/>
    </row>
    <row r="11" spans="1:16" ht="17.100000000000001" customHeight="1">
      <c r="A11" s="308" t="s">
        <v>1</v>
      </c>
      <c r="B11" s="310" t="s">
        <v>4</v>
      </c>
      <c r="C11" s="310" t="s">
        <v>11</v>
      </c>
      <c r="D11" s="310" t="s">
        <v>2</v>
      </c>
      <c r="E11" s="313" t="s">
        <v>54</v>
      </c>
      <c r="F11" s="314"/>
      <c r="G11" s="314"/>
      <c r="H11" s="314"/>
      <c r="I11" s="314"/>
      <c r="J11" s="315"/>
      <c r="K11" s="316" t="s">
        <v>55</v>
      </c>
      <c r="L11" s="317"/>
      <c r="M11" s="317"/>
      <c r="N11" s="317"/>
      <c r="O11" s="318"/>
      <c r="P11" s="44"/>
    </row>
    <row r="12" spans="1:16" ht="51" customHeight="1">
      <c r="A12" s="309"/>
      <c r="B12" s="311"/>
      <c r="C12" s="312"/>
      <c r="D12" s="312"/>
      <c r="E12" s="30" t="s">
        <v>19</v>
      </c>
      <c r="F12" s="30" t="s">
        <v>20</v>
      </c>
      <c r="G12" s="31" t="s">
        <v>5</v>
      </c>
      <c r="H12" s="31" t="s">
        <v>6</v>
      </c>
      <c r="I12" s="31" t="s">
        <v>7</v>
      </c>
      <c r="J12" s="31" t="s">
        <v>8</v>
      </c>
      <c r="K12" s="31" t="s">
        <v>21</v>
      </c>
      <c r="L12" s="31" t="s">
        <v>9</v>
      </c>
      <c r="M12" s="31" t="s">
        <v>6</v>
      </c>
      <c r="N12" s="31" t="s">
        <v>7</v>
      </c>
      <c r="O12" s="153" t="s">
        <v>10</v>
      </c>
      <c r="P12" s="45"/>
    </row>
    <row r="13" spans="1:16" ht="17.100000000000001" customHeight="1" thickBot="1">
      <c r="A13" s="154">
        <v>1</v>
      </c>
      <c r="B13" s="155">
        <v>2</v>
      </c>
      <c r="C13" s="155">
        <v>3</v>
      </c>
      <c r="D13" s="155">
        <v>4</v>
      </c>
      <c r="E13" s="155">
        <v>5</v>
      </c>
      <c r="F13" s="155">
        <v>6</v>
      </c>
      <c r="G13" s="155">
        <v>7</v>
      </c>
      <c r="H13" s="155">
        <v>8</v>
      </c>
      <c r="I13" s="155">
        <v>9</v>
      </c>
      <c r="J13" s="155">
        <v>10</v>
      </c>
      <c r="K13" s="155">
        <v>11</v>
      </c>
      <c r="L13" s="155">
        <v>12</v>
      </c>
      <c r="M13" s="155">
        <v>13</v>
      </c>
      <c r="N13" s="155">
        <v>14</v>
      </c>
      <c r="O13" s="156">
        <v>15</v>
      </c>
      <c r="P13" s="46"/>
    </row>
    <row r="14" spans="1:16" ht="17.100000000000001" customHeight="1">
      <c r="A14" s="157"/>
      <c r="B14" s="149"/>
      <c r="C14" s="150"/>
      <c r="D14" s="151"/>
      <c r="E14" s="151"/>
      <c r="F14" s="151"/>
      <c r="G14" s="152"/>
      <c r="H14" s="152"/>
      <c r="I14" s="152"/>
      <c r="J14" s="152"/>
      <c r="K14" s="152"/>
      <c r="L14" s="152"/>
      <c r="M14" s="152"/>
      <c r="N14" s="152"/>
      <c r="O14" s="158"/>
    </row>
    <row r="15" spans="1:16" s="171" customFormat="1" ht="17.100000000000001" customHeight="1">
      <c r="A15" s="175"/>
      <c r="B15" s="172" t="s">
        <v>50</v>
      </c>
      <c r="C15" s="173"/>
      <c r="D15" s="174"/>
      <c r="E15" s="187"/>
      <c r="F15" s="187"/>
      <c r="G15" s="168"/>
      <c r="H15" s="168"/>
      <c r="I15" s="168"/>
      <c r="J15" s="168"/>
      <c r="K15" s="168"/>
      <c r="L15" s="168"/>
      <c r="M15" s="168"/>
      <c r="N15" s="168"/>
      <c r="O15" s="176"/>
      <c r="P15" s="169"/>
    </row>
    <row r="16" spans="1:16" ht="17.100000000000001" customHeight="1">
      <c r="A16" s="159">
        <v>1</v>
      </c>
      <c r="B16" s="23" t="s">
        <v>51</v>
      </c>
      <c r="C16" s="33" t="s">
        <v>18</v>
      </c>
      <c r="D16" s="34">
        <v>2</v>
      </c>
      <c r="E16" s="48">
        <v>0</v>
      </c>
      <c r="F16" s="48">
        <v>0</v>
      </c>
      <c r="G16" s="43">
        <f>ROUND(E16*F16,2)</f>
        <v>0</v>
      </c>
      <c r="H16" s="42">
        <v>0</v>
      </c>
      <c r="I16" s="42">
        <v>0</v>
      </c>
      <c r="J16" s="20">
        <f>ROUND(I16+H16+G16,2)</f>
        <v>0</v>
      </c>
      <c r="K16" s="20">
        <f t="shared" ref="K16:K18" si="0">ROUND(D16*E16,2)</f>
        <v>0</v>
      </c>
      <c r="L16" s="20">
        <f>ROUND(G16*D16,2)</f>
        <v>0</v>
      </c>
      <c r="M16" s="20">
        <f t="shared" ref="M16:M18" si="1">ROUND(H16*D16,2)</f>
        <v>0</v>
      </c>
      <c r="N16" s="20">
        <f t="shared" ref="N16:N18" si="2">ROUND(I16*D16,2)</f>
        <v>0</v>
      </c>
      <c r="O16" s="160">
        <f t="shared" ref="O16:O18" si="3">ROUND(N16+M16+L16,2)</f>
        <v>0</v>
      </c>
      <c r="P16" s="47"/>
    </row>
    <row r="17" spans="1:16" ht="17.100000000000001" customHeight="1">
      <c r="A17" s="159">
        <f>A16+1</f>
        <v>2</v>
      </c>
      <c r="B17" s="23" t="s">
        <v>96</v>
      </c>
      <c r="C17" s="33" t="s">
        <v>16</v>
      </c>
      <c r="D17" s="34">
        <v>212.4</v>
      </c>
      <c r="E17" s="49">
        <v>0</v>
      </c>
      <c r="F17" s="48">
        <v>0</v>
      </c>
      <c r="G17" s="43">
        <f t="shared" ref="G17" si="4">ROUND(E17*F17,2)</f>
        <v>0</v>
      </c>
      <c r="H17" s="42">
        <v>0</v>
      </c>
      <c r="I17" s="42">
        <v>0</v>
      </c>
      <c r="J17" s="20">
        <f>ROUND(I17+H17+G17,2)</f>
        <v>0</v>
      </c>
      <c r="K17" s="20">
        <f t="shared" ref="K17" si="5">ROUND(D17*E17,2)</f>
        <v>0</v>
      </c>
      <c r="L17" s="20">
        <f>ROUND(G17*D17,2)</f>
        <v>0</v>
      </c>
      <c r="M17" s="20">
        <f t="shared" ref="M17" si="6">ROUND(H17*D17,2)</f>
        <v>0</v>
      </c>
      <c r="N17" s="20">
        <f t="shared" ref="N17" si="7">ROUND(I17*D17,2)</f>
        <v>0</v>
      </c>
      <c r="O17" s="160">
        <f t="shared" ref="O17" si="8">ROUND(N17+M17+L17,2)</f>
        <v>0</v>
      </c>
      <c r="P17" s="47"/>
    </row>
    <row r="18" spans="1:16" ht="33.950000000000003" customHeight="1">
      <c r="A18" s="159">
        <f>A17+1</f>
        <v>3</v>
      </c>
      <c r="B18" s="23" t="s">
        <v>75</v>
      </c>
      <c r="C18" s="33" t="s">
        <v>16</v>
      </c>
      <c r="D18" s="34">
        <v>651.95000000000005</v>
      </c>
      <c r="E18" s="49">
        <v>0</v>
      </c>
      <c r="F18" s="48">
        <v>0</v>
      </c>
      <c r="G18" s="43">
        <f t="shared" ref="G18" si="9">ROUND(E18*F18,2)</f>
        <v>0</v>
      </c>
      <c r="H18" s="42">
        <v>0</v>
      </c>
      <c r="I18" s="42">
        <v>0</v>
      </c>
      <c r="J18" s="20">
        <f>ROUND(I18+H18+G18,2)</f>
        <v>0</v>
      </c>
      <c r="K18" s="20">
        <f t="shared" si="0"/>
        <v>0</v>
      </c>
      <c r="L18" s="20">
        <f>ROUND(G18*D18,2)</f>
        <v>0</v>
      </c>
      <c r="M18" s="20">
        <f t="shared" si="1"/>
        <v>0</v>
      </c>
      <c r="N18" s="20">
        <f t="shared" si="2"/>
        <v>0</v>
      </c>
      <c r="O18" s="160">
        <f t="shared" si="3"/>
        <v>0</v>
      </c>
      <c r="P18" s="47"/>
    </row>
    <row r="19" spans="1:16" s="171" customFormat="1">
      <c r="A19" s="175"/>
      <c r="B19" s="182" t="s">
        <v>123</v>
      </c>
      <c r="C19" s="179" t="s">
        <v>15</v>
      </c>
      <c r="D19" s="180">
        <v>180</v>
      </c>
      <c r="E19" s="300"/>
      <c r="F19" s="166"/>
      <c r="G19" s="166"/>
      <c r="H19" s="167"/>
      <c r="I19" s="167"/>
      <c r="J19" s="168"/>
      <c r="K19" s="168"/>
      <c r="L19" s="168"/>
      <c r="M19" s="168"/>
      <c r="N19" s="168"/>
      <c r="O19" s="176"/>
      <c r="P19" s="169"/>
    </row>
    <row r="20" spans="1:16" s="231" customFormat="1" ht="16.5" customHeight="1">
      <c r="A20" s="246">
        <v>4</v>
      </c>
      <c r="B20" s="23" t="s">
        <v>58</v>
      </c>
      <c r="C20" s="33" t="s">
        <v>15</v>
      </c>
      <c r="D20" s="216">
        <f>D19</f>
        <v>180</v>
      </c>
      <c r="E20" s="78">
        <v>0</v>
      </c>
      <c r="F20" s="78">
        <v>0</v>
      </c>
      <c r="G20" s="245">
        <f>ROUND(E20*F20,2)</f>
        <v>0</v>
      </c>
      <c r="H20" s="245">
        <v>0</v>
      </c>
      <c r="I20" s="245">
        <v>0</v>
      </c>
      <c r="J20" s="247">
        <f t="shared" ref="J20:J25" si="10">ROUND(I20+H20+G20,2)</f>
        <v>0</v>
      </c>
      <c r="K20" s="247">
        <f t="shared" ref="K20:K25" si="11">ROUND(D20*E20,2)</f>
        <v>0</v>
      </c>
      <c r="L20" s="247">
        <f t="shared" ref="L20:L25" si="12">ROUND(G20*D20,2)</f>
        <v>0</v>
      </c>
      <c r="M20" s="247">
        <f t="shared" ref="M20:M25" si="13">ROUND(H20*D20,2)</f>
        <v>0</v>
      </c>
      <c r="N20" s="247">
        <f t="shared" ref="N20:N25" si="14">ROUND(I20*D20,2)</f>
        <v>0</v>
      </c>
      <c r="O20" s="248">
        <f t="shared" ref="O20:O25" si="15">ROUND(N20+M20+L20,2)</f>
        <v>0</v>
      </c>
      <c r="P20" s="217"/>
    </row>
    <row r="21" spans="1:16" s="231" customFormat="1" ht="20.25" customHeight="1">
      <c r="A21" s="246">
        <v>5</v>
      </c>
      <c r="B21" s="23" t="s">
        <v>124</v>
      </c>
      <c r="C21" s="33" t="s">
        <v>16</v>
      </c>
      <c r="D21" s="216">
        <v>45</v>
      </c>
      <c r="E21" s="78">
        <v>0</v>
      </c>
      <c r="F21" s="78">
        <v>0</v>
      </c>
      <c r="G21" s="245">
        <f t="shared" ref="G21:G25" si="16">ROUND(E21*F21,2)</f>
        <v>0</v>
      </c>
      <c r="H21" s="245">
        <v>0</v>
      </c>
      <c r="I21" s="245">
        <v>0</v>
      </c>
      <c r="J21" s="247">
        <f t="shared" si="10"/>
        <v>0</v>
      </c>
      <c r="K21" s="247">
        <f t="shared" si="11"/>
        <v>0</v>
      </c>
      <c r="L21" s="247">
        <f t="shared" si="12"/>
        <v>0</v>
      </c>
      <c r="M21" s="247">
        <f t="shared" si="13"/>
        <v>0</v>
      </c>
      <c r="N21" s="247">
        <f t="shared" si="14"/>
        <v>0</v>
      </c>
      <c r="O21" s="248">
        <f t="shared" si="15"/>
        <v>0</v>
      </c>
      <c r="P21" s="217"/>
    </row>
    <row r="22" spans="1:16" s="231" customFormat="1" ht="20.25" customHeight="1">
      <c r="A22" s="246">
        <v>6</v>
      </c>
      <c r="B22" s="301" t="s">
        <v>127</v>
      </c>
      <c r="C22" s="33" t="s">
        <v>16</v>
      </c>
      <c r="D22" s="216">
        <f>D21*1.3</f>
        <v>58.5</v>
      </c>
      <c r="E22" s="78">
        <v>0</v>
      </c>
      <c r="F22" s="78">
        <v>0</v>
      </c>
      <c r="G22" s="245">
        <f t="shared" si="16"/>
        <v>0</v>
      </c>
      <c r="H22" s="245">
        <v>0</v>
      </c>
      <c r="I22" s="245">
        <v>0</v>
      </c>
      <c r="J22" s="247">
        <f t="shared" si="10"/>
        <v>0</v>
      </c>
      <c r="K22" s="247">
        <f t="shared" si="11"/>
        <v>0</v>
      </c>
      <c r="L22" s="247">
        <f t="shared" si="12"/>
        <v>0</v>
      </c>
      <c r="M22" s="247">
        <f t="shared" si="13"/>
        <v>0</v>
      </c>
      <c r="N22" s="247">
        <f t="shared" si="14"/>
        <v>0</v>
      </c>
      <c r="O22" s="248">
        <f t="shared" si="15"/>
        <v>0</v>
      </c>
      <c r="P22" s="217"/>
    </row>
    <row r="23" spans="1:16" s="231" customFormat="1" ht="20.25" customHeight="1">
      <c r="A23" s="246">
        <v>7</v>
      </c>
      <c r="B23" s="23" t="s">
        <v>124</v>
      </c>
      <c r="C23" s="33" t="s">
        <v>16</v>
      </c>
      <c r="D23" s="216">
        <v>45</v>
      </c>
      <c r="E23" s="78">
        <v>0</v>
      </c>
      <c r="F23" s="78">
        <v>0</v>
      </c>
      <c r="G23" s="245">
        <f t="shared" si="16"/>
        <v>0</v>
      </c>
      <c r="H23" s="245">
        <v>0</v>
      </c>
      <c r="I23" s="245">
        <v>0</v>
      </c>
      <c r="J23" s="247">
        <f t="shared" si="10"/>
        <v>0</v>
      </c>
      <c r="K23" s="247">
        <f t="shared" si="11"/>
        <v>0</v>
      </c>
      <c r="L23" s="247">
        <f t="shared" si="12"/>
        <v>0</v>
      </c>
      <c r="M23" s="247">
        <f t="shared" si="13"/>
        <v>0</v>
      </c>
      <c r="N23" s="247">
        <f t="shared" si="14"/>
        <v>0</v>
      </c>
      <c r="O23" s="248">
        <f t="shared" si="15"/>
        <v>0</v>
      </c>
      <c r="P23" s="217"/>
    </row>
    <row r="24" spans="1:16" s="231" customFormat="1" ht="20.25" customHeight="1">
      <c r="A24" s="246">
        <v>8</v>
      </c>
      <c r="B24" s="23" t="s">
        <v>125</v>
      </c>
      <c r="C24" s="33" t="s">
        <v>16</v>
      </c>
      <c r="D24" s="216">
        <f>D19*0.2</f>
        <v>36</v>
      </c>
      <c r="E24" s="78">
        <v>0</v>
      </c>
      <c r="F24" s="78">
        <v>0</v>
      </c>
      <c r="G24" s="245">
        <f t="shared" si="16"/>
        <v>0</v>
      </c>
      <c r="H24" s="245">
        <v>0</v>
      </c>
      <c r="I24" s="245">
        <v>0</v>
      </c>
      <c r="J24" s="247">
        <f t="shared" si="10"/>
        <v>0</v>
      </c>
      <c r="K24" s="247">
        <f t="shared" si="11"/>
        <v>0</v>
      </c>
      <c r="L24" s="247">
        <f t="shared" si="12"/>
        <v>0</v>
      </c>
      <c r="M24" s="247">
        <f t="shared" si="13"/>
        <v>0</v>
      </c>
      <c r="N24" s="247">
        <f t="shared" si="14"/>
        <v>0</v>
      </c>
      <c r="O24" s="248">
        <f t="shared" si="15"/>
        <v>0</v>
      </c>
      <c r="P24" s="217"/>
    </row>
    <row r="25" spans="1:16" s="231" customFormat="1" ht="20.25" customHeight="1">
      <c r="A25" s="246"/>
      <c r="B25" s="301" t="s">
        <v>128</v>
      </c>
      <c r="C25" s="33" t="s">
        <v>16</v>
      </c>
      <c r="D25" s="216">
        <f>D24*1.3</f>
        <v>46.800000000000004</v>
      </c>
      <c r="E25" s="78">
        <v>0</v>
      </c>
      <c r="F25" s="78">
        <v>0</v>
      </c>
      <c r="G25" s="245">
        <f t="shared" si="16"/>
        <v>0</v>
      </c>
      <c r="H25" s="245">
        <v>0</v>
      </c>
      <c r="I25" s="245">
        <v>0</v>
      </c>
      <c r="J25" s="247">
        <f t="shared" si="10"/>
        <v>0</v>
      </c>
      <c r="K25" s="247">
        <f t="shared" si="11"/>
        <v>0</v>
      </c>
      <c r="L25" s="247">
        <f t="shared" si="12"/>
        <v>0</v>
      </c>
      <c r="M25" s="247">
        <f t="shared" si="13"/>
        <v>0</v>
      </c>
      <c r="N25" s="247">
        <f t="shared" si="14"/>
        <v>0</v>
      </c>
      <c r="O25" s="248">
        <f t="shared" si="15"/>
        <v>0</v>
      </c>
      <c r="P25" s="217"/>
    </row>
    <row r="26" spans="1:16" ht="15.75" thickBot="1">
      <c r="A26" s="161"/>
      <c r="B26" s="14"/>
      <c r="C26" s="15"/>
      <c r="D26" s="16"/>
      <c r="E26" s="16"/>
      <c r="F26" s="16"/>
      <c r="G26" s="16"/>
      <c r="H26" s="16"/>
      <c r="I26" s="16"/>
      <c r="J26" s="17"/>
      <c r="K26" s="17"/>
      <c r="L26" s="17"/>
      <c r="M26" s="17"/>
      <c r="N26" s="17"/>
      <c r="O26" s="162"/>
      <c r="P26" s="47"/>
    </row>
    <row r="27" spans="1:16" ht="17.100000000000001" customHeight="1" thickTop="1" thickBot="1">
      <c r="A27" s="304" t="s">
        <v>13</v>
      </c>
      <c r="B27" s="305"/>
      <c r="C27" s="305"/>
      <c r="D27" s="305"/>
      <c r="E27" s="305"/>
      <c r="F27" s="305"/>
      <c r="G27" s="305"/>
      <c r="H27" s="305"/>
      <c r="I27" s="306"/>
      <c r="J27" s="163"/>
      <c r="K27" s="164">
        <f>SUM(K15:K25)</f>
        <v>0</v>
      </c>
      <c r="L27" s="164">
        <f>SUM(L15:L25)</f>
        <v>0</v>
      </c>
      <c r="M27" s="164">
        <f>SUM(M15:M25)</f>
        <v>0</v>
      </c>
      <c r="N27" s="164">
        <f>SUM(N15:N25)</f>
        <v>0</v>
      </c>
      <c r="O27" s="165">
        <f>SUM(L27:N27)</f>
        <v>0</v>
      </c>
      <c r="P27" s="28"/>
    </row>
    <row r="28" spans="1:16" ht="17.100000000000001" customHeight="1">
      <c r="A28" s="25"/>
      <c r="B28" s="26"/>
      <c r="C28" s="26"/>
      <c r="D28" s="26"/>
      <c r="E28" s="26"/>
      <c r="F28" s="26"/>
      <c r="G28" s="26"/>
      <c r="H28" s="26"/>
      <c r="I28" s="26"/>
      <c r="J28" s="27"/>
      <c r="K28" s="27"/>
      <c r="L28" s="28"/>
      <c r="M28" s="28"/>
      <c r="N28" s="28"/>
      <c r="O28" s="28"/>
      <c r="P28" s="28"/>
    </row>
    <row r="29" spans="1:16" ht="17.100000000000001" customHeight="1">
      <c r="A29" s="25"/>
      <c r="B29" s="269" t="str">
        <f>Koptāme!B16</f>
        <v>Tāmi sagatavoja:</v>
      </c>
      <c r="C29" s="26"/>
      <c r="D29" s="26"/>
      <c r="E29" s="26"/>
      <c r="F29" s="26"/>
      <c r="G29" s="26"/>
      <c r="H29" s="26"/>
      <c r="I29" s="26"/>
      <c r="J29" s="27"/>
      <c r="K29" s="27"/>
      <c r="L29" s="28"/>
      <c r="M29" s="28"/>
      <c r="N29" s="28"/>
      <c r="O29" s="28"/>
      <c r="P29" s="28"/>
    </row>
    <row r="30" spans="1:16" ht="17.100000000000001" customHeight="1">
      <c r="A30" s="25"/>
      <c r="B30" s="269" t="str">
        <f>Koptāme!B17</f>
        <v>Datums:</v>
      </c>
      <c r="C30" s="26"/>
      <c r="D30" s="26"/>
      <c r="E30" s="26"/>
      <c r="F30" s="26"/>
      <c r="G30" s="26"/>
      <c r="H30" s="26"/>
      <c r="I30" s="26"/>
      <c r="J30" s="27"/>
      <c r="K30" s="27"/>
      <c r="L30" s="28"/>
      <c r="M30" s="28"/>
      <c r="N30" s="28"/>
      <c r="O30" s="28"/>
      <c r="P30" s="28"/>
    </row>
    <row r="31" spans="1:16" ht="21.6" customHeight="1">
      <c r="A31" s="25"/>
      <c r="B31" s="26"/>
      <c r="C31" s="26"/>
      <c r="D31" s="26"/>
      <c r="E31" s="26"/>
      <c r="F31" s="26"/>
      <c r="G31" s="26"/>
      <c r="H31" s="26"/>
      <c r="I31" s="26"/>
      <c r="J31" s="27"/>
      <c r="K31" s="27"/>
      <c r="L31" s="28"/>
      <c r="M31" s="28"/>
      <c r="N31" s="28"/>
      <c r="O31" s="28"/>
      <c r="P31" s="28"/>
    </row>
    <row r="32" spans="1:16" ht="15.75" customHeight="1">
      <c r="B32" s="8"/>
    </row>
    <row r="33" spans="2:2" ht="15.75" customHeight="1">
      <c r="B33" s="8"/>
    </row>
    <row r="34" spans="2:2" ht="20.100000000000001" customHeight="1">
      <c r="B34" s="8"/>
    </row>
  </sheetData>
  <mergeCells count="10">
    <mergeCell ref="A2:O2"/>
    <mergeCell ref="A3:O3"/>
    <mergeCell ref="A27:I27"/>
    <mergeCell ref="A4:O4"/>
    <mergeCell ref="A11:A12"/>
    <mergeCell ref="B11:B12"/>
    <mergeCell ref="C11:C12"/>
    <mergeCell ref="D11:D12"/>
    <mergeCell ref="E11:J11"/>
    <mergeCell ref="K11:O11"/>
  </mergeCells>
  <pageMargins left="0.23622047244094491" right="0.23622047244094491" top="0.74803149606299213" bottom="0.74803149606299213" header="0.31496062992125984" footer="0.31496062992125984"/>
  <pageSetup paperSize="9" scale="5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A1:O48"/>
  <sheetViews>
    <sheetView topLeftCell="A11" zoomScaleNormal="100" zoomScaleSheetLayoutView="100" workbookViewId="0">
      <selection activeCell="B41" sqref="B41"/>
    </sheetView>
  </sheetViews>
  <sheetFormatPr defaultColWidth="8.85546875" defaultRowHeight="12.75"/>
  <cols>
    <col min="1" max="1" width="10.85546875" style="231" customWidth="1"/>
    <col min="2" max="2" width="70.85546875" style="231" customWidth="1"/>
    <col min="3" max="15" width="13.85546875" style="231" customWidth="1"/>
    <col min="16" max="16384" width="8.85546875" style="231"/>
  </cols>
  <sheetData>
    <row r="1" spans="1:15" ht="17.100000000000001" customHeight="1">
      <c r="A1" s="230"/>
      <c r="B1" s="230"/>
      <c r="C1" s="230"/>
      <c r="D1" s="230"/>
      <c r="E1" s="230"/>
      <c r="F1" s="230"/>
      <c r="G1" s="230"/>
      <c r="H1" s="230"/>
      <c r="I1" s="230"/>
      <c r="J1" s="230"/>
      <c r="K1" s="230"/>
      <c r="L1" s="230"/>
      <c r="M1" s="230"/>
      <c r="N1" s="230"/>
      <c r="O1" s="230"/>
    </row>
    <row r="2" spans="1:15" ht="17.100000000000001" customHeight="1">
      <c r="A2" s="331" t="s">
        <v>62</v>
      </c>
      <c r="B2" s="331"/>
      <c r="C2" s="331"/>
      <c r="D2" s="331"/>
      <c r="E2" s="331"/>
      <c r="F2" s="331"/>
      <c r="G2" s="331"/>
      <c r="H2" s="331"/>
      <c r="I2" s="331"/>
      <c r="J2" s="331"/>
      <c r="K2" s="331"/>
      <c r="L2" s="331"/>
      <c r="M2" s="331"/>
      <c r="N2" s="331"/>
      <c r="O2" s="331"/>
    </row>
    <row r="3" spans="1:15" ht="17.100000000000001" customHeight="1">
      <c r="A3" s="332" t="s">
        <v>107</v>
      </c>
      <c r="B3" s="332"/>
      <c r="C3" s="332"/>
      <c r="D3" s="332"/>
      <c r="E3" s="332"/>
      <c r="F3" s="332"/>
      <c r="G3" s="332"/>
      <c r="H3" s="332"/>
      <c r="I3" s="332"/>
      <c r="J3" s="332"/>
      <c r="K3" s="332"/>
      <c r="L3" s="332"/>
      <c r="M3" s="332"/>
      <c r="N3" s="332"/>
      <c r="O3" s="332"/>
    </row>
    <row r="4" spans="1:15" ht="17.100000000000001" customHeight="1">
      <c r="A4" s="336" t="s">
        <v>0</v>
      </c>
      <c r="B4" s="336"/>
      <c r="C4" s="336"/>
      <c r="D4" s="336"/>
      <c r="E4" s="336"/>
      <c r="F4" s="336"/>
      <c r="G4" s="336"/>
      <c r="H4" s="336"/>
      <c r="I4" s="336"/>
      <c r="J4" s="336"/>
      <c r="K4" s="336"/>
      <c r="L4" s="336"/>
      <c r="M4" s="336"/>
      <c r="N4" s="336"/>
      <c r="O4" s="336"/>
    </row>
    <row r="5" spans="1:15" s="234" customFormat="1" ht="17.100000000000001" customHeight="1">
      <c r="A5" s="233" t="str">
        <f>Koptāme!A3</f>
        <v>Pasūtītājs: SIA "FRAVIA", reģ. Nr. 41503080013</v>
      </c>
      <c r="B5" s="199"/>
      <c r="C5" s="199"/>
      <c r="D5" s="199"/>
      <c r="E5" s="199"/>
      <c r="F5" s="199"/>
      <c r="G5" s="199"/>
      <c r="H5" s="199"/>
      <c r="I5" s="199"/>
      <c r="J5" s="199"/>
      <c r="K5" s="199"/>
      <c r="L5" s="199"/>
      <c r="M5" s="199"/>
      <c r="N5" s="199"/>
      <c r="O5" s="199"/>
    </row>
    <row r="6" spans="1:15" s="234" customFormat="1" ht="17.100000000000001" customHeight="1">
      <c r="A6" s="233" t="str">
        <f>Koptāme!A4</f>
        <v>Būvobjekts: LOGISTIKAS ĒKAS JAUNBŪVE</v>
      </c>
      <c r="B6" s="50"/>
      <c r="C6" s="50"/>
      <c r="D6" s="50"/>
      <c r="E6" s="50"/>
      <c r="F6" s="50"/>
      <c r="G6" s="50"/>
      <c r="H6" s="50"/>
      <c r="I6" s="50"/>
      <c r="J6" s="50"/>
      <c r="K6" s="50"/>
      <c r="L6" s="50"/>
      <c r="M6" s="50"/>
      <c r="N6" s="50"/>
      <c r="O6" s="50"/>
    </row>
    <row r="7" spans="1:15" s="234" customFormat="1" ht="17.100000000000001" customHeight="1">
      <c r="A7" s="233" t="str">
        <f>Koptāme!A5</f>
        <v>Adrese: Daugavpils iela 3A, Dagda, LV-5674</v>
      </c>
      <c r="B7" s="50"/>
      <c r="C7" s="50"/>
      <c r="D7" s="50"/>
      <c r="E7" s="50"/>
      <c r="F7" s="50"/>
      <c r="G7" s="50"/>
      <c r="H7" s="50"/>
      <c r="I7" s="50"/>
      <c r="J7" s="50"/>
      <c r="K7" s="50"/>
      <c r="L7" s="50"/>
      <c r="M7" s="50"/>
      <c r="N7" s="50"/>
      <c r="O7" s="50"/>
    </row>
    <row r="8" spans="1:15" ht="17.100000000000001" customHeight="1">
      <c r="A8" s="200"/>
      <c r="B8" s="200"/>
      <c r="C8" s="200"/>
      <c r="D8" s="200"/>
      <c r="E8" s="200"/>
      <c r="F8" s="200"/>
      <c r="G8" s="200"/>
      <c r="H8" s="200"/>
      <c r="I8" s="200"/>
      <c r="J8" s="200"/>
      <c r="K8" s="200"/>
      <c r="L8" s="200"/>
      <c r="M8" s="200"/>
      <c r="N8" s="200"/>
      <c r="O8" s="200"/>
    </row>
    <row r="9" spans="1:15" ht="17.100000000000001" customHeight="1">
      <c r="A9" s="200">
        <f>Koptāme!A8</f>
        <v>0</v>
      </c>
      <c r="B9" s="200"/>
      <c r="C9" s="200"/>
      <c r="D9" s="200"/>
      <c r="E9" s="200"/>
      <c r="F9" s="200"/>
      <c r="G9" s="200"/>
      <c r="H9" s="200"/>
      <c r="I9" s="200"/>
      <c r="J9" s="235" t="s">
        <v>3</v>
      </c>
      <c r="K9" s="235"/>
      <c r="L9" s="236">
        <f>O42</f>
        <v>0</v>
      </c>
      <c r="M9" s="237" t="s">
        <v>12</v>
      </c>
      <c r="N9" s="200"/>
      <c r="O9" s="200"/>
    </row>
    <row r="10" spans="1:15" ht="17.100000000000001" customHeight="1" thickBot="1">
      <c r="A10" s="200"/>
      <c r="B10" s="200"/>
      <c r="C10" s="200"/>
      <c r="D10" s="200"/>
      <c r="E10" s="200"/>
      <c r="F10" s="200"/>
      <c r="G10" s="200"/>
      <c r="H10" s="200"/>
      <c r="I10" s="200"/>
      <c r="J10" s="200"/>
      <c r="K10" s="200"/>
      <c r="L10" s="200"/>
      <c r="M10" s="200"/>
      <c r="N10" s="200"/>
      <c r="O10" s="200"/>
    </row>
    <row r="11" spans="1:15" ht="17.100000000000001" customHeight="1">
      <c r="A11" s="337" t="s">
        <v>1</v>
      </c>
      <c r="B11" s="339" t="s">
        <v>4</v>
      </c>
      <c r="C11" s="339" t="s">
        <v>11</v>
      </c>
      <c r="D11" s="339" t="s">
        <v>2</v>
      </c>
      <c r="E11" s="342" t="s">
        <v>54</v>
      </c>
      <c r="F11" s="343"/>
      <c r="G11" s="343"/>
      <c r="H11" s="343"/>
      <c r="I11" s="343"/>
      <c r="J11" s="344"/>
      <c r="K11" s="345" t="s">
        <v>55</v>
      </c>
      <c r="L11" s="346"/>
      <c r="M11" s="346"/>
      <c r="N11" s="346"/>
      <c r="O11" s="347"/>
    </row>
    <row r="12" spans="1:15" ht="51" customHeight="1">
      <c r="A12" s="338"/>
      <c r="B12" s="340"/>
      <c r="C12" s="341"/>
      <c r="D12" s="341"/>
      <c r="E12" s="203" t="s">
        <v>19</v>
      </c>
      <c r="F12" s="203" t="s">
        <v>20</v>
      </c>
      <c r="G12" s="204" t="s">
        <v>5</v>
      </c>
      <c r="H12" s="204" t="s">
        <v>6</v>
      </c>
      <c r="I12" s="204" t="s">
        <v>7</v>
      </c>
      <c r="J12" s="204" t="s">
        <v>8</v>
      </c>
      <c r="K12" s="204" t="s">
        <v>21</v>
      </c>
      <c r="L12" s="204" t="s">
        <v>9</v>
      </c>
      <c r="M12" s="204" t="s">
        <v>6</v>
      </c>
      <c r="N12" s="204" t="s">
        <v>7</v>
      </c>
      <c r="O12" s="205" t="s">
        <v>10</v>
      </c>
    </row>
    <row r="13" spans="1:15" ht="17.100000000000001" customHeight="1" thickBot="1">
      <c r="A13" s="206">
        <v>1</v>
      </c>
      <c r="B13" s="207">
        <v>2</v>
      </c>
      <c r="C13" s="207">
        <v>3</v>
      </c>
      <c r="D13" s="207">
        <v>4</v>
      </c>
      <c r="E13" s="207">
        <v>5</v>
      </c>
      <c r="F13" s="207">
        <v>6</v>
      </c>
      <c r="G13" s="207">
        <v>7</v>
      </c>
      <c r="H13" s="207">
        <v>8</v>
      </c>
      <c r="I13" s="207">
        <v>9</v>
      </c>
      <c r="J13" s="207">
        <v>10</v>
      </c>
      <c r="K13" s="207">
        <v>11</v>
      </c>
      <c r="L13" s="207">
        <v>12</v>
      </c>
      <c r="M13" s="207">
        <v>13</v>
      </c>
      <c r="N13" s="207">
        <v>14</v>
      </c>
      <c r="O13" s="208">
        <v>15</v>
      </c>
    </row>
    <row r="14" spans="1:15" ht="17.100000000000001" customHeight="1">
      <c r="A14" s="210"/>
      <c r="B14" s="211"/>
      <c r="C14" s="212"/>
      <c r="D14" s="213"/>
      <c r="E14" s="213"/>
      <c r="F14" s="213"/>
      <c r="G14" s="238"/>
      <c r="H14" s="286"/>
      <c r="I14" s="238"/>
      <c r="J14" s="238"/>
      <c r="K14" s="238"/>
      <c r="L14" s="238"/>
      <c r="M14" s="238"/>
      <c r="N14" s="238"/>
      <c r="O14" s="239"/>
    </row>
    <row r="15" spans="1:15" s="240" customFormat="1" ht="17.100000000000001" customHeight="1">
      <c r="A15" s="214"/>
      <c r="B15" s="182" t="s">
        <v>100</v>
      </c>
      <c r="C15" s="173"/>
      <c r="D15" s="181"/>
      <c r="E15" s="242"/>
      <c r="F15" s="242"/>
      <c r="G15" s="243"/>
      <c r="H15" s="243"/>
      <c r="I15" s="243"/>
      <c r="J15" s="243"/>
      <c r="K15" s="243"/>
      <c r="L15" s="243"/>
      <c r="M15" s="243"/>
      <c r="N15" s="243"/>
      <c r="O15" s="244"/>
    </row>
    <row r="16" spans="1:15" ht="17.100000000000001" customHeight="1">
      <c r="A16" s="246">
        <v>1</v>
      </c>
      <c r="B16" s="35" t="s">
        <v>58</v>
      </c>
      <c r="C16" s="33" t="s">
        <v>15</v>
      </c>
      <c r="D16" s="216">
        <v>1062</v>
      </c>
      <c r="E16" s="78">
        <v>0</v>
      </c>
      <c r="F16" s="78">
        <v>0</v>
      </c>
      <c r="G16" s="245">
        <f>ROUND(E16*F16,2)</f>
        <v>0</v>
      </c>
      <c r="H16" s="245">
        <v>0</v>
      </c>
      <c r="I16" s="285">
        <v>0</v>
      </c>
      <c r="J16" s="247">
        <f t="shared" ref="J16:J40" si="0">ROUND(I16+H16+G16,2)</f>
        <v>0</v>
      </c>
      <c r="K16" s="247">
        <f t="shared" ref="K16:K40" si="1">ROUND(D16*E16,2)</f>
        <v>0</v>
      </c>
      <c r="L16" s="247">
        <f t="shared" ref="L16:L40" si="2">ROUND(G16*D16,2)</f>
        <v>0</v>
      </c>
      <c r="M16" s="247">
        <f t="shared" ref="M16:M40" si="3">ROUND(H16*D16,2)</f>
        <v>0</v>
      </c>
      <c r="N16" s="247">
        <f t="shared" ref="N16:N40" si="4">ROUND(I16*D16,2)</f>
        <v>0</v>
      </c>
      <c r="O16" s="248">
        <f t="shared" ref="O16:O40" si="5">ROUND(N16+M16+L16,2)</f>
        <v>0</v>
      </c>
    </row>
    <row r="17" spans="1:15" ht="17.100000000000001" customHeight="1">
      <c r="A17" s="246">
        <f t="shared" ref="A17:A20" si="6">A16+1</f>
        <v>2</v>
      </c>
      <c r="B17" s="35" t="s">
        <v>97</v>
      </c>
      <c r="C17" s="33" t="s">
        <v>16</v>
      </c>
      <c r="D17" s="216">
        <v>212.4</v>
      </c>
      <c r="E17" s="78">
        <v>0</v>
      </c>
      <c r="F17" s="78">
        <v>0</v>
      </c>
      <c r="G17" s="245">
        <f t="shared" ref="G17:G40" si="7">ROUND(E17*F17,2)</f>
        <v>0</v>
      </c>
      <c r="H17" s="245">
        <v>0</v>
      </c>
      <c r="I17" s="285">
        <v>0</v>
      </c>
      <c r="J17" s="247">
        <f t="shared" si="0"/>
        <v>0</v>
      </c>
      <c r="K17" s="247">
        <f t="shared" si="1"/>
        <v>0</v>
      </c>
      <c r="L17" s="247">
        <f t="shared" si="2"/>
        <v>0</v>
      </c>
      <c r="M17" s="247">
        <f t="shared" si="3"/>
        <v>0</v>
      </c>
      <c r="N17" s="247">
        <f t="shared" si="4"/>
        <v>0</v>
      </c>
      <c r="O17" s="248">
        <f t="shared" si="5"/>
        <v>0</v>
      </c>
    </row>
    <row r="18" spans="1:15" ht="17.100000000000001" customHeight="1">
      <c r="A18" s="246">
        <f t="shared" si="6"/>
        <v>3</v>
      </c>
      <c r="B18" s="301" t="s">
        <v>127</v>
      </c>
      <c r="C18" s="33" t="s">
        <v>16</v>
      </c>
      <c r="D18" s="216">
        <v>276.12</v>
      </c>
      <c r="E18" s="78">
        <v>0</v>
      </c>
      <c r="F18" s="78">
        <v>0</v>
      </c>
      <c r="G18" s="245">
        <f t="shared" si="7"/>
        <v>0</v>
      </c>
      <c r="H18" s="245">
        <v>0</v>
      </c>
      <c r="I18" s="285">
        <v>0</v>
      </c>
      <c r="J18" s="247">
        <f t="shared" si="0"/>
        <v>0</v>
      </c>
      <c r="K18" s="247">
        <f t="shared" si="1"/>
        <v>0</v>
      </c>
      <c r="L18" s="247">
        <f t="shared" si="2"/>
        <v>0</v>
      </c>
      <c r="M18" s="247">
        <f t="shared" si="3"/>
        <v>0</v>
      </c>
      <c r="N18" s="247">
        <f t="shared" si="4"/>
        <v>0</v>
      </c>
      <c r="O18" s="248">
        <f t="shared" si="5"/>
        <v>0</v>
      </c>
    </row>
    <row r="19" spans="1:15" ht="17.100000000000001" customHeight="1">
      <c r="A19" s="246">
        <f t="shared" si="6"/>
        <v>4</v>
      </c>
      <c r="B19" s="35" t="s">
        <v>98</v>
      </c>
      <c r="C19" s="33" t="s">
        <v>16</v>
      </c>
      <c r="D19" s="216">
        <v>18.55</v>
      </c>
      <c r="E19" s="78">
        <v>0</v>
      </c>
      <c r="F19" s="78">
        <v>0</v>
      </c>
      <c r="G19" s="245">
        <f t="shared" si="7"/>
        <v>0</v>
      </c>
      <c r="H19" s="245">
        <v>0</v>
      </c>
      <c r="I19" s="285">
        <v>0</v>
      </c>
      <c r="J19" s="247">
        <f t="shared" si="0"/>
        <v>0</v>
      </c>
      <c r="K19" s="247">
        <f t="shared" si="1"/>
        <v>0</v>
      </c>
      <c r="L19" s="247">
        <f t="shared" si="2"/>
        <v>0</v>
      </c>
      <c r="M19" s="247">
        <f t="shared" si="3"/>
        <v>0</v>
      </c>
      <c r="N19" s="247">
        <f t="shared" si="4"/>
        <v>0</v>
      </c>
      <c r="O19" s="248">
        <f t="shared" si="5"/>
        <v>0</v>
      </c>
    </row>
    <row r="20" spans="1:15" ht="17.100000000000001" customHeight="1">
      <c r="A20" s="246">
        <f t="shared" si="6"/>
        <v>5</v>
      </c>
      <c r="B20" s="301" t="s">
        <v>129</v>
      </c>
      <c r="C20" s="33" t="s">
        <v>16</v>
      </c>
      <c r="D20" s="216">
        <v>24.12</v>
      </c>
      <c r="E20" s="78">
        <v>0</v>
      </c>
      <c r="F20" s="78">
        <v>0</v>
      </c>
      <c r="G20" s="245">
        <f t="shared" si="7"/>
        <v>0</v>
      </c>
      <c r="H20" s="245">
        <v>0</v>
      </c>
      <c r="I20" s="285">
        <v>0</v>
      </c>
      <c r="J20" s="247">
        <f t="shared" si="0"/>
        <v>0</v>
      </c>
      <c r="K20" s="247">
        <f t="shared" si="1"/>
        <v>0</v>
      </c>
      <c r="L20" s="247">
        <f t="shared" si="2"/>
        <v>0</v>
      </c>
      <c r="M20" s="247">
        <f t="shared" si="3"/>
        <v>0</v>
      </c>
      <c r="N20" s="247">
        <f t="shared" si="4"/>
        <v>0</v>
      </c>
      <c r="O20" s="248">
        <f t="shared" si="5"/>
        <v>0</v>
      </c>
    </row>
    <row r="21" spans="1:15" s="252" customFormat="1" ht="17.100000000000001" customHeight="1">
      <c r="A21" s="246">
        <f>A20+1</f>
        <v>6</v>
      </c>
      <c r="B21" s="249" t="s">
        <v>101</v>
      </c>
      <c r="C21" s="250" t="s">
        <v>16</v>
      </c>
      <c r="D21" s="251">
        <v>79</v>
      </c>
      <c r="E21" s="78">
        <v>0</v>
      </c>
      <c r="F21" s="78">
        <v>0</v>
      </c>
      <c r="G21" s="245">
        <f t="shared" si="7"/>
        <v>0</v>
      </c>
      <c r="H21" s="245">
        <v>0</v>
      </c>
      <c r="I21" s="285">
        <v>0</v>
      </c>
      <c r="J21" s="247">
        <f t="shared" si="0"/>
        <v>0</v>
      </c>
      <c r="K21" s="247">
        <f t="shared" si="1"/>
        <v>0</v>
      </c>
      <c r="L21" s="247">
        <f t="shared" si="2"/>
        <v>0</v>
      </c>
      <c r="M21" s="247">
        <f t="shared" si="3"/>
        <v>0</v>
      </c>
      <c r="N21" s="247">
        <f t="shared" si="4"/>
        <v>0</v>
      </c>
      <c r="O21" s="248">
        <f t="shared" si="5"/>
        <v>0</v>
      </c>
    </row>
    <row r="22" spans="1:15" s="252" customFormat="1" ht="17.100000000000001" customHeight="1">
      <c r="A22" s="246">
        <f t="shared" ref="A22:A40" si="8">A21+1</f>
        <v>7</v>
      </c>
      <c r="B22" s="256" t="s">
        <v>103</v>
      </c>
      <c r="C22" s="250" t="s">
        <v>91</v>
      </c>
      <c r="D22" s="251">
        <v>7.1999999999999993</v>
      </c>
      <c r="E22" s="78">
        <v>0</v>
      </c>
      <c r="F22" s="78">
        <v>0</v>
      </c>
      <c r="G22" s="245">
        <f t="shared" si="7"/>
        <v>0</v>
      </c>
      <c r="H22" s="245">
        <v>0</v>
      </c>
      <c r="I22" s="285">
        <v>0</v>
      </c>
      <c r="J22" s="247">
        <f t="shared" si="0"/>
        <v>0</v>
      </c>
      <c r="K22" s="247">
        <f t="shared" si="1"/>
        <v>0</v>
      </c>
      <c r="L22" s="247">
        <f t="shared" si="2"/>
        <v>0</v>
      </c>
      <c r="M22" s="247">
        <f t="shared" si="3"/>
        <v>0</v>
      </c>
      <c r="N22" s="247">
        <f t="shared" si="4"/>
        <v>0</v>
      </c>
      <c r="O22" s="248">
        <f t="shared" si="5"/>
        <v>0</v>
      </c>
    </row>
    <row r="23" spans="1:15" s="252" customFormat="1" ht="17.100000000000001" customHeight="1">
      <c r="A23" s="246">
        <f t="shared" si="8"/>
        <v>8</v>
      </c>
      <c r="B23" s="253" t="s">
        <v>92</v>
      </c>
      <c r="C23" s="254" t="s">
        <v>93</v>
      </c>
      <c r="D23" s="255">
        <v>33</v>
      </c>
      <c r="E23" s="78">
        <v>0</v>
      </c>
      <c r="F23" s="78">
        <v>0</v>
      </c>
      <c r="G23" s="245">
        <f t="shared" si="7"/>
        <v>0</v>
      </c>
      <c r="H23" s="245">
        <v>0</v>
      </c>
      <c r="I23" s="285">
        <v>0</v>
      </c>
      <c r="J23" s="247">
        <f t="shared" si="0"/>
        <v>0</v>
      </c>
      <c r="K23" s="247">
        <f t="shared" si="1"/>
        <v>0</v>
      </c>
      <c r="L23" s="247">
        <f t="shared" si="2"/>
        <v>0</v>
      </c>
      <c r="M23" s="247">
        <f t="shared" si="3"/>
        <v>0</v>
      </c>
      <c r="N23" s="247">
        <f t="shared" si="4"/>
        <v>0</v>
      </c>
      <c r="O23" s="248">
        <f t="shared" si="5"/>
        <v>0</v>
      </c>
    </row>
    <row r="24" spans="1:15" s="252" customFormat="1" ht="17.100000000000001" customHeight="1">
      <c r="A24" s="246">
        <f t="shared" si="8"/>
        <v>9</v>
      </c>
      <c r="B24" s="253" t="s">
        <v>102</v>
      </c>
      <c r="C24" s="254" t="s">
        <v>16</v>
      </c>
      <c r="D24" s="255">
        <v>81.37</v>
      </c>
      <c r="E24" s="78">
        <v>0</v>
      </c>
      <c r="F24" s="78">
        <v>0</v>
      </c>
      <c r="G24" s="245">
        <f t="shared" si="7"/>
        <v>0</v>
      </c>
      <c r="H24" s="245">
        <v>0</v>
      </c>
      <c r="I24" s="285">
        <v>0</v>
      </c>
      <c r="J24" s="247">
        <f t="shared" si="0"/>
        <v>0</v>
      </c>
      <c r="K24" s="247">
        <f t="shared" si="1"/>
        <v>0</v>
      </c>
      <c r="L24" s="247">
        <f t="shared" si="2"/>
        <v>0</v>
      </c>
      <c r="M24" s="247">
        <f t="shared" si="3"/>
        <v>0</v>
      </c>
      <c r="N24" s="247">
        <f t="shared" si="4"/>
        <v>0</v>
      </c>
      <c r="O24" s="248">
        <f t="shared" si="5"/>
        <v>0</v>
      </c>
    </row>
    <row r="25" spans="1:15" s="252" customFormat="1" ht="17.100000000000001" customHeight="1">
      <c r="A25" s="246">
        <f t="shared" si="8"/>
        <v>10</v>
      </c>
      <c r="B25" s="249" t="s">
        <v>94</v>
      </c>
      <c r="C25" s="250" t="s">
        <v>16</v>
      </c>
      <c r="D25" s="251">
        <v>61.5</v>
      </c>
      <c r="E25" s="78">
        <v>0</v>
      </c>
      <c r="F25" s="78">
        <v>0</v>
      </c>
      <c r="G25" s="245">
        <f t="shared" si="7"/>
        <v>0</v>
      </c>
      <c r="H25" s="245">
        <v>0</v>
      </c>
      <c r="I25" s="285">
        <v>0</v>
      </c>
      <c r="J25" s="247">
        <f t="shared" si="0"/>
        <v>0</v>
      </c>
      <c r="K25" s="247">
        <f t="shared" si="1"/>
        <v>0</v>
      </c>
      <c r="L25" s="247">
        <f t="shared" si="2"/>
        <v>0</v>
      </c>
      <c r="M25" s="247">
        <f t="shared" si="3"/>
        <v>0</v>
      </c>
      <c r="N25" s="247">
        <f t="shared" si="4"/>
        <v>0</v>
      </c>
      <c r="O25" s="248">
        <f t="shared" si="5"/>
        <v>0</v>
      </c>
    </row>
    <row r="26" spans="1:15" s="252" customFormat="1" ht="17.100000000000001" customHeight="1">
      <c r="A26" s="246">
        <f t="shared" si="8"/>
        <v>11</v>
      </c>
      <c r="B26" s="256" t="s">
        <v>104</v>
      </c>
      <c r="C26" s="250" t="s">
        <v>91</v>
      </c>
      <c r="D26" s="251">
        <v>5.76</v>
      </c>
      <c r="E26" s="78">
        <v>0</v>
      </c>
      <c r="F26" s="78">
        <v>0</v>
      </c>
      <c r="G26" s="245">
        <f t="shared" si="7"/>
        <v>0</v>
      </c>
      <c r="H26" s="245">
        <v>0</v>
      </c>
      <c r="I26" s="285">
        <v>0</v>
      </c>
      <c r="J26" s="247">
        <f t="shared" si="0"/>
        <v>0</v>
      </c>
      <c r="K26" s="247">
        <f t="shared" si="1"/>
        <v>0</v>
      </c>
      <c r="L26" s="247">
        <f t="shared" si="2"/>
        <v>0</v>
      </c>
      <c r="M26" s="247">
        <f t="shared" si="3"/>
        <v>0</v>
      </c>
      <c r="N26" s="247">
        <f t="shared" si="4"/>
        <v>0</v>
      </c>
      <c r="O26" s="248">
        <f t="shared" si="5"/>
        <v>0</v>
      </c>
    </row>
    <row r="27" spans="1:15" s="252" customFormat="1" ht="17.100000000000001" customHeight="1">
      <c r="A27" s="246">
        <f t="shared" si="8"/>
        <v>12</v>
      </c>
      <c r="B27" s="253" t="s">
        <v>92</v>
      </c>
      <c r="C27" s="254" t="s">
        <v>95</v>
      </c>
      <c r="D27" s="255">
        <v>343</v>
      </c>
      <c r="E27" s="78">
        <v>0</v>
      </c>
      <c r="F27" s="78">
        <v>0</v>
      </c>
      <c r="G27" s="245">
        <f t="shared" si="7"/>
        <v>0</v>
      </c>
      <c r="H27" s="245">
        <v>0</v>
      </c>
      <c r="I27" s="285">
        <v>0</v>
      </c>
      <c r="J27" s="247">
        <f t="shared" si="0"/>
        <v>0</v>
      </c>
      <c r="K27" s="247">
        <f t="shared" si="1"/>
        <v>0</v>
      </c>
      <c r="L27" s="247">
        <f t="shared" si="2"/>
        <v>0</v>
      </c>
      <c r="M27" s="247">
        <f t="shared" si="3"/>
        <v>0</v>
      </c>
      <c r="N27" s="247">
        <f t="shared" si="4"/>
        <v>0</v>
      </c>
      <c r="O27" s="248">
        <f t="shared" si="5"/>
        <v>0</v>
      </c>
    </row>
    <row r="28" spans="1:15" s="252" customFormat="1" ht="17.100000000000001" customHeight="1">
      <c r="A28" s="246">
        <f t="shared" si="8"/>
        <v>13</v>
      </c>
      <c r="B28" s="253" t="s">
        <v>102</v>
      </c>
      <c r="C28" s="254" t="s">
        <v>16</v>
      </c>
      <c r="D28" s="255">
        <v>63.35</v>
      </c>
      <c r="E28" s="78">
        <v>0</v>
      </c>
      <c r="F28" s="78">
        <v>0</v>
      </c>
      <c r="G28" s="245">
        <f t="shared" si="7"/>
        <v>0</v>
      </c>
      <c r="H28" s="245">
        <v>0</v>
      </c>
      <c r="I28" s="285">
        <v>0</v>
      </c>
      <c r="J28" s="247">
        <f t="shared" si="0"/>
        <v>0</v>
      </c>
      <c r="K28" s="247">
        <f t="shared" si="1"/>
        <v>0</v>
      </c>
      <c r="L28" s="247">
        <f t="shared" si="2"/>
        <v>0</v>
      </c>
      <c r="M28" s="247">
        <f t="shared" si="3"/>
        <v>0</v>
      </c>
      <c r="N28" s="247">
        <f t="shared" si="4"/>
        <v>0</v>
      </c>
      <c r="O28" s="248">
        <f t="shared" si="5"/>
        <v>0</v>
      </c>
    </row>
    <row r="29" spans="1:15" ht="17.100000000000001" customHeight="1">
      <c r="A29" s="246">
        <f t="shared" si="8"/>
        <v>14</v>
      </c>
      <c r="B29" s="35" t="s">
        <v>109</v>
      </c>
      <c r="C29" s="33" t="s">
        <v>16</v>
      </c>
      <c r="D29" s="216">
        <v>106.2</v>
      </c>
      <c r="E29" s="78">
        <v>0</v>
      </c>
      <c r="F29" s="78">
        <v>0</v>
      </c>
      <c r="G29" s="245">
        <f t="shared" si="7"/>
        <v>0</v>
      </c>
      <c r="H29" s="245">
        <v>0</v>
      </c>
      <c r="I29" s="285">
        <v>0</v>
      </c>
      <c r="J29" s="247">
        <f t="shared" si="0"/>
        <v>0</v>
      </c>
      <c r="K29" s="247">
        <f t="shared" si="1"/>
        <v>0</v>
      </c>
      <c r="L29" s="247">
        <f t="shared" si="2"/>
        <v>0</v>
      </c>
      <c r="M29" s="247">
        <f t="shared" si="3"/>
        <v>0</v>
      </c>
      <c r="N29" s="247">
        <f t="shared" si="4"/>
        <v>0</v>
      </c>
      <c r="O29" s="248">
        <f t="shared" si="5"/>
        <v>0</v>
      </c>
    </row>
    <row r="30" spans="1:15" ht="17.100000000000001" customHeight="1">
      <c r="A30" s="246">
        <f t="shared" si="8"/>
        <v>15</v>
      </c>
      <c r="B30" s="301" t="s">
        <v>130</v>
      </c>
      <c r="C30" s="33" t="s">
        <v>16</v>
      </c>
      <c r="D30" s="216">
        <v>138.06</v>
      </c>
      <c r="E30" s="78">
        <v>0</v>
      </c>
      <c r="F30" s="78">
        <v>0</v>
      </c>
      <c r="G30" s="245">
        <f t="shared" si="7"/>
        <v>0</v>
      </c>
      <c r="H30" s="245">
        <v>0</v>
      </c>
      <c r="I30" s="285">
        <v>0</v>
      </c>
      <c r="J30" s="247">
        <f t="shared" si="0"/>
        <v>0</v>
      </c>
      <c r="K30" s="247">
        <f t="shared" si="1"/>
        <v>0</v>
      </c>
      <c r="L30" s="247">
        <f t="shared" si="2"/>
        <v>0</v>
      </c>
      <c r="M30" s="247">
        <f t="shared" si="3"/>
        <v>0</v>
      </c>
      <c r="N30" s="247">
        <f t="shared" si="4"/>
        <v>0</v>
      </c>
      <c r="O30" s="248">
        <f t="shared" si="5"/>
        <v>0</v>
      </c>
    </row>
    <row r="31" spans="1:15" ht="17.100000000000001" customHeight="1">
      <c r="A31" s="246">
        <f t="shared" si="8"/>
        <v>16</v>
      </c>
      <c r="B31" s="35" t="s">
        <v>59</v>
      </c>
      <c r="C31" s="33" t="s">
        <v>15</v>
      </c>
      <c r="D31" s="216">
        <v>1062</v>
      </c>
      <c r="E31" s="78">
        <v>0</v>
      </c>
      <c r="F31" s="78">
        <v>0</v>
      </c>
      <c r="G31" s="245">
        <f t="shared" si="7"/>
        <v>0</v>
      </c>
      <c r="H31" s="245">
        <v>0</v>
      </c>
      <c r="I31" s="285">
        <v>0</v>
      </c>
      <c r="J31" s="247">
        <f t="shared" si="0"/>
        <v>0</v>
      </c>
      <c r="K31" s="247">
        <f t="shared" si="1"/>
        <v>0</v>
      </c>
      <c r="L31" s="247">
        <f t="shared" si="2"/>
        <v>0</v>
      </c>
      <c r="M31" s="247">
        <f t="shared" si="3"/>
        <v>0</v>
      </c>
      <c r="N31" s="247">
        <f t="shared" si="4"/>
        <v>0</v>
      </c>
      <c r="O31" s="248">
        <f t="shared" si="5"/>
        <v>0</v>
      </c>
    </row>
    <row r="32" spans="1:15" ht="17.100000000000001" customHeight="1">
      <c r="A32" s="246">
        <f t="shared" si="8"/>
        <v>17</v>
      </c>
      <c r="B32" s="301" t="s">
        <v>131</v>
      </c>
      <c r="C32" s="33" t="s">
        <v>15</v>
      </c>
      <c r="D32" s="216">
        <v>1274.3999999999999</v>
      </c>
      <c r="E32" s="78">
        <v>0</v>
      </c>
      <c r="F32" s="78">
        <v>0</v>
      </c>
      <c r="G32" s="245">
        <f t="shared" si="7"/>
        <v>0</v>
      </c>
      <c r="H32" s="245">
        <v>0</v>
      </c>
      <c r="I32" s="285">
        <v>0</v>
      </c>
      <c r="J32" s="247">
        <f t="shared" si="0"/>
        <v>0</v>
      </c>
      <c r="K32" s="247">
        <f t="shared" si="1"/>
        <v>0</v>
      </c>
      <c r="L32" s="247">
        <f t="shared" si="2"/>
        <v>0</v>
      </c>
      <c r="M32" s="247">
        <f t="shared" si="3"/>
        <v>0</v>
      </c>
      <c r="N32" s="247">
        <f t="shared" si="4"/>
        <v>0</v>
      </c>
      <c r="O32" s="248">
        <f t="shared" si="5"/>
        <v>0</v>
      </c>
    </row>
    <row r="33" spans="1:15" s="252" customFormat="1" ht="17.100000000000001" customHeight="1">
      <c r="A33" s="246">
        <f t="shared" si="8"/>
        <v>18</v>
      </c>
      <c r="B33" s="257" t="s">
        <v>113</v>
      </c>
      <c r="C33" s="254" t="s">
        <v>16</v>
      </c>
      <c r="D33" s="255">
        <v>154.5</v>
      </c>
      <c r="E33" s="78">
        <v>0</v>
      </c>
      <c r="F33" s="78">
        <v>0</v>
      </c>
      <c r="G33" s="245">
        <f t="shared" si="7"/>
        <v>0</v>
      </c>
      <c r="H33" s="245">
        <v>0</v>
      </c>
      <c r="I33" s="285">
        <v>0</v>
      </c>
      <c r="J33" s="247">
        <f t="shared" si="0"/>
        <v>0</v>
      </c>
      <c r="K33" s="247">
        <f t="shared" si="1"/>
        <v>0</v>
      </c>
      <c r="L33" s="247">
        <f t="shared" si="2"/>
        <v>0</v>
      </c>
      <c r="M33" s="247">
        <f t="shared" si="3"/>
        <v>0</v>
      </c>
      <c r="N33" s="247">
        <f t="shared" si="4"/>
        <v>0</v>
      </c>
      <c r="O33" s="248">
        <f t="shared" si="5"/>
        <v>0</v>
      </c>
    </row>
    <row r="34" spans="1:15" s="252" customFormat="1" ht="17.100000000000001" customHeight="1">
      <c r="A34" s="246">
        <f t="shared" si="8"/>
        <v>19</v>
      </c>
      <c r="B34" s="256" t="s">
        <v>110</v>
      </c>
      <c r="C34" s="250" t="s">
        <v>91</v>
      </c>
      <c r="D34" s="251">
        <v>14.1777</v>
      </c>
      <c r="E34" s="78">
        <v>0</v>
      </c>
      <c r="F34" s="78">
        <v>0</v>
      </c>
      <c r="G34" s="245">
        <f t="shared" si="7"/>
        <v>0</v>
      </c>
      <c r="H34" s="245">
        <v>0</v>
      </c>
      <c r="I34" s="285">
        <v>0</v>
      </c>
      <c r="J34" s="247">
        <f t="shared" si="0"/>
        <v>0</v>
      </c>
      <c r="K34" s="247">
        <f t="shared" si="1"/>
        <v>0</v>
      </c>
      <c r="L34" s="247">
        <f t="shared" si="2"/>
        <v>0</v>
      </c>
      <c r="M34" s="247">
        <f t="shared" si="3"/>
        <v>0</v>
      </c>
      <c r="N34" s="247">
        <f t="shared" si="4"/>
        <v>0</v>
      </c>
      <c r="O34" s="248">
        <f t="shared" si="5"/>
        <v>0</v>
      </c>
    </row>
    <row r="35" spans="1:15" s="252" customFormat="1" ht="17.100000000000001" customHeight="1">
      <c r="A35" s="246">
        <f t="shared" si="8"/>
        <v>20</v>
      </c>
      <c r="B35" s="256" t="s">
        <v>111</v>
      </c>
      <c r="C35" s="250" t="s">
        <v>91</v>
      </c>
      <c r="D35" s="251">
        <v>1.08</v>
      </c>
      <c r="E35" s="78">
        <v>0</v>
      </c>
      <c r="F35" s="78">
        <v>0</v>
      </c>
      <c r="G35" s="245">
        <f t="shared" si="7"/>
        <v>0</v>
      </c>
      <c r="H35" s="245">
        <v>0</v>
      </c>
      <c r="I35" s="285">
        <v>0</v>
      </c>
      <c r="J35" s="247">
        <f t="shared" ref="J35" si="9">ROUND(I35+H35+G35,2)</f>
        <v>0</v>
      </c>
      <c r="K35" s="247">
        <f t="shared" ref="K35" si="10">ROUND(D35*E35,2)</f>
        <v>0</v>
      </c>
      <c r="L35" s="247">
        <f t="shared" ref="L35" si="11">ROUND(G35*D35,2)</f>
        <v>0</v>
      </c>
      <c r="M35" s="247">
        <f t="shared" ref="M35" si="12">ROUND(H35*D35,2)</f>
        <v>0</v>
      </c>
      <c r="N35" s="247">
        <f t="shared" ref="N35" si="13">ROUND(I35*D35,2)</f>
        <v>0</v>
      </c>
      <c r="O35" s="248">
        <f t="shared" ref="O35" si="14">ROUND(N35+M35+L35,2)</f>
        <v>0</v>
      </c>
    </row>
    <row r="36" spans="1:15" s="252" customFormat="1" ht="17.100000000000001" customHeight="1">
      <c r="A36" s="246">
        <f>A34+1</f>
        <v>20</v>
      </c>
      <c r="B36" s="253" t="s">
        <v>102</v>
      </c>
      <c r="C36" s="254" t="s">
        <v>16</v>
      </c>
      <c r="D36" s="255">
        <v>159.13999999999999</v>
      </c>
      <c r="E36" s="78">
        <v>0</v>
      </c>
      <c r="F36" s="78">
        <v>0</v>
      </c>
      <c r="G36" s="245">
        <f t="shared" si="7"/>
        <v>0</v>
      </c>
      <c r="H36" s="245">
        <v>0</v>
      </c>
      <c r="I36" s="285">
        <v>0</v>
      </c>
      <c r="J36" s="247">
        <f t="shared" si="0"/>
        <v>0</v>
      </c>
      <c r="K36" s="247">
        <f t="shared" si="1"/>
        <v>0</v>
      </c>
      <c r="L36" s="247">
        <f t="shared" si="2"/>
        <v>0</v>
      </c>
      <c r="M36" s="247">
        <f t="shared" si="3"/>
        <v>0</v>
      </c>
      <c r="N36" s="247">
        <f t="shared" si="4"/>
        <v>0</v>
      </c>
      <c r="O36" s="248">
        <f t="shared" si="5"/>
        <v>0</v>
      </c>
    </row>
    <row r="37" spans="1:15" s="252" customFormat="1" ht="17.100000000000001" customHeight="1">
      <c r="A37" s="246">
        <f t="shared" si="8"/>
        <v>21</v>
      </c>
      <c r="B37" s="257" t="s">
        <v>114</v>
      </c>
      <c r="C37" s="254" t="s">
        <v>15</v>
      </c>
      <c r="D37" s="255">
        <v>1062</v>
      </c>
      <c r="E37" s="78">
        <v>0</v>
      </c>
      <c r="F37" s="78">
        <v>0</v>
      </c>
      <c r="G37" s="245">
        <f t="shared" si="7"/>
        <v>0</v>
      </c>
      <c r="H37" s="245">
        <v>0</v>
      </c>
      <c r="I37" s="285">
        <v>0</v>
      </c>
      <c r="J37" s="247">
        <f t="shared" si="0"/>
        <v>0</v>
      </c>
      <c r="K37" s="247">
        <f t="shared" si="1"/>
        <v>0</v>
      </c>
      <c r="L37" s="247">
        <f t="shared" si="2"/>
        <v>0</v>
      </c>
      <c r="M37" s="247">
        <f t="shared" si="3"/>
        <v>0</v>
      </c>
      <c r="N37" s="247">
        <f t="shared" si="4"/>
        <v>0</v>
      </c>
      <c r="O37" s="248">
        <f t="shared" si="5"/>
        <v>0</v>
      </c>
    </row>
    <row r="38" spans="1:15" s="252" customFormat="1" ht="17.100000000000001" customHeight="1">
      <c r="A38" s="246">
        <f t="shared" si="8"/>
        <v>22</v>
      </c>
      <c r="B38" s="257" t="s">
        <v>99</v>
      </c>
      <c r="C38" s="254" t="s">
        <v>95</v>
      </c>
      <c r="D38" s="255">
        <v>302</v>
      </c>
      <c r="E38" s="78">
        <v>0</v>
      </c>
      <c r="F38" s="78">
        <v>0</v>
      </c>
      <c r="G38" s="245">
        <f t="shared" si="7"/>
        <v>0</v>
      </c>
      <c r="H38" s="245">
        <v>0</v>
      </c>
      <c r="I38" s="285">
        <v>0</v>
      </c>
      <c r="J38" s="247">
        <f t="shared" si="0"/>
        <v>0</v>
      </c>
      <c r="K38" s="247">
        <f t="shared" si="1"/>
        <v>0</v>
      </c>
      <c r="L38" s="247">
        <f t="shared" si="2"/>
        <v>0</v>
      </c>
      <c r="M38" s="247">
        <f t="shared" si="3"/>
        <v>0</v>
      </c>
      <c r="N38" s="247">
        <f t="shared" si="4"/>
        <v>0</v>
      </c>
      <c r="O38" s="248">
        <f t="shared" si="5"/>
        <v>0</v>
      </c>
    </row>
    <row r="39" spans="1:15" s="252" customFormat="1" ht="17.100000000000001" customHeight="1">
      <c r="A39" s="246">
        <f t="shared" si="8"/>
        <v>23</v>
      </c>
      <c r="B39" s="257" t="s">
        <v>115</v>
      </c>
      <c r="C39" s="254" t="s">
        <v>15</v>
      </c>
      <c r="D39" s="255">
        <v>270</v>
      </c>
      <c r="E39" s="78">
        <v>0</v>
      </c>
      <c r="F39" s="78">
        <v>0</v>
      </c>
      <c r="G39" s="245">
        <f t="shared" si="7"/>
        <v>0</v>
      </c>
      <c r="H39" s="245">
        <v>0</v>
      </c>
      <c r="I39" s="285">
        <v>0</v>
      </c>
      <c r="J39" s="247">
        <f t="shared" si="0"/>
        <v>0</v>
      </c>
      <c r="K39" s="247">
        <f t="shared" si="1"/>
        <v>0</v>
      </c>
      <c r="L39" s="247">
        <f t="shared" si="2"/>
        <v>0</v>
      </c>
      <c r="M39" s="247">
        <f t="shared" si="3"/>
        <v>0</v>
      </c>
      <c r="N39" s="247">
        <f t="shared" si="4"/>
        <v>0</v>
      </c>
      <c r="O39" s="248">
        <f t="shared" si="5"/>
        <v>0</v>
      </c>
    </row>
    <row r="40" spans="1:15" ht="17.100000000000001" customHeight="1">
      <c r="A40" s="246">
        <f t="shared" si="8"/>
        <v>24</v>
      </c>
      <c r="B40" s="301" t="s">
        <v>132</v>
      </c>
      <c r="C40" s="33" t="s">
        <v>16</v>
      </c>
      <c r="D40" s="216">
        <v>62.1</v>
      </c>
      <c r="E40" s="78">
        <v>0</v>
      </c>
      <c r="F40" s="78">
        <v>0</v>
      </c>
      <c r="G40" s="245">
        <f t="shared" si="7"/>
        <v>0</v>
      </c>
      <c r="H40" s="245">
        <v>0</v>
      </c>
      <c r="I40" s="285">
        <v>0</v>
      </c>
      <c r="J40" s="247">
        <f t="shared" si="0"/>
        <v>0</v>
      </c>
      <c r="K40" s="247">
        <f t="shared" si="1"/>
        <v>0</v>
      </c>
      <c r="L40" s="247">
        <f t="shared" si="2"/>
        <v>0</v>
      </c>
      <c r="M40" s="247">
        <f t="shared" si="3"/>
        <v>0</v>
      </c>
      <c r="N40" s="247">
        <f t="shared" si="4"/>
        <v>0</v>
      </c>
      <c r="O40" s="248">
        <f t="shared" si="5"/>
        <v>0</v>
      </c>
    </row>
    <row r="41" spans="1:15" ht="17.100000000000001" customHeight="1" thickBot="1">
      <c r="A41" s="218"/>
      <c r="B41" s="219"/>
      <c r="C41" s="202"/>
      <c r="D41" s="220"/>
      <c r="E41" s="220"/>
      <c r="F41" s="220"/>
      <c r="G41" s="220"/>
      <c r="H41" s="221"/>
      <c r="I41" s="220"/>
      <c r="J41" s="221"/>
      <c r="K41" s="221"/>
      <c r="L41" s="221"/>
      <c r="M41" s="221"/>
      <c r="N41" s="221"/>
      <c r="O41" s="222"/>
    </row>
    <row r="42" spans="1:15" ht="17.100000000000001" customHeight="1" thickTop="1" thickBot="1">
      <c r="A42" s="333" t="s">
        <v>13</v>
      </c>
      <c r="B42" s="334"/>
      <c r="C42" s="334"/>
      <c r="D42" s="334"/>
      <c r="E42" s="334"/>
      <c r="F42" s="334"/>
      <c r="G42" s="334"/>
      <c r="H42" s="334"/>
      <c r="I42" s="335"/>
      <c r="J42" s="223"/>
      <c r="K42" s="224">
        <f>SUM(K16:K41)</f>
        <v>0</v>
      </c>
      <c r="L42" s="224">
        <f>SUM(L16:L41)</f>
        <v>0</v>
      </c>
      <c r="M42" s="224">
        <f>SUM(M16:M41)</f>
        <v>0</v>
      </c>
      <c r="N42" s="224">
        <f>SUM(N16:N41)</f>
        <v>0</v>
      </c>
      <c r="O42" s="225">
        <f>SUM(L42:N42)</f>
        <v>0</v>
      </c>
    </row>
    <row r="43" spans="1:15" ht="17.100000000000001" customHeight="1">
      <c r="A43" s="227"/>
      <c r="B43" s="228"/>
      <c r="C43" s="228"/>
      <c r="D43" s="228"/>
      <c r="E43" s="228"/>
      <c r="F43" s="228"/>
      <c r="G43" s="228"/>
      <c r="H43" s="228"/>
      <c r="I43" s="228"/>
      <c r="J43" s="229"/>
      <c r="K43" s="229"/>
      <c r="L43" s="226"/>
      <c r="M43" s="226"/>
      <c r="N43" s="226"/>
      <c r="O43" s="226"/>
    </row>
    <row r="44" spans="1:15" ht="17.100000000000001" customHeight="1">
      <c r="B44" s="8" t="str">
        <f>Koptāme!B16</f>
        <v>Tāmi sagatavoja:</v>
      </c>
    </row>
    <row r="45" spans="1:15" ht="17.100000000000001" customHeight="1">
      <c r="B45" s="8" t="str">
        <f>Koptāme!B17</f>
        <v>Datums:</v>
      </c>
    </row>
    <row r="46" spans="1:15" ht="20.100000000000001" customHeight="1">
      <c r="B46" s="8"/>
    </row>
    <row r="47" spans="1:15" ht="18" customHeight="1">
      <c r="B47" s="6"/>
      <c r="O47" s="241"/>
    </row>
    <row r="48" spans="1:15">
      <c r="B48" s="8"/>
    </row>
  </sheetData>
  <mergeCells count="10">
    <mergeCell ref="A2:O2"/>
    <mergeCell ref="A3:O3"/>
    <mergeCell ref="A42:I42"/>
    <mergeCell ref="A4:O4"/>
    <mergeCell ref="A11:A12"/>
    <mergeCell ref="B11:B12"/>
    <mergeCell ref="C11:C12"/>
    <mergeCell ref="D11:D12"/>
    <mergeCell ref="E11:J11"/>
    <mergeCell ref="K11:O11"/>
  </mergeCells>
  <pageMargins left="0.25" right="0.25" top="0.75" bottom="0.75" header="0.3" footer="0.3"/>
  <pageSetup paperSize="9" scale="5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pageSetUpPr fitToPage="1"/>
  </sheetPr>
  <dimension ref="A1:V30"/>
  <sheetViews>
    <sheetView zoomScaleNormal="100" zoomScaleSheetLayoutView="85" workbookViewId="0">
      <selection activeCell="B20" sqref="B20"/>
    </sheetView>
  </sheetViews>
  <sheetFormatPr defaultColWidth="8.85546875" defaultRowHeight="15"/>
  <cols>
    <col min="1" max="1" width="10.85546875" customWidth="1"/>
    <col min="2" max="2" width="70.85546875" customWidth="1"/>
    <col min="3" max="15" width="13.85546875" customWidth="1"/>
    <col min="16" max="16" width="15.28515625" customWidth="1"/>
    <col min="17" max="17" width="10.85546875" hidden="1" customWidth="1"/>
    <col min="18" max="19" width="0" hidden="1" customWidth="1"/>
    <col min="22" max="22" width="9.7109375" bestFit="1" customWidth="1"/>
  </cols>
  <sheetData>
    <row r="1" spans="1:22" ht="17.100000000000001" customHeight="1">
      <c r="A1" s="92"/>
      <c r="B1" s="92"/>
      <c r="C1" s="92"/>
      <c r="D1" s="92"/>
      <c r="E1" s="92"/>
      <c r="F1" s="92"/>
      <c r="G1" s="92"/>
      <c r="H1" s="92"/>
      <c r="I1" s="92"/>
      <c r="J1" s="92"/>
      <c r="K1" s="92"/>
      <c r="L1" s="92"/>
      <c r="M1" s="92"/>
      <c r="N1" s="92"/>
      <c r="O1" s="92"/>
      <c r="P1" s="1"/>
    </row>
    <row r="2" spans="1:22" ht="17.100000000000001" customHeight="1">
      <c r="A2" s="303" t="s">
        <v>43</v>
      </c>
      <c r="B2" s="303"/>
      <c r="C2" s="303"/>
      <c r="D2" s="303"/>
      <c r="E2" s="303"/>
      <c r="F2" s="303"/>
      <c r="G2" s="303"/>
      <c r="H2" s="303"/>
      <c r="I2" s="303"/>
      <c r="J2" s="303"/>
      <c r="K2" s="303"/>
      <c r="L2" s="303"/>
      <c r="M2" s="303"/>
      <c r="N2" s="303"/>
      <c r="O2" s="303"/>
      <c r="P2" s="22"/>
    </row>
    <row r="3" spans="1:22" ht="17.100000000000001" customHeight="1">
      <c r="A3" s="348" t="s">
        <v>88</v>
      </c>
      <c r="B3" s="348"/>
      <c r="C3" s="348"/>
      <c r="D3" s="348"/>
      <c r="E3" s="348"/>
      <c r="F3" s="348"/>
      <c r="G3" s="348"/>
      <c r="H3" s="348"/>
      <c r="I3" s="348"/>
      <c r="J3" s="348"/>
      <c r="K3" s="348"/>
      <c r="L3" s="348"/>
      <c r="M3" s="348"/>
      <c r="N3" s="348"/>
      <c r="O3" s="348"/>
      <c r="P3" s="1"/>
    </row>
    <row r="4" spans="1:22" ht="17.100000000000001" customHeight="1">
      <c r="A4" s="349" t="s">
        <v>0</v>
      </c>
      <c r="B4" s="349"/>
      <c r="C4" s="349"/>
      <c r="D4" s="349"/>
      <c r="E4" s="349"/>
      <c r="F4" s="349"/>
      <c r="G4" s="349"/>
      <c r="H4" s="349"/>
      <c r="I4" s="349"/>
      <c r="J4" s="349"/>
      <c r="K4" s="349"/>
      <c r="L4" s="349"/>
      <c r="M4" s="349"/>
      <c r="N4" s="349"/>
      <c r="O4" s="349"/>
      <c r="P4" s="32"/>
    </row>
    <row r="5" spans="1:22" s="38" customFormat="1" ht="17.100000000000001" customHeight="1">
      <c r="A5" s="91" t="str">
        <f>Koptāme!A3</f>
        <v>Pasūtītājs: SIA "FRAVIA", reģ. Nr. 41503080013</v>
      </c>
      <c r="B5" s="93"/>
      <c r="C5" s="93"/>
      <c r="D5" s="93"/>
      <c r="E5" s="93"/>
      <c r="F5" s="93"/>
      <c r="G5" s="93"/>
      <c r="H5" s="93"/>
      <c r="I5" s="93"/>
      <c r="J5" s="93"/>
      <c r="K5" s="93"/>
      <c r="L5" s="93"/>
      <c r="M5" s="93"/>
      <c r="N5" s="93"/>
      <c r="O5" s="93"/>
      <c r="P5" s="37"/>
    </row>
    <row r="6" spans="1:22" s="38" customFormat="1" ht="17.100000000000001" customHeight="1">
      <c r="A6" s="91" t="str">
        <f>Koptāme!A4</f>
        <v>Būvobjekts: LOGISTIKAS ĒKAS JAUNBŪVE</v>
      </c>
      <c r="B6" s="94"/>
      <c r="C6" s="94"/>
      <c r="D6" s="94"/>
      <c r="E6" s="94"/>
      <c r="F6" s="94"/>
      <c r="G6" s="94"/>
      <c r="H6" s="94"/>
      <c r="I6" s="94"/>
      <c r="J6" s="94"/>
      <c r="K6" s="94"/>
      <c r="L6" s="94"/>
      <c r="M6" s="94"/>
      <c r="N6" s="94"/>
      <c r="O6" s="94"/>
      <c r="P6" s="39"/>
    </row>
    <row r="7" spans="1:22" s="38" customFormat="1" ht="17.100000000000001" customHeight="1">
      <c r="A7" s="91" t="str">
        <f>Koptāme!A5</f>
        <v>Adrese: Daugavpils iela 3A, Dagda, LV-5674</v>
      </c>
      <c r="B7" s="94"/>
      <c r="C7" s="94"/>
      <c r="D7" s="94"/>
      <c r="E7" s="94"/>
      <c r="F7" s="94"/>
      <c r="G7" s="94"/>
      <c r="H7" s="94"/>
      <c r="I7" s="94"/>
      <c r="J7" s="94"/>
      <c r="K7" s="94"/>
      <c r="L7" s="94"/>
      <c r="M7" s="94"/>
      <c r="N7" s="94"/>
      <c r="O7" s="94"/>
      <c r="P7" s="39"/>
    </row>
    <row r="8" spans="1:22" ht="17.100000000000001" customHeight="1">
      <c r="A8" s="96"/>
      <c r="B8" s="96"/>
      <c r="C8" s="96"/>
      <c r="D8" s="96"/>
      <c r="E8" s="96"/>
      <c r="F8" s="96"/>
      <c r="G8" s="96"/>
      <c r="H8" s="96"/>
      <c r="I8" s="96"/>
      <c r="J8" s="96"/>
      <c r="K8" s="96"/>
      <c r="L8" s="96"/>
      <c r="M8" s="96"/>
      <c r="N8" s="96"/>
      <c r="O8" s="96"/>
      <c r="P8" s="2"/>
    </row>
    <row r="9" spans="1:22" s="38" customFormat="1" ht="17.100000000000001" customHeight="1">
      <c r="A9" s="94">
        <f>Koptāme!A8</f>
        <v>0</v>
      </c>
      <c r="B9" s="94"/>
      <c r="C9" s="94"/>
      <c r="D9" s="94"/>
      <c r="E9" s="94"/>
      <c r="F9" s="94"/>
      <c r="G9" s="94"/>
      <c r="H9" s="94"/>
      <c r="I9" s="94"/>
      <c r="J9" s="188" t="s">
        <v>3</v>
      </c>
      <c r="K9" s="188"/>
      <c r="L9" s="270">
        <f>O22</f>
        <v>0</v>
      </c>
      <c r="M9" s="91" t="s">
        <v>12</v>
      </c>
      <c r="N9" s="94"/>
      <c r="O9" s="94"/>
      <c r="P9" s="39"/>
    </row>
    <row r="10" spans="1:22" ht="17.100000000000001" customHeight="1" thickBot="1">
      <c r="A10" s="2"/>
      <c r="B10" s="2"/>
      <c r="C10" s="2"/>
      <c r="D10" s="2"/>
      <c r="E10" s="2"/>
      <c r="F10" s="2"/>
      <c r="G10" s="2"/>
      <c r="H10" s="2"/>
      <c r="I10" s="2"/>
      <c r="J10" s="2"/>
      <c r="K10" s="2"/>
      <c r="L10" s="2"/>
      <c r="M10" s="2"/>
      <c r="N10" s="2"/>
      <c r="O10" s="2"/>
      <c r="P10" s="2"/>
    </row>
    <row r="11" spans="1:22" ht="17.100000000000001" customHeight="1">
      <c r="A11" s="308" t="s">
        <v>1</v>
      </c>
      <c r="B11" s="310" t="s">
        <v>4</v>
      </c>
      <c r="C11" s="310" t="s">
        <v>11</v>
      </c>
      <c r="D11" s="310" t="s">
        <v>2</v>
      </c>
      <c r="E11" s="313" t="s">
        <v>54</v>
      </c>
      <c r="F11" s="314"/>
      <c r="G11" s="314"/>
      <c r="H11" s="314"/>
      <c r="I11" s="314"/>
      <c r="J11" s="315"/>
      <c r="K11" s="316" t="s">
        <v>55</v>
      </c>
      <c r="L11" s="317"/>
      <c r="M11" s="317"/>
      <c r="N11" s="317"/>
      <c r="O11" s="318"/>
      <c r="P11" s="44"/>
    </row>
    <row r="12" spans="1:22" ht="51" customHeight="1">
      <c r="A12" s="309"/>
      <c r="B12" s="311"/>
      <c r="C12" s="312"/>
      <c r="D12" s="312"/>
      <c r="E12" s="30" t="s">
        <v>19</v>
      </c>
      <c r="F12" s="30" t="s">
        <v>20</v>
      </c>
      <c r="G12" s="31" t="s">
        <v>5</v>
      </c>
      <c r="H12" s="31" t="s">
        <v>6</v>
      </c>
      <c r="I12" s="31" t="s">
        <v>7</v>
      </c>
      <c r="J12" s="31" t="s">
        <v>8</v>
      </c>
      <c r="K12" s="31" t="s">
        <v>21</v>
      </c>
      <c r="L12" s="31" t="s">
        <v>9</v>
      </c>
      <c r="M12" s="31" t="s">
        <v>6</v>
      </c>
      <c r="N12" s="31" t="s">
        <v>7</v>
      </c>
      <c r="O12" s="153" t="s">
        <v>10</v>
      </c>
      <c r="P12" s="45"/>
    </row>
    <row r="13" spans="1:22" ht="17.100000000000001" customHeight="1" thickBot="1">
      <c r="A13" s="154">
        <v>1</v>
      </c>
      <c r="B13" s="155">
        <v>2</v>
      </c>
      <c r="C13" s="155">
        <v>3</v>
      </c>
      <c r="D13" s="155">
        <v>4</v>
      </c>
      <c r="E13" s="155">
        <v>5</v>
      </c>
      <c r="F13" s="155">
        <v>6</v>
      </c>
      <c r="G13" s="155">
        <v>7</v>
      </c>
      <c r="H13" s="155">
        <v>8</v>
      </c>
      <c r="I13" s="155">
        <v>9</v>
      </c>
      <c r="J13" s="155">
        <v>10</v>
      </c>
      <c r="K13" s="155">
        <v>11</v>
      </c>
      <c r="L13" s="155">
        <v>12</v>
      </c>
      <c r="M13" s="155">
        <v>13</v>
      </c>
      <c r="N13" s="155">
        <v>14</v>
      </c>
      <c r="O13" s="156">
        <v>15</v>
      </c>
      <c r="P13" s="46"/>
    </row>
    <row r="14" spans="1:22" ht="17.100000000000001" customHeight="1">
      <c r="A14" s="157"/>
      <c r="B14" s="149"/>
      <c r="C14" s="150"/>
      <c r="D14" s="151"/>
      <c r="E14" s="151"/>
      <c r="F14" s="151"/>
      <c r="G14" s="152"/>
      <c r="H14" s="152"/>
      <c r="I14" s="152"/>
      <c r="J14" s="152"/>
      <c r="K14" s="152"/>
      <c r="L14" s="152"/>
      <c r="M14" s="152"/>
      <c r="N14" s="152"/>
      <c r="O14" s="158"/>
    </row>
    <row r="15" spans="1:22" s="171" customFormat="1" ht="17.100000000000001" customHeight="1">
      <c r="A15" s="175"/>
      <c r="B15" s="182" t="s">
        <v>80</v>
      </c>
      <c r="C15" s="173"/>
      <c r="D15" s="183"/>
      <c r="E15" s="166"/>
      <c r="F15" s="184"/>
      <c r="G15" s="167"/>
      <c r="H15" s="167"/>
      <c r="I15" s="167"/>
      <c r="J15" s="168"/>
      <c r="K15" s="168"/>
      <c r="L15" s="168"/>
      <c r="M15" s="168"/>
      <c r="N15" s="168"/>
      <c r="O15" s="176"/>
      <c r="P15" s="185"/>
      <c r="Q15" s="186"/>
      <c r="V15" s="177"/>
    </row>
    <row r="16" spans="1:22" ht="17.100000000000001" customHeight="1">
      <c r="A16" s="159">
        <v>1</v>
      </c>
      <c r="B16" s="23" t="s">
        <v>46</v>
      </c>
      <c r="C16" s="18" t="s">
        <v>18</v>
      </c>
      <c r="D16" s="24">
        <v>1</v>
      </c>
      <c r="E16" s="48">
        <v>0</v>
      </c>
      <c r="F16" s="48">
        <v>0</v>
      </c>
      <c r="G16" s="42">
        <f>ROUND(E16*F16,2)</f>
        <v>0</v>
      </c>
      <c r="H16" s="42">
        <v>0</v>
      </c>
      <c r="I16" s="42">
        <v>0</v>
      </c>
      <c r="J16" s="20">
        <f t="shared" ref="J16" si="0">ROUND(I16+H16+G16,2)</f>
        <v>0</v>
      </c>
      <c r="K16" s="20">
        <f t="shared" ref="K16" si="1">ROUND(D16*E16,2)</f>
        <v>0</v>
      </c>
      <c r="L16" s="20">
        <f t="shared" ref="L16" si="2">ROUND(G16*D16,2)</f>
        <v>0</v>
      </c>
      <c r="M16" s="20">
        <f t="shared" ref="M16" si="3">ROUND(H16*D16,2)</f>
        <v>0</v>
      </c>
      <c r="N16" s="20">
        <f t="shared" ref="N16" si="4">ROUND(I16*D16,2)</f>
        <v>0</v>
      </c>
      <c r="O16" s="160">
        <f t="shared" ref="O16" si="5">ROUND(N16+M16+L16,2)</f>
        <v>0</v>
      </c>
      <c r="P16" s="47"/>
      <c r="Q16" s="41"/>
      <c r="V16" s="13"/>
    </row>
    <row r="17" spans="1:22" ht="51" customHeight="1">
      <c r="A17" s="159">
        <f>A16+1</f>
        <v>2</v>
      </c>
      <c r="B17" s="23" t="s">
        <v>116</v>
      </c>
      <c r="C17" s="18" t="s">
        <v>48</v>
      </c>
      <c r="D17" s="24">
        <v>40.6</v>
      </c>
      <c r="E17" s="43">
        <v>0</v>
      </c>
      <c r="F17" s="48">
        <v>0</v>
      </c>
      <c r="G17" s="42">
        <f t="shared" ref="G17:G20" si="6">ROUND(E17*F17,2)</f>
        <v>0</v>
      </c>
      <c r="H17" s="42">
        <v>0</v>
      </c>
      <c r="I17" s="42">
        <v>0</v>
      </c>
      <c r="J17" s="20">
        <f t="shared" ref="J17:J20" si="7">ROUND(I17+H17+G17,2)</f>
        <v>0</v>
      </c>
      <c r="K17" s="20">
        <f t="shared" ref="K17:K20" si="8">ROUND(D17*E17,2)</f>
        <v>0</v>
      </c>
      <c r="L17" s="20">
        <f t="shared" ref="L17:L20" si="9">ROUND(G17*D17,2)</f>
        <v>0</v>
      </c>
      <c r="M17" s="20">
        <f t="shared" ref="M17:M20" si="10">ROUND(H17*D17,2)</f>
        <v>0</v>
      </c>
      <c r="N17" s="20">
        <f t="shared" ref="N17:N20" si="11">ROUND(I17*D17,2)</f>
        <v>0</v>
      </c>
      <c r="O17" s="160">
        <f t="shared" ref="O17:O20" si="12">ROUND(N17+M17+L17,2)</f>
        <v>0</v>
      </c>
      <c r="P17" s="47"/>
      <c r="Q17" s="41"/>
      <c r="V17" s="13"/>
    </row>
    <row r="18" spans="1:22" ht="17.100000000000001" customHeight="1">
      <c r="A18" s="159">
        <f t="shared" ref="A18:A20" si="13">A17+1</f>
        <v>3</v>
      </c>
      <c r="B18" s="23" t="s">
        <v>47</v>
      </c>
      <c r="C18" s="18" t="s">
        <v>48</v>
      </c>
      <c r="D18" s="24">
        <v>40.6</v>
      </c>
      <c r="E18" s="43">
        <v>0</v>
      </c>
      <c r="F18" s="48">
        <v>0</v>
      </c>
      <c r="G18" s="42">
        <f t="shared" si="6"/>
        <v>0</v>
      </c>
      <c r="H18" s="42">
        <v>0</v>
      </c>
      <c r="I18" s="42">
        <v>0</v>
      </c>
      <c r="J18" s="20">
        <f t="shared" si="7"/>
        <v>0</v>
      </c>
      <c r="K18" s="20">
        <f t="shared" si="8"/>
        <v>0</v>
      </c>
      <c r="L18" s="20">
        <f t="shared" si="9"/>
        <v>0</v>
      </c>
      <c r="M18" s="20">
        <f t="shared" si="10"/>
        <v>0</v>
      </c>
      <c r="N18" s="20">
        <f t="shared" si="11"/>
        <v>0</v>
      </c>
      <c r="O18" s="160">
        <f t="shared" si="12"/>
        <v>0</v>
      </c>
      <c r="P18" s="47"/>
      <c r="Q18" s="41"/>
      <c r="V18" s="13"/>
    </row>
    <row r="19" spans="1:22" ht="33.950000000000003" customHeight="1">
      <c r="A19" s="159">
        <f t="shared" si="13"/>
        <v>4</v>
      </c>
      <c r="B19" s="301" t="s">
        <v>133</v>
      </c>
      <c r="C19" s="18" t="s">
        <v>18</v>
      </c>
      <c r="D19" s="24">
        <v>1</v>
      </c>
      <c r="E19" s="43">
        <v>0</v>
      </c>
      <c r="F19" s="48">
        <v>0</v>
      </c>
      <c r="G19" s="42">
        <f t="shared" si="6"/>
        <v>0</v>
      </c>
      <c r="H19" s="42">
        <v>0</v>
      </c>
      <c r="I19" s="42">
        <v>0</v>
      </c>
      <c r="J19" s="20">
        <f t="shared" si="7"/>
        <v>0</v>
      </c>
      <c r="K19" s="20">
        <f t="shared" si="8"/>
        <v>0</v>
      </c>
      <c r="L19" s="20">
        <f t="shared" si="9"/>
        <v>0</v>
      </c>
      <c r="M19" s="20">
        <f t="shared" si="10"/>
        <v>0</v>
      </c>
      <c r="N19" s="20">
        <f t="shared" si="11"/>
        <v>0</v>
      </c>
      <c r="O19" s="160">
        <f t="shared" si="12"/>
        <v>0</v>
      </c>
      <c r="P19" s="47"/>
      <c r="Q19" s="41"/>
      <c r="V19" s="13"/>
    </row>
    <row r="20" spans="1:22" ht="17.100000000000001" customHeight="1">
      <c r="A20" s="159">
        <f t="shared" si="13"/>
        <v>5</v>
      </c>
      <c r="B20" s="23" t="s">
        <v>60</v>
      </c>
      <c r="C20" s="18" t="s">
        <v>18</v>
      </c>
      <c r="D20" s="24">
        <v>1</v>
      </c>
      <c r="E20" s="43">
        <v>0</v>
      </c>
      <c r="F20" s="48">
        <v>0</v>
      </c>
      <c r="G20" s="42">
        <f t="shared" si="6"/>
        <v>0</v>
      </c>
      <c r="H20" s="42">
        <v>0</v>
      </c>
      <c r="I20" s="42">
        <v>0</v>
      </c>
      <c r="J20" s="20">
        <f t="shared" si="7"/>
        <v>0</v>
      </c>
      <c r="K20" s="20">
        <f t="shared" si="8"/>
        <v>0</v>
      </c>
      <c r="L20" s="20">
        <f t="shared" si="9"/>
        <v>0</v>
      </c>
      <c r="M20" s="20">
        <f t="shared" si="10"/>
        <v>0</v>
      </c>
      <c r="N20" s="20">
        <f t="shared" si="11"/>
        <v>0</v>
      </c>
      <c r="O20" s="160">
        <f t="shared" si="12"/>
        <v>0</v>
      </c>
      <c r="P20" s="47"/>
      <c r="Q20" s="83">
        <f>SUM(O16:O20)/D17</f>
        <v>0</v>
      </c>
      <c r="R20" s="38" t="s">
        <v>49</v>
      </c>
      <c r="V20" s="13"/>
    </row>
    <row r="21" spans="1:22" ht="17.100000000000001" customHeight="1" thickBot="1">
      <c r="A21" s="161"/>
      <c r="B21" s="14"/>
      <c r="C21" s="15"/>
      <c r="D21" s="16"/>
      <c r="E21" s="16"/>
      <c r="F21" s="16"/>
      <c r="G21" s="16"/>
      <c r="H21" s="16"/>
      <c r="I21" s="16"/>
      <c r="J21" s="17"/>
      <c r="K21" s="17"/>
      <c r="L21" s="17"/>
      <c r="M21" s="17"/>
      <c r="N21" s="17"/>
      <c r="O21" s="162"/>
      <c r="P21" s="47"/>
    </row>
    <row r="22" spans="1:22" ht="17.100000000000001" customHeight="1" thickTop="1" thickBot="1">
      <c r="A22" s="304" t="s">
        <v>13</v>
      </c>
      <c r="B22" s="305"/>
      <c r="C22" s="305"/>
      <c r="D22" s="305"/>
      <c r="E22" s="305"/>
      <c r="F22" s="305"/>
      <c r="G22" s="305"/>
      <c r="H22" s="305"/>
      <c r="I22" s="306"/>
      <c r="J22" s="163"/>
      <c r="K22" s="164">
        <f>SUM(K15:K20)</f>
        <v>0</v>
      </c>
      <c r="L22" s="164">
        <f>SUM(L15:L20)</f>
        <v>0</v>
      </c>
      <c r="M22" s="164">
        <f>SUM(M15:M20)</f>
        <v>0</v>
      </c>
      <c r="N22" s="164">
        <f>SUM(N15:N20)</f>
        <v>0</v>
      </c>
      <c r="O22" s="165">
        <f>SUM(L22:N22)</f>
        <v>0</v>
      </c>
      <c r="P22" s="28"/>
    </row>
    <row r="23" spans="1:22" ht="17.100000000000001" customHeight="1">
      <c r="A23" s="25"/>
      <c r="B23" s="26"/>
      <c r="C23" s="26"/>
      <c r="D23" s="26"/>
      <c r="E23" s="26"/>
      <c r="F23" s="26"/>
      <c r="G23" s="26"/>
      <c r="H23" s="26"/>
      <c r="I23" s="26"/>
      <c r="J23" s="27"/>
      <c r="K23" s="27"/>
      <c r="L23" s="28"/>
      <c r="M23" s="28"/>
      <c r="N23" s="28"/>
      <c r="O23" s="28"/>
      <c r="P23" s="28"/>
    </row>
    <row r="24" spans="1:22" ht="17.100000000000001" customHeight="1">
      <c r="A24" s="25"/>
      <c r="B24" s="269" t="str">
        <f>Koptāme!B16</f>
        <v>Tāmi sagatavoja:</v>
      </c>
      <c r="C24" s="26"/>
      <c r="D24" s="26"/>
      <c r="E24" s="26"/>
      <c r="F24" s="26"/>
      <c r="G24" s="26"/>
      <c r="H24" s="26"/>
      <c r="I24" s="26"/>
      <c r="J24" s="27"/>
      <c r="K24" s="27"/>
      <c r="L24" s="28"/>
      <c r="M24" s="28"/>
      <c r="N24" s="28"/>
      <c r="O24" s="28"/>
      <c r="P24" s="28"/>
    </row>
    <row r="25" spans="1:22" ht="17.100000000000001" customHeight="1">
      <c r="A25" s="25"/>
      <c r="B25" s="269" t="str">
        <f>Koptāme!B17</f>
        <v>Datums:</v>
      </c>
      <c r="C25" s="26"/>
      <c r="D25" s="26"/>
      <c r="E25" s="26"/>
      <c r="F25" s="26"/>
      <c r="G25" s="26"/>
      <c r="H25" s="26"/>
      <c r="I25" s="26"/>
      <c r="J25" s="27"/>
      <c r="K25" s="27"/>
      <c r="L25" s="28"/>
      <c r="M25" s="28"/>
      <c r="N25" s="28"/>
      <c r="O25" s="28"/>
      <c r="P25" s="28"/>
    </row>
    <row r="26" spans="1:22" ht="15.75" customHeight="1">
      <c r="B26" s="8"/>
    </row>
    <row r="27" spans="1:22" ht="15.75" customHeight="1">
      <c r="B27" s="8"/>
    </row>
    <row r="28" spans="1:22" ht="20.100000000000001" customHeight="1">
      <c r="B28" s="8"/>
    </row>
    <row r="29" spans="1:22" ht="18" customHeight="1">
      <c r="B29" s="6"/>
      <c r="O29" s="13"/>
      <c r="P29" s="13"/>
    </row>
    <row r="30" spans="1:22">
      <c r="B30" s="8"/>
    </row>
  </sheetData>
  <mergeCells count="10">
    <mergeCell ref="A2:O2"/>
    <mergeCell ref="A3:O3"/>
    <mergeCell ref="A22:I22"/>
    <mergeCell ref="A4:O4"/>
    <mergeCell ref="A11:A12"/>
    <mergeCell ref="B11:B12"/>
    <mergeCell ref="C11:C12"/>
    <mergeCell ref="D11:D12"/>
    <mergeCell ref="E11:J11"/>
    <mergeCell ref="K11:O11"/>
  </mergeCells>
  <pageMargins left="0.25" right="0.25" top="0.75" bottom="0.75" header="0.3" footer="0.3"/>
  <pageSetup paperSize="9" scale="5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fitToPage="1"/>
  </sheetPr>
  <dimension ref="A1:S30"/>
  <sheetViews>
    <sheetView zoomScaleNormal="100" zoomScaleSheetLayoutView="85" workbookViewId="0">
      <selection activeCell="B24" sqref="B24"/>
    </sheetView>
  </sheetViews>
  <sheetFormatPr defaultColWidth="8.85546875" defaultRowHeight="15"/>
  <cols>
    <col min="1" max="1" width="10.85546875" customWidth="1"/>
    <col min="2" max="2" width="70.85546875" customWidth="1"/>
    <col min="3" max="15" width="13.85546875" customWidth="1"/>
  </cols>
  <sheetData>
    <row r="1" spans="1:19" ht="17.100000000000001" customHeight="1">
      <c r="A1" s="92"/>
      <c r="B1" s="92"/>
      <c r="C1" s="92"/>
      <c r="D1" s="92"/>
      <c r="E1" s="92"/>
      <c r="F1" s="92"/>
      <c r="G1" s="92"/>
      <c r="H1" s="92"/>
      <c r="I1" s="92"/>
      <c r="J1" s="92"/>
      <c r="K1" s="92"/>
      <c r="L1" s="92"/>
      <c r="M1" s="92"/>
      <c r="N1" s="92"/>
      <c r="O1" s="92"/>
    </row>
    <row r="2" spans="1:19" ht="17.100000000000001" customHeight="1">
      <c r="A2" s="303" t="s">
        <v>37</v>
      </c>
      <c r="B2" s="303"/>
      <c r="C2" s="303"/>
      <c r="D2" s="303"/>
      <c r="E2" s="303"/>
      <c r="F2" s="303"/>
      <c r="G2" s="303"/>
      <c r="H2" s="303"/>
      <c r="I2" s="303"/>
      <c r="J2" s="303"/>
      <c r="K2" s="303"/>
      <c r="L2" s="303"/>
      <c r="M2" s="303"/>
      <c r="N2" s="303"/>
      <c r="O2" s="303"/>
    </row>
    <row r="3" spans="1:19" ht="17.100000000000001" customHeight="1">
      <c r="A3" s="302" t="s">
        <v>108</v>
      </c>
      <c r="B3" s="302"/>
      <c r="C3" s="302"/>
      <c r="D3" s="302"/>
      <c r="E3" s="302"/>
      <c r="F3" s="302"/>
      <c r="G3" s="302"/>
      <c r="H3" s="302"/>
      <c r="I3" s="302"/>
      <c r="J3" s="302"/>
      <c r="K3" s="302"/>
      <c r="L3" s="302"/>
      <c r="M3" s="302"/>
      <c r="N3" s="302"/>
      <c r="O3" s="302"/>
    </row>
    <row r="4" spans="1:19" ht="17.100000000000001" customHeight="1">
      <c r="A4" s="307" t="s">
        <v>0</v>
      </c>
      <c r="B4" s="307"/>
      <c r="C4" s="307"/>
      <c r="D4" s="307"/>
      <c r="E4" s="307"/>
      <c r="F4" s="307"/>
      <c r="G4" s="307"/>
      <c r="H4" s="307"/>
      <c r="I4" s="307"/>
      <c r="J4" s="307"/>
      <c r="K4" s="307"/>
      <c r="L4" s="307"/>
      <c r="M4" s="307"/>
      <c r="N4" s="307"/>
      <c r="O4" s="307"/>
    </row>
    <row r="5" spans="1:19" s="38" customFormat="1" ht="17.100000000000001" customHeight="1">
      <c r="A5" s="91" t="str">
        <f>Koptāme!A3</f>
        <v>Pasūtītājs: SIA "FRAVIA", reģ. Nr. 41503080013</v>
      </c>
      <c r="B5" s="93"/>
      <c r="C5" s="93"/>
      <c r="D5" s="93"/>
      <c r="E5" s="93"/>
      <c r="F5" s="93"/>
      <c r="G5" s="93"/>
      <c r="H5" s="93"/>
      <c r="I5" s="93"/>
      <c r="J5" s="93"/>
      <c r="K5" s="93"/>
      <c r="L5" s="93"/>
      <c r="M5" s="93"/>
      <c r="N5" s="93"/>
      <c r="O5" s="93"/>
    </row>
    <row r="6" spans="1:19" s="38" customFormat="1" ht="17.100000000000001" customHeight="1">
      <c r="A6" s="91" t="str">
        <f>Koptāme!A4</f>
        <v>Būvobjekts: LOGISTIKAS ĒKAS JAUNBŪVE</v>
      </c>
      <c r="B6" s="94"/>
      <c r="C6" s="94"/>
      <c r="D6" s="94"/>
      <c r="E6" s="94"/>
      <c r="F6" s="94"/>
      <c r="G6" s="94"/>
      <c r="H6" s="94"/>
      <c r="I6" s="94"/>
      <c r="J6" s="94"/>
      <c r="K6" s="94"/>
      <c r="L6" s="94"/>
      <c r="M6" s="94"/>
      <c r="N6" s="94"/>
      <c r="O6" s="94"/>
    </row>
    <row r="7" spans="1:19" s="38" customFormat="1" ht="17.100000000000001" customHeight="1">
      <c r="A7" s="91" t="str">
        <f>Koptāme!A5</f>
        <v>Adrese: Daugavpils iela 3A, Dagda, LV-5674</v>
      </c>
      <c r="B7" s="94"/>
      <c r="C7" s="94"/>
      <c r="D7" s="94"/>
      <c r="E7" s="94"/>
      <c r="F7" s="94"/>
      <c r="G7" s="94"/>
      <c r="H7" s="94"/>
      <c r="I7" s="94"/>
      <c r="J7" s="94"/>
      <c r="K7" s="94"/>
      <c r="L7" s="94"/>
      <c r="M7" s="94"/>
      <c r="N7" s="94"/>
      <c r="O7" s="94"/>
    </row>
    <row r="8" spans="1:19" ht="17.100000000000001" customHeight="1">
      <c r="A8" s="91"/>
      <c r="B8" s="96"/>
      <c r="C8" s="96"/>
      <c r="D8" s="96"/>
      <c r="E8" s="96"/>
      <c r="F8" s="96"/>
      <c r="G8" s="96"/>
      <c r="H8" s="96"/>
      <c r="I8" s="96"/>
      <c r="J8" s="96"/>
      <c r="K8" s="96"/>
      <c r="L8" s="96"/>
      <c r="M8" s="96"/>
      <c r="N8" s="96"/>
      <c r="O8" s="96"/>
    </row>
    <row r="9" spans="1:19" ht="17.100000000000001" customHeight="1">
      <c r="A9" s="96">
        <f>Koptāme!A8</f>
        <v>0</v>
      </c>
      <c r="B9" s="96"/>
      <c r="C9" s="96"/>
      <c r="D9" s="96"/>
      <c r="E9" s="96"/>
      <c r="F9" s="96"/>
      <c r="G9" s="96"/>
      <c r="H9" s="96"/>
      <c r="I9" s="96"/>
      <c r="J9" s="97" t="s">
        <v>3</v>
      </c>
      <c r="K9" s="97"/>
      <c r="L9" s="98">
        <f>O21</f>
        <v>0</v>
      </c>
      <c r="M9" s="95" t="s">
        <v>12</v>
      </c>
      <c r="N9" s="96"/>
      <c r="O9" s="96"/>
    </row>
    <row r="10" spans="1:19" ht="17.100000000000001" customHeight="1" thickBot="1">
      <c r="A10" s="96"/>
      <c r="B10" s="96"/>
      <c r="C10" s="96"/>
      <c r="D10" s="96"/>
      <c r="E10" s="96"/>
      <c r="F10" s="96"/>
      <c r="G10" s="96"/>
      <c r="H10" s="96"/>
      <c r="I10" s="96"/>
      <c r="J10" s="96"/>
      <c r="K10" s="96"/>
      <c r="L10" s="96"/>
      <c r="M10" s="96"/>
      <c r="N10" s="96"/>
      <c r="O10" s="96"/>
    </row>
    <row r="11" spans="1:19" ht="17.100000000000001" customHeight="1">
      <c r="A11" s="308" t="s">
        <v>1</v>
      </c>
      <c r="B11" s="310" t="s">
        <v>4</v>
      </c>
      <c r="C11" s="310" t="s">
        <v>11</v>
      </c>
      <c r="D11" s="310" t="s">
        <v>2</v>
      </c>
      <c r="E11" s="313" t="s">
        <v>54</v>
      </c>
      <c r="F11" s="314"/>
      <c r="G11" s="314"/>
      <c r="H11" s="314"/>
      <c r="I11" s="314"/>
      <c r="J11" s="315"/>
      <c r="K11" s="316" t="s">
        <v>55</v>
      </c>
      <c r="L11" s="317"/>
      <c r="M11" s="317"/>
      <c r="N11" s="317"/>
      <c r="O11" s="318"/>
    </row>
    <row r="12" spans="1:19" ht="51" customHeight="1">
      <c r="A12" s="309"/>
      <c r="B12" s="311"/>
      <c r="C12" s="312"/>
      <c r="D12" s="312"/>
      <c r="E12" s="30" t="s">
        <v>19</v>
      </c>
      <c r="F12" s="30" t="s">
        <v>20</v>
      </c>
      <c r="G12" s="31" t="s">
        <v>5</v>
      </c>
      <c r="H12" s="31" t="s">
        <v>6</v>
      </c>
      <c r="I12" s="31" t="s">
        <v>7</v>
      </c>
      <c r="J12" s="31" t="s">
        <v>8</v>
      </c>
      <c r="K12" s="31" t="s">
        <v>21</v>
      </c>
      <c r="L12" s="31" t="s">
        <v>9</v>
      </c>
      <c r="M12" s="31" t="s">
        <v>6</v>
      </c>
      <c r="N12" s="31" t="s">
        <v>7</v>
      </c>
      <c r="O12" s="153" t="s">
        <v>10</v>
      </c>
    </row>
    <row r="13" spans="1:19" ht="17.100000000000001" customHeight="1" thickBot="1">
      <c r="A13" s="154">
        <v>1</v>
      </c>
      <c r="B13" s="155">
        <v>2</v>
      </c>
      <c r="C13" s="155">
        <v>3</v>
      </c>
      <c r="D13" s="155">
        <v>4</v>
      </c>
      <c r="E13" s="155">
        <v>5</v>
      </c>
      <c r="F13" s="155">
        <v>6</v>
      </c>
      <c r="G13" s="155">
        <v>7</v>
      </c>
      <c r="H13" s="155">
        <v>8</v>
      </c>
      <c r="I13" s="155">
        <v>9</v>
      </c>
      <c r="J13" s="155">
        <v>10</v>
      </c>
      <c r="K13" s="155">
        <v>11</v>
      </c>
      <c r="L13" s="155">
        <v>12</v>
      </c>
      <c r="M13" s="155">
        <v>13</v>
      </c>
      <c r="N13" s="155">
        <v>14</v>
      </c>
      <c r="O13" s="156">
        <v>15</v>
      </c>
    </row>
    <row r="14" spans="1:19" ht="17.100000000000001" customHeight="1">
      <c r="A14" s="157"/>
      <c r="B14" s="149"/>
      <c r="C14" s="150"/>
      <c r="D14" s="151"/>
      <c r="E14" s="151"/>
      <c r="F14" s="151"/>
      <c r="G14" s="152"/>
      <c r="H14" s="152"/>
      <c r="I14" s="152"/>
      <c r="J14" s="152"/>
      <c r="K14" s="152"/>
      <c r="L14" s="152"/>
      <c r="M14" s="152"/>
      <c r="N14" s="152"/>
      <c r="O14" s="158"/>
    </row>
    <row r="15" spans="1:19" s="171" customFormat="1" ht="17.100000000000001" customHeight="1">
      <c r="A15" s="175"/>
      <c r="B15" s="172" t="s">
        <v>81</v>
      </c>
      <c r="C15" s="173" t="s">
        <v>15</v>
      </c>
      <c r="D15" s="183"/>
      <c r="E15" s="187"/>
      <c r="F15" s="187"/>
      <c r="G15" s="168"/>
      <c r="H15" s="168"/>
      <c r="I15" s="168"/>
      <c r="J15" s="168"/>
      <c r="K15" s="168"/>
      <c r="L15" s="168"/>
      <c r="M15" s="168"/>
      <c r="N15" s="168"/>
      <c r="O15" s="176"/>
      <c r="S15" s="177"/>
    </row>
    <row r="16" spans="1:19" ht="33.950000000000003" customHeight="1">
      <c r="A16" s="159">
        <f t="shared" ref="A16:A17" si="0">A15+1</f>
        <v>1</v>
      </c>
      <c r="B16" s="29" t="s">
        <v>137</v>
      </c>
      <c r="C16" s="18" t="s">
        <v>15</v>
      </c>
      <c r="D16" s="24">
        <v>941.19</v>
      </c>
      <c r="E16" s="49">
        <v>0</v>
      </c>
      <c r="F16" s="48">
        <v>0</v>
      </c>
      <c r="G16" s="42">
        <f>ROUND(F16*E16,2)</f>
        <v>0</v>
      </c>
      <c r="H16" s="42">
        <v>0</v>
      </c>
      <c r="I16" s="42">
        <v>0</v>
      </c>
      <c r="J16" s="20">
        <f t="shared" ref="J16:J19" si="1">ROUND(I16+H16+G16,2)</f>
        <v>0</v>
      </c>
      <c r="K16" s="20">
        <f t="shared" ref="K16:K19" si="2">ROUND(D16*E16,2)</f>
        <v>0</v>
      </c>
      <c r="L16" s="20">
        <f t="shared" ref="L16:L19" si="3">ROUND(G16*D16,2)</f>
        <v>0</v>
      </c>
      <c r="M16" s="20">
        <f t="shared" ref="M16:M19" si="4">ROUND(H16*D16,2)</f>
        <v>0</v>
      </c>
      <c r="N16" s="20">
        <f t="shared" ref="N16:N19" si="5">ROUND(I16*D16,2)</f>
        <v>0</v>
      </c>
      <c r="O16" s="160">
        <f t="shared" ref="O16:O19" si="6">ROUND(N16+M16+L16,2)</f>
        <v>0</v>
      </c>
      <c r="S16" s="13"/>
    </row>
    <row r="17" spans="1:19" ht="42.75" customHeight="1">
      <c r="A17" s="159">
        <f t="shared" si="0"/>
        <v>2</v>
      </c>
      <c r="B17" s="29" t="s">
        <v>138</v>
      </c>
      <c r="C17" s="18" t="s">
        <v>15</v>
      </c>
      <c r="D17" s="24">
        <v>81.81</v>
      </c>
      <c r="E17" s="49">
        <v>0</v>
      </c>
      <c r="F17" s="48">
        <v>0</v>
      </c>
      <c r="G17" s="42">
        <f t="shared" ref="G17:G19" si="7">ROUND(F17*E17,2)</f>
        <v>0</v>
      </c>
      <c r="H17" s="42">
        <v>0</v>
      </c>
      <c r="I17" s="42">
        <v>0</v>
      </c>
      <c r="J17" s="20">
        <f t="shared" ref="J17" si="8">ROUND(I17+H17+G17,2)</f>
        <v>0</v>
      </c>
      <c r="K17" s="20">
        <f t="shared" ref="K17" si="9">ROUND(D17*E17,2)</f>
        <v>0</v>
      </c>
      <c r="L17" s="20">
        <f t="shared" ref="L17" si="10">ROUND(G17*D17,2)</f>
        <v>0</v>
      </c>
      <c r="M17" s="20">
        <f t="shared" ref="M17" si="11">ROUND(H17*D17,2)</f>
        <v>0</v>
      </c>
      <c r="N17" s="20">
        <f t="shared" ref="N17" si="12">ROUND(I17*D17,2)</f>
        <v>0</v>
      </c>
      <c r="O17" s="160">
        <f t="shared" ref="O17" si="13">ROUND(N17+M17+L17,2)</f>
        <v>0</v>
      </c>
      <c r="S17" s="13"/>
    </row>
    <row r="18" spans="1:19" ht="33.950000000000003" customHeight="1">
      <c r="A18" s="159">
        <v>3</v>
      </c>
      <c r="B18" s="301" t="s">
        <v>134</v>
      </c>
      <c r="C18" s="33" t="s">
        <v>18</v>
      </c>
      <c r="D18" s="34">
        <v>1</v>
      </c>
      <c r="E18" s="49">
        <v>0</v>
      </c>
      <c r="F18" s="48">
        <v>0</v>
      </c>
      <c r="G18" s="42">
        <f t="shared" si="7"/>
        <v>0</v>
      </c>
      <c r="H18" s="42">
        <v>0</v>
      </c>
      <c r="I18" s="42">
        <v>0</v>
      </c>
      <c r="J18" s="20">
        <f t="shared" si="1"/>
        <v>0</v>
      </c>
      <c r="K18" s="20">
        <f t="shared" si="2"/>
        <v>0</v>
      </c>
      <c r="L18" s="20">
        <f t="shared" si="3"/>
        <v>0</v>
      </c>
      <c r="M18" s="20">
        <f t="shared" si="4"/>
        <v>0</v>
      </c>
      <c r="N18" s="20">
        <f t="shared" si="5"/>
        <v>0</v>
      </c>
      <c r="O18" s="160">
        <f t="shared" si="6"/>
        <v>0</v>
      </c>
      <c r="S18" s="13"/>
    </row>
    <row r="19" spans="1:19" ht="17.100000000000001" customHeight="1">
      <c r="A19" s="159">
        <v>4</v>
      </c>
      <c r="B19" s="29" t="s">
        <v>105</v>
      </c>
      <c r="C19" s="74" t="s">
        <v>106</v>
      </c>
      <c r="D19" s="34">
        <v>112</v>
      </c>
      <c r="E19" s="49">
        <v>0</v>
      </c>
      <c r="F19" s="48">
        <v>0</v>
      </c>
      <c r="G19" s="42">
        <f t="shared" si="7"/>
        <v>0</v>
      </c>
      <c r="H19" s="42">
        <v>0</v>
      </c>
      <c r="I19" s="42">
        <v>0</v>
      </c>
      <c r="J19" s="20">
        <f t="shared" si="1"/>
        <v>0</v>
      </c>
      <c r="K19" s="20">
        <f t="shared" si="2"/>
        <v>0</v>
      </c>
      <c r="L19" s="20">
        <f t="shared" si="3"/>
        <v>0</v>
      </c>
      <c r="M19" s="20">
        <f t="shared" si="4"/>
        <v>0</v>
      </c>
      <c r="N19" s="20">
        <f t="shared" si="5"/>
        <v>0</v>
      </c>
      <c r="O19" s="160">
        <f t="shared" si="6"/>
        <v>0</v>
      </c>
    </row>
    <row r="20" spans="1:19" ht="17.100000000000001" customHeight="1" thickBot="1">
      <c r="A20" s="291"/>
      <c r="B20" s="292"/>
      <c r="C20" s="293"/>
      <c r="D20" s="294"/>
      <c r="E20" s="295"/>
      <c r="F20" s="296"/>
      <c r="G20" s="297"/>
      <c r="H20" s="297"/>
      <c r="I20" s="297"/>
      <c r="J20" s="298"/>
      <c r="K20" s="298"/>
      <c r="L20" s="298"/>
      <c r="M20" s="298"/>
      <c r="N20" s="298"/>
      <c r="O20" s="299"/>
    </row>
    <row r="21" spans="1:19" ht="17.100000000000001" customHeight="1" thickTop="1" thickBot="1">
      <c r="A21" s="304" t="s">
        <v>13</v>
      </c>
      <c r="B21" s="305"/>
      <c r="C21" s="305"/>
      <c r="D21" s="305"/>
      <c r="E21" s="305"/>
      <c r="F21" s="305"/>
      <c r="G21" s="305"/>
      <c r="H21" s="305"/>
      <c r="I21" s="306"/>
      <c r="J21" s="288"/>
      <c r="K21" s="289">
        <f>SUM(K15:K19)</f>
        <v>0</v>
      </c>
      <c r="L21" s="289">
        <f>SUM(L15:L19)</f>
        <v>0</v>
      </c>
      <c r="M21" s="289">
        <f>SUM(M15:M19)</f>
        <v>0</v>
      </c>
      <c r="N21" s="289">
        <f>SUM(N15:N19)</f>
        <v>0</v>
      </c>
      <c r="O21" s="290">
        <f>SUM(L21:N21)</f>
        <v>0</v>
      </c>
    </row>
    <row r="22" spans="1:19" ht="17.100000000000001" customHeight="1">
      <c r="A22" s="25"/>
      <c r="B22" s="26"/>
      <c r="C22" s="26"/>
      <c r="D22" s="26"/>
      <c r="E22" s="26"/>
      <c r="F22" s="26"/>
      <c r="G22" s="26"/>
      <c r="H22" s="26"/>
      <c r="I22" s="26"/>
      <c r="J22" s="27"/>
      <c r="K22" s="27"/>
      <c r="L22" s="28"/>
      <c r="M22" s="28"/>
      <c r="N22" s="28"/>
      <c r="O22" s="28"/>
    </row>
    <row r="23" spans="1:19" ht="17.100000000000001" customHeight="1">
      <c r="A23" s="25"/>
      <c r="B23" s="269" t="str">
        <f>Koptāme!B16</f>
        <v>Tāmi sagatavoja:</v>
      </c>
      <c r="C23" s="26"/>
      <c r="D23" s="26"/>
      <c r="E23" s="26"/>
      <c r="F23" s="26"/>
      <c r="G23" s="26"/>
      <c r="H23" s="26"/>
      <c r="I23" s="26"/>
      <c r="J23" s="27"/>
      <c r="K23" s="27"/>
      <c r="L23" s="28"/>
      <c r="M23" s="28"/>
      <c r="N23" s="28"/>
      <c r="O23" s="28"/>
    </row>
    <row r="24" spans="1:19" ht="17.100000000000001" customHeight="1">
      <c r="A24" s="25"/>
      <c r="B24" s="269" t="str">
        <f>Koptāme!B17</f>
        <v>Datums:</v>
      </c>
      <c r="C24" s="26"/>
      <c r="D24" s="26"/>
      <c r="E24" s="26"/>
      <c r="F24" s="26"/>
      <c r="G24" s="26"/>
      <c r="H24" s="26"/>
      <c r="I24" s="26"/>
      <c r="J24" s="27"/>
      <c r="K24" s="27"/>
      <c r="L24" s="28"/>
      <c r="M24" s="28"/>
      <c r="N24" s="28"/>
      <c r="O24" s="28"/>
    </row>
    <row r="25" spans="1:19" ht="18.75" customHeight="1">
      <c r="A25" s="25"/>
      <c r="B25" s="26"/>
      <c r="C25" s="26"/>
      <c r="D25" s="26"/>
      <c r="E25" s="26"/>
      <c r="F25" s="26"/>
      <c r="G25" s="26"/>
      <c r="H25" s="26"/>
      <c r="I25" s="26"/>
      <c r="J25" s="27"/>
      <c r="K25" s="27"/>
      <c r="L25" s="28"/>
      <c r="M25" s="28"/>
      <c r="N25" s="28"/>
      <c r="O25" s="28"/>
    </row>
    <row r="26" spans="1:19" ht="15.75" customHeight="1">
      <c r="B26" s="8"/>
    </row>
    <row r="27" spans="1:19" ht="15.75" customHeight="1">
      <c r="B27" s="8"/>
    </row>
    <row r="28" spans="1:19" ht="20.100000000000001" customHeight="1">
      <c r="B28" s="8"/>
    </row>
    <row r="29" spans="1:19" ht="18" customHeight="1">
      <c r="B29" s="6"/>
      <c r="O29" s="13"/>
    </row>
    <row r="30" spans="1:19">
      <c r="B30" s="8"/>
    </row>
  </sheetData>
  <mergeCells count="10">
    <mergeCell ref="A3:O3"/>
    <mergeCell ref="A2:O2"/>
    <mergeCell ref="A21:I21"/>
    <mergeCell ref="A4:O4"/>
    <mergeCell ref="A11:A12"/>
    <mergeCell ref="B11:B12"/>
    <mergeCell ref="C11:C12"/>
    <mergeCell ref="D11:D12"/>
    <mergeCell ref="E11:J11"/>
    <mergeCell ref="K11:O11"/>
  </mergeCells>
  <pageMargins left="0.25" right="0.25" top="0.75" bottom="0.75" header="0.3" footer="0.3"/>
  <pageSetup paperSize="9" scale="5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pageSetUpPr fitToPage="1"/>
  </sheetPr>
  <dimension ref="A1:V33"/>
  <sheetViews>
    <sheetView tabSelected="1" zoomScaleNormal="100" zoomScaleSheetLayoutView="85" workbookViewId="0">
      <selection activeCell="B19" sqref="B19"/>
    </sheetView>
  </sheetViews>
  <sheetFormatPr defaultColWidth="8.85546875" defaultRowHeight="15"/>
  <cols>
    <col min="1" max="1" width="10.85546875" customWidth="1"/>
    <col min="2" max="2" width="70.85546875" customWidth="1"/>
    <col min="3" max="15" width="13.85546875" customWidth="1"/>
    <col min="16" max="16" width="15.28515625" customWidth="1"/>
    <col min="17" max="17" width="10.85546875" bestFit="1" customWidth="1"/>
  </cols>
  <sheetData>
    <row r="1" spans="1:19" ht="17.100000000000001" customHeight="1">
      <c r="A1" s="92"/>
      <c r="B1" s="92"/>
      <c r="C1" s="92"/>
      <c r="D1" s="92"/>
      <c r="E1" s="92"/>
      <c r="F1" s="92"/>
      <c r="G1" s="92"/>
      <c r="H1" s="92"/>
      <c r="I1" s="92"/>
      <c r="J1" s="92"/>
      <c r="K1" s="92"/>
      <c r="L1" s="92"/>
      <c r="M1" s="92"/>
      <c r="N1" s="92"/>
      <c r="O1" s="92"/>
      <c r="P1" s="1"/>
    </row>
    <row r="2" spans="1:19" ht="17.100000000000001" customHeight="1">
      <c r="A2" s="303" t="s">
        <v>76</v>
      </c>
      <c r="B2" s="303"/>
      <c r="C2" s="303"/>
      <c r="D2" s="303"/>
      <c r="E2" s="303"/>
      <c r="F2" s="303"/>
      <c r="G2" s="303"/>
      <c r="H2" s="303"/>
      <c r="I2" s="303"/>
      <c r="J2" s="303"/>
      <c r="K2" s="303"/>
      <c r="L2" s="303"/>
      <c r="M2" s="303"/>
      <c r="N2" s="303"/>
      <c r="O2" s="303"/>
      <c r="P2" s="22"/>
    </row>
    <row r="3" spans="1:19" ht="17.100000000000001" customHeight="1">
      <c r="A3" s="348" t="s">
        <v>63</v>
      </c>
      <c r="B3" s="348"/>
      <c r="C3" s="348"/>
      <c r="D3" s="348"/>
      <c r="E3" s="348"/>
      <c r="F3" s="348"/>
      <c r="G3" s="348"/>
      <c r="H3" s="348"/>
      <c r="I3" s="348"/>
      <c r="J3" s="348"/>
      <c r="K3" s="348"/>
      <c r="L3" s="348"/>
      <c r="M3" s="348"/>
      <c r="N3" s="348"/>
      <c r="O3" s="348"/>
      <c r="P3" s="1"/>
    </row>
    <row r="4" spans="1:19" ht="17.100000000000001" customHeight="1">
      <c r="A4" s="349" t="s">
        <v>0</v>
      </c>
      <c r="B4" s="349"/>
      <c r="C4" s="349"/>
      <c r="D4" s="349"/>
      <c r="E4" s="349"/>
      <c r="F4" s="349"/>
      <c r="G4" s="349"/>
      <c r="H4" s="349"/>
      <c r="I4" s="349"/>
      <c r="J4" s="349"/>
      <c r="K4" s="349"/>
      <c r="L4" s="349"/>
      <c r="M4" s="349"/>
      <c r="N4" s="349"/>
      <c r="O4" s="349"/>
      <c r="P4" s="32"/>
    </row>
    <row r="5" spans="1:19" s="38" customFormat="1" ht="17.100000000000001" customHeight="1">
      <c r="A5" s="91" t="str">
        <f>Koptāme!A3</f>
        <v>Pasūtītājs: SIA "FRAVIA", reģ. Nr. 41503080013</v>
      </c>
      <c r="B5" s="93"/>
      <c r="C5" s="93"/>
      <c r="D5" s="93"/>
      <c r="E5" s="93"/>
      <c r="F5" s="93"/>
      <c r="G5" s="93"/>
      <c r="H5" s="93"/>
      <c r="I5" s="93"/>
      <c r="J5" s="93"/>
      <c r="K5" s="93"/>
      <c r="L5" s="93"/>
      <c r="M5" s="93"/>
      <c r="N5" s="93"/>
      <c r="O5" s="93"/>
      <c r="P5" s="37"/>
    </row>
    <row r="6" spans="1:19" s="38" customFormat="1" ht="17.100000000000001" customHeight="1">
      <c r="A6" s="91" t="str">
        <f>Koptāme!A4</f>
        <v>Būvobjekts: LOGISTIKAS ĒKAS JAUNBŪVE</v>
      </c>
      <c r="B6" s="94"/>
      <c r="C6" s="94"/>
      <c r="D6" s="94"/>
      <c r="E6" s="94"/>
      <c r="F6" s="94"/>
      <c r="G6" s="94"/>
      <c r="H6" s="94"/>
      <c r="I6" s="94"/>
      <c r="J6" s="94"/>
      <c r="K6" s="94"/>
      <c r="L6" s="94"/>
      <c r="M6" s="94"/>
      <c r="N6" s="94"/>
      <c r="O6" s="94"/>
      <c r="P6" s="39"/>
    </row>
    <row r="7" spans="1:19" s="38" customFormat="1" ht="17.100000000000001" customHeight="1">
      <c r="A7" s="91" t="str">
        <f>Koptāme!A5</f>
        <v>Adrese: Daugavpils iela 3A, Dagda, LV-5674</v>
      </c>
      <c r="B7" s="94"/>
      <c r="C7" s="94"/>
      <c r="D7" s="94"/>
      <c r="E7" s="94"/>
      <c r="F7" s="94"/>
      <c r="G7" s="94"/>
      <c r="H7" s="94"/>
      <c r="I7" s="94"/>
      <c r="J7" s="94"/>
      <c r="K7" s="94"/>
      <c r="L7" s="94"/>
      <c r="M7" s="94"/>
      <c r="N7" s="94"/>
      <c r="O7" s="94"/>
      <c r="P7" s="39"/>
    </row>
    <row r="8" spans="1:19" ht="17.100000000000001" customHeight="1">
      <c r="A8" s="96"/>
      <c r="B8" s="96"/>
      <c r="C8" s="96"/>
      <c r="D8" s="96"/>
      <c r="E8" s="96"/>
      <c r="F8" s="96"/>
      <c r="G8" s="96"/>
      <c r="H8" s="96"/>
      <c r="I8" s="96"/>
      <c r="J8" s="96"/>
      <c r="K8" s="96"/>
      <c r="L8" s="96"/>
      <c r="M8" s="96"/>
      <c r="N8" s="96"/>
      <c r="O8" s="96"/>
      <c r="P8" s="2"/>
    </row>
    <row r="9" spans="1:19" ht="17.100000000000001" customHeight="1">
      <c r="A9" s="96">
        <f>Koptāme!A8</f>
        <v>0</v>
      </c>
      <c r="B9" s="96"/>
      <c r="C9" s="96"/>
      <c r="D9" s="96"/>
      <c r="E9" s="96"/>
      <c r="F9" s="96"/>
      <c r="G9" s="96"/>
      <c r="H9" s="96"/>
      <c r="I9" s="96"/>
      <c r="J9" s="97" t="s">
        <v>3</v>
      </c>
      <c r="K9" s="97"/>
      <c r="L9" s="98">
        <f>O24</f>
        <v>0</v>
      </c>
      <c r="M9" s="95" t="s">
        <v>12</v>
      </c>
      <c r="N9" s="96"/>
      <c r="O9" s="96"/>
      <c r="P9" s="2"/>
    </row>
    <row r="10" spans="1:19" ht="17.100000000000001" customHeight="1" thickBot="1">
      <c r="A10" s="96"/>
      <c r="B10" s="96"/>
      <c r="C10" s="96"/>
      <c r="D10" s="96"/>
      <c r="E10" s="96"/>
      <c r="F10" s="96"/>
      <c r="G10" s="96"/>
      <c r="H10" s="96"/>
      <c r="I10" s="96"/>
      <c r="J10" s="96"/>
      <c r="K10" s="96"/>
      <c r="L10" s="96"/>
      <c r="M10" s="96"/>
      <c r="N10" s="96"/>
      <c r="O10" s="96"/>
      <c r="P10" s="2"/>
    </row>
    <row r="11" spans="1:19" ht="17.100000000000001" customHeight="1">
      <c r="A11" s="308" t="s">
        <v>1</v>
      </c>
      <c r="B11" s="310" t="s">
        <v>4</v>
      </c>
      <c r="C11" s="310" t="s">
        <v>11</v>
      </c>
      <c r="D11" s="310" t="s">
        <v>2</v>
      </c>
      <c r="E11" s="313" t="s">
        <v>54</v>
      </c>
      <c r="F11" s="314"/>
      <c r="G11" s="314"/>
      <c r="H11" s="314"/>
      <c r="I11" s="314"/>
      <c r="J11" s="315"/>
      <c r="K11" s="316" t="s">
        <v>55</v>
      </c>
      <c r="L11" s="317"/>
      <c r="M11" s="317"/>
      <c r="N11" s="317"/>
      <c r="O11" s="318"/>
      <c r="P11" s="84"/>
    </row>
    <row r="12" spans="1:19" ht="51" customHeight="1">
      <c r="A12" s="309"/>
      <c r="B12" s="311"/>
      <c r="C12" s="312"/>
      <c r="D12" s="312"/>
      <c r="E12" s="30" t="s">
        <v>19</v>
      </c>
      <c r="F12" s="30" t="s">
        <v>20</v>
      </c>
      <c r="G12" s="31" t="s">
        <v>5</v>
      </c>
      <c r="H12" s="31" t="s">
        <v>6</v>
      </c>
      <c r="I12" s="31" t="s">
        <v>7</v>
      </c>
      <c r="J12" s="31" t="s">
        <v>8</v>
      </c>
      <c r="K12" s="31" t="s">
        <v>21</v>
      </c>
      <c r="L12" s="31" t="s">
        <v>9</v>
      </c>
      <c r="M12" s="31" t="s">
        <v>6</v>
      </c>
      <c r="N12" s="31" t="s">
        <v>7</v>
      </c>
      <c r="O12" s="153" t="s">
        <v>10</v>
      </c>
      <c r="P12" s="85"/>
    </row>
    <row r="13" spans="1:19" ht="17.100000000000001" customHeight="1" thickBot="1">
      <c r="A13" s="154">
        <v>1</v>
      </c>
      <c r="B13" s="155">
        <v>2</v>
      </c>
      <c r="C13" s="155">
        <v>3</v>
      </c>
      <c r="D13" s="155">
        <v>4</v>
      </c>
      <c r="E13" s="155">
        <v>5</v>
      </c>
      <c r="F13" s="155">
        <v>6</v>
      </c>
      <c r="G13" s="155">
        <v>7</v>
      </c>
      <c r="H13" s="155">
        <v>8</v>
      </c>
      <c r="I13" s="155">
        <v>9</v>
      </c>
      <c r="J13" s="155">
        <v>10</v>
      </c>
      <c r="K13" s="155">
        <v>11</v>
      </c>
      <c r="L13" s="155">
        <v>12</v>
      </c>
      <c r="M13" s="155">
        <v>13</v>
      </c>
      <c r="N13" s="155">
        <v>14</v>
      </c>
      <c r="O13" s="156">
        <v>15</v>
      </c>
      <c r="P13" s="46"/>
    </row>
    <row r="14" spans="1:19" ht="17.100000000000001" customHeight="1">
      <c r="A14" s="157"/>
      <c r="B14" s="149"/>
      <c r="C14" s="150"/>
      <c r="D14" s="151"/>
      <c r="E14" s="151"/>
      <c r="F14" s="151"/>
      <c r="G14" s="152"/>
      <c r="H14" s="152"/>
      <c r="I14" s="152"/>
      <c r="J14" s="152"/>
      <c r="K14" s="152"/>
      <c r="L14" s="152"/>
      <c r="M14" s="152"/>
      <c r="N14" s="152"/>
      <c r="O14" s="158"/>
    </row>
    <row r="15" spans="1:19" s="171" customFormat="1" ht="17.100000000000001" customHeight="1">
      <c r="A15" s="175"/>
      <c r="B15" s="172" t="s">
        <v>112</v>
      </c>
      <c r="C15" s="173"/>
      <c r="D15" s="181"/>
      <c r="E15" s="174"/>
      <c r="F15" s="174"/>
      <c r="G15" s="168"/>
      <c r="H15" s="168"/>
      <c r="I15" s="168"/>
      <c r="J15" s="168">
        <f t="shared" ref="J15:J17" si="0">ROUND(I15+H15+G15,2)</f>
        <v>0</v>
      </c>
      <c r="K15" s="168">
        <f t="shared" ref="K15:K17" si="1">ROUND(D15*E15,2)</f>
        <v>0</v>
      </c>
      <c r="L15" s="168">
        <f t="shared" ref="L15:L17" si="2">ROUND(G15*D15,2)</f>
        <v>0</v>
      </c>
      <c r="M15" s="168">
        <f t="shared" ref="M15:M17" si="3">ROUND(H15*D15,2)</f>
        <v>0</v>
      </c>
      <c r="N15" s="168">
        <f t="shared" ref="N15:N17" si="4">ROUND(I15*D15,2)</f>
        <v>0</v>
      </c>
      <c r="O15" s="176">
        <f t="shared" ref="O15:O17" si="5">ROUND(N15+M15+L15,2)</f>
        <v>0</v>
      </c>
      <c r="P15" s="190"/>
    </row>
    <row r="16" spans="1:19" ht="33.950000000000003" customHeight="1">
      <c r="A16" s="159">
        <f t="shared" ref="A16:A17" si="6">A15+1</f>
        <v>1</v>
      </c>
      <c r="B16" s="29" t="s">
        <v>136</v>
      </c>
      <c r="C16" s="18" t="s">
        <v>15</v>
      </c>
      <c r="D16" s="24">
        <v>1086</v>
      </c>
      <c r="E16" s="49">
        <v>0</v>
      </c>
      <c r="F16" s="48">
        <v>0</v>
      </c>
      <c r="G16" s="42">
        <f>ROUND(F16*E16,2)</f>
        <v>0</v>
      </c>
      <c r="H16" s="42">
        <v>0</v>
      </c>
      <c r="I16" s="42">
        <v>0</v>
      </c>
      <c r="J16" s="20">
        <f t="shared" si="0"/>
        <v>0</v>
      </c>
      <c r="K16" s="20">
        <f t="shared" si="1"/>
        <v>0</v>
      </c>
      <c r="L16" s="20">
        <f t="shared" si="2"/>
        <v>0</v>
      </c>
      <c r="M16" s="20">
        <f t="shared" si="3"/>
        <v>0</v>
      </c>
      <c r="N16" s="20">
        <f t="shared" si="4"/>
        <v>0</v>
      </c>
      <c r="O16" s="160">
        <f t="shared" si="5"/>
        <v>0</v>
      </c>
      <c r="S16" s="13"/>
    </row>
    <row r="17" spans="1:22" ht="17.100000000000001" customHeight="1">
      <c r="A17" s="159">
        <f t="shared" si="6"/>
        <v>2</v>
      </c>
      <c r="B17" s="301" t="s">
        <v>135</v>
      </c>
      <c r="C17" s="33" t="s">
        <v>18</v>
      </c>
      <c r="D17" s="34">
        <v>1</v>
      </c>
      <c r="E17" s="48">
        <v>0</v>
      </c>
      <c r="F17" s="48">
        <v>0</v>
      </c>
      <c r="G17" s="42"/>
      <c r="H17" s="42">
        <v>0</v>
      </c>
      <c r="I17" s="42">
        <v>0</v>
      </c>
      <c r="J17" s="20">
        <f t="shared" si="0"/>
        <v>0</v>
      </c>
      <c r="K17" s="20">
        <f t="shared" si="1"/>
        <v>0</v>
      </c>
      <c r="L17" s="20">
        <f t="shared" si="2"/>
        <v>0</v>
      </c>
      <c r="M17" s="20">
        <f t="shared" si="3"/>
        <v>0</v>
      </c>
      <c r="N17" s="20">
        <f t="shared" si="4"/>
        <v>0</v>
      </c>
      <c r="O17" s="160">
        <f t="shared" si="5"/>
        <v>0</v>
      </c>
      <c r="S17" s="13"/>
    </row>
    <row r="18" spans="1:22" s="171" customFormat="1" ht="17.100000000000001" customHeight="1">
      <c r="A18" s="175"/>
      <c r="B18" s="194" t="s">
        <v>66</v>
      </c>
      <c r="C18" s="195"/>
      <c r="D18" s="196"/>
      <c r="E18" s="197"/>
      <c r="F18" s="191"/>
      <c r="G18" s="167"/>
      <c r="H18" s="167"/>
      <c r="I18" s="167"/>
      <c r="J18" s="168">
        <f t="shared" ref="J18" si="7">ROUND(I18+H18+G18,2)</f>
        <v>0</v>
      </c>
      <c r="K18" s="168">
        <f t="shared" ref="K18" si="8">ROUND(D18*E18,2)</f>
        <v>0</v>
      </c>
      <c r="L18" s="168">
        <f t="shared" ref="L18" si="9">ROUND(G18*D18,2)</f>
        <v>0</v>
      </c>
      <c r="M18" s="168">
        <f t="shared" ref="M18" si="10">ROUND(H18*D18,2)</f>
        <v>0</v>
      </c>
      <c r="N18" s="168">
        <f t="shared" ref="N18" si="11">ROUND(I18*D18,2)</f>
        <v>0</v>
      </c>
      <c r="O18" s="176">
        <f t="shared" ref="O18" si="12">ROUND(N18+M18+L18,2)</f>
        <v>0</v>
      </c>
      <c r="P18" s="190"/>
      <c r="Q18" s="170"/>
      <c r="V18" s="177"/>
    </row>
    <row r="19" spans="1:22" ht="33.950000000000003" customHeight="1">
      <c r="A19" s="159">
        <f>A17+1</f>
        <v>3</v>
      </c>
      <c r="B19" s="193" t="s">
        <v>83</v>
      </c>
      <c r="C19" s="74" t="s">
        <v>17</v>
      </c>
      <c r="D19" s="192">
        <v>54</v>
      </c>
      <c r="E19" s="78">
        <v>0</v>
      </c>
      <c r="F19" s="79">
        <v>0</v>
      </c>
      <c r="G19" s="42">
        <f>ROUND(F19*E19,2)</f>
        <v>0</v>
      </c>
      <c r="H19" s="42">
        <v>0</v>
      </c>
      <c r="I19" s="42">
        <v>0</v>
      </c>
      <c r="J19" s="20">
        <f t="shared" ref="J19" si="13">ROUND(I19+H19+G19,2)</f>
        <v>0</v>
      </c>
      <c r="K19" s="20">
        <f t="shared" ref="K19" si="14">ROUND(D19*E19,2)</f>
        <v>0</v>
      </c>
      <c r="L19" s="20">
        <f t="shared" ref="L19" si="15">ROUND(G19*D19,2)</f>
        <v>0</v>
      </c>
      <c r="M19" s="20">
        <f t="shared" ref="M19" si="16">ROUND(H19*D19,2)</f>
        <v>0</v>
      </c>
      <c r="N19" s="20">
        <f t="shared" ref="N19" si="17">ROUND(I19*D19,2)</f>
        <v>0</v>
      </c>
      <c r="O19" s="160">
        <f t="shared" ref="O19" si="18">ROUND(N19+M19+L19,2)</f>
        <v>0</v>
      </c>
      <c r="P19" s="86"/>
      <c r="Q19" s="41"/>
      <c r="V19" s="13"/>
    </row>
    <row r="20" spans="1:22" ht="17.100000000000001" customHeight="1">
      <c r="A20" s="159">
        <f t="shared" ref="A20:A22" si="19">A19+1</f>
        <v>4</v>
      </c>
      <c r="B20" s="76" t="s">
        <v>64</v>
      </c>
      <c r="C20" s="74" t="s">
        <v>17</v>
      </c>
      <c r="D20" s="77">
        <v>103</v>
      </c>
      <c r="E20" s="78">
        <v>0</v>
      </c>
      <c r="F20" s="79">
        <v>0</v>
      </c>
      <c r="G20" s="42">
        <f t="shared" ref="G20:G22" si="20">ROUND(F20*E20,2)</f>
        <v>0</v>
      </c>
      <c r="H20" s="42">
        <v>0</v>
      </c>
      <c r="I20" s="42">
        <v>0</v>
      </c>
      <c r="J20" s="20">
        <f t="shared" ref="J20:J22" si="21">ROUND(I20+H20+G20,2)</f>
        <v>0</v>
      </c>
      <c r="K20" s="20">
        <f t="shared" ref="K20:K22" si="22">ROUND(D20*E20,2)</f>
        <v>0</v>
      </c>
      <c r="L20" s="20">
        <f t="shared" ref="L20:L22" si="23">ROUND(G20*D20,2)</f>
        <v>0</v>
      </c>
      <c r="M20" s="20">
        <f t="shared" ref="M20:M22" si="24">ROUND(H20*D20,2)</f>
        <v>0</v>
      </c>
      <c r="N20" s="20">
        <f t="shared" ref="N20:N22" si="25">ROUND(I20*D20,2)</f>
        <v>0</v>
      </c>
      <c r="O20" s="160">
        <f t="shared" ref="O20:O22" si="26">ROUND(N20+M20+L20,2)</f>
        <v>0</v>
      </c>
      <c r="P20" s="86"/>
      <c r="Q20" s="41"/>
      <c r="V20" s="13"/>
    </row>
    <row r="21" spans="1:22" ht="17.100000000000001" customHeight="1">
      <c r="A21" s="159">
        <f t="shared" si="19"/>
        <v>5</v>
      </c>
      <c r="B21" s="76" t="s">
        <v>65</v>
      </c>
      <c r="C21" s="74" t="s">
        <v>17</v>
      </c>
      <c r="D21" s="77">
        <v>80</v>
      </c>
      <c r="E21" s="78">
        <v>0</v>
      </c>
      <c r="F21" s="79">
        <v>0</v>
      </c>
      <c r="G21" s="42">
        <f t="shared" si="20"/>
        <v>0</v>
      </c>
      <c r="H21" s="42">
        <v>0</v>
      </c>
      <c r="I21" s="42">
        <v>0</v>
      </c>
      <c r="J21" s="20">
        <f t="shared" si="21"/>
        <v>0</v>
      </c>
      <c r="K21" s="20">
        <f t="shared" si="22"/>
        <v>0</v>
      </c>
      <c r="L21" s="20">
        <f t="shared" si="23"/>
        <v>0</v>
      </c>
      <c r="M21" s="20">
        <f t="shared" si="24"/>
        <v>0</v>
      </c>
      <c r="N21" s="20">
        <f t="shared" si="25"/>
        <v>0</v>
      </c>
      <c r="O21" s="160">
        <f t="shared" si="26"/>
        <v>0</v>
      </c>
      <c r="P21" s="86"/>
      <c r="Q21" s="41"/>
      <c r="V21" s="13"/>
    </row>
    <row r="22" spans="1:22" ht="17.100000000000001" customHeight="1">
      <c r="A22" s="159">
        <f t="shared" si="19"/>
        <v>6</v>
      </c>
      <c r="B22" s="76" t="s">
        <v>82</v>
      </c>
      <c r="C22" s="74" t="s">
        <v>17</v>
      </c>
      <c r="D22" s="77">
        <v>108</v>
      </c>
      <c r="E22" s="78">
        <v>0</v>
      </c>
      <c r="F22" s="79">
        <v>0</v>
      </c>
      <c r="G22" s="42">
        <f t="shared" si="20"/>
        <v>0</v>
      </c>
      <c r="H22" s="42">
        <v>0</v>
      </c>
      <c r="I22" s="42">
        <v>0</v>
      </c>
      <c r="J22" s="20">
        <f t="shared" si="21"/>
        <v>0</v>
      </c>
      <c r="K22" s="20">
        <f t="shared" si="22"/>
        <v>0</v>
      </c>
      <c r="L22" s="20">
        <f t="shared" si="23"/>
        <v>0</v>
      </c>
      <c r="M22" s="20">
        <f t="shared" si="24"/>
        <v>0</v>
      </c>
      <c r="N22" s="20">
        <f t="shared" si="25"/>
        <v>0</v>
      </c>
      <c r="O22" s="160">
        <f t="shared" si="26"/>
        <v>0</v>
      </c>
      <c r="P22" s="86"/>
      <c r="Q22" s="41"/>
      <c r="V22" s="13"/>
    </row>
    <row r="23" spans="1:22" ht="17.100000000000001" customHeight="1" thickBot="1">
      <c r="A23" s="161"/>
      <c r="B23" s="14"/>
      <c r="C23" s="15"/>
      <c r="D23" s="16"/>
      <c r="E23" s="16"/>
      <c r="F23" s="16"/>
      <c r="G23" s="16"/>
      <c r="H23" s="16"/>
      <c r="I23" s="16"/>
      <c r="J23" s="17"/>
      <c r="K23" s="17"/>
      <c r="L23" s="17"/>
      <c r="M23" s="17"/>
      <c r="N23" s="17"/>
      <c r="O23" s="162"/>
      <c r="P23" s="86"/>
    </row>
    <row r="24" spans="1:22" ht="17.100000000000001" customHeight="1" thickTop="1" thickBot="1">
      <c r="A24" s="304" t="s">
        <v>13</v>
      </c>
      <c r="B24" s="305"/>
      <c r="C24" s="305"/>
      <c r="D24" s="305"/>
      <c r="E24" s="305"/>
      <c r="F24" s="305"/>
      <c r="G24" s="305"/>
      <c r="H24" s="305"/>
      <c r="I24" s="306"/>
      <c r="J24" s="163"/>
      <c r="K24" s="164">
        <f>SUM(K16:K22)</f>
        <v>0</v>
      </c>
      <c r="L24" s="164">
        <f>SUM(L16:L22)</f>
        <v>0</v>
      </c>
      <c r="M24" s="164">
        <f>SUM(M16:M22)</f>
        <v>0</v>
      </c>
      <c r="N24" s="164">
        <f>SUM(N16:N22)</f>
        <v>0</v>
      </c>
      <c r="O24" s="165">
        <f>SUM(L24:N24)</f>
        <v>0</v>
      </c>
      <c r="P24" s="80"/>
    </row>
    <row r="25" spans="1:22" ht="17.100000000000001" customHeight="1">
      <c r="A25" s="25"/>
      <c r="B25" s="26"/>
      <c r="C25" s="26"/>
      <c r="D25" s="26"/>
      <c r="E25" s="26"/>
      <c r="F25" s="26"/>
      <c r="G25" s="26"/>
      <c r="H25" s="26"/>
      <c r="I25" s="26"/>
      <c r="J25" s="27"/>
      <c r="K25" s="27"/>
      <c r="L25" s="28"/>
      <c r="M25" s="28"/>
      <c r="N25" s="28"/>
      <c r="O25" s="28"/>
      <c r="P25" s="80"/>
    </row>
    <row r="26" spans="1:22" ht="17.100000000000001" customHeight="1">
      <c r="A26" s="25"/>
      <c r="B26" s="269" t="str">
        <f>Koptāme!B16</f>
        <v>Tāmi sagatavoja:</v>
      </c>
      <c r="C26" s="26"/>
      <c r="D26" s="26"/>
      <c r="E26" s="26"/>
      <c r="F26" s="26"/>
      <c r="G26" s="26"/>
      <c r="H26" s="26"/>
      <c r="I26" s="26"/>
      <c r="J26" s="27"/>
      <c r="K26" s="27"/>
      <c r="L26" s="28"/>
      <c r="M26" s="28"/>
      <c r="N26" s="28"/>
      <c r="O26" s="28"/>
      <c r="P26" s="80"/>
    </row>
    <row r="27" spans="1:22" ht="17.100000000000001" customHeight="1">
      <c r="A27" s="25"/>
      <c r="B27" s="269" t="str">
        <f>Koptāme!B17</f>
        <v>Datums:</v>
      </c>
      <c r="C27" s="26"/>
      <c r="D27" s="26"/>
      <c r="E27" s="26"/>
      <c r="F27" s="26"/>
      <c r="G27" s="26"/>
      <c r="H27" s="26"/>
      <c r="I27" s="26"/>
      <c r="J27" s="27"/>
      <c r="K27" s="27"/>
      <c r="L27" s="28"/>
      <c r="M27" s="28"/>
      <c r="N27" s="28"/>
      <c r="O27" s="28"/>
      <c r="P27" s="80"/>
    </row>
    <row r="28" spans="1:22" ht="19.5" customHeight="1">
      <c r="A28" s="25"/>
      <c r="B28" s="26"/>
      <c r="C28" s="26"/>
      <c r="D28" s="26"/>
      <c r="E28" s="26"/>
      <c r="F28" s="26"/>
      <c r="G28" s="26"/>
      <c r="H28" s="26"/>
      <c r="I28" s="26"/>
      <c r="J28" s="27"/>
      <c r="K28" s="27"/>
      <c r="L28" s="28"/>
      <c r="M28" s="28"/>
      <c r="N28" s="28"/>
      <c r="O28" s="28"/>
      <c r="P28" s="80"/>
    </row>
    <row r="29" spans="1:22" ht="17.25" customHeight="1">
      <c r="B29" s="8"/>
    </row>
    <row r="30" spans="1:22" ht="15.75" customHeight="1">
      <c r="B30" s="8"/>
    </row>
    <row r="31" spans="1:22" ht="20.100000000000001" customHeight="1">
      <c r="B31" s="8"/>
    </row>
    <row r="32" spans="1:22" ht="18" customHeight="1">
      <c r="B32" s="6"/>
      <c r="O32" s="13"/>
      <c r="P32" s="13"/>
    </row>
    <row r="33" spans="2:2" ht="15.75" customHeight="1">
      <c r="B33" s="8"/>
    </row>
  </sheetData>
  <mergeCells count="10">
    <mergeCell ref="A2:O2"/>
    <mergeCell ref="A3:O3"/>
    <mergeCell ref="A24:I24"/>
    <mergeCell ref="A4:O4"/>
    <mergeCell ref="A11:A12"/>
    <mergeCell ref="B11:B12"/>
    <mergeCell ref="C11:C12"/>
    <mergeCell ref="D11:D12"/>
    <mergeCell ref="E11:J11"/>
    <mergeCell ref="K11:O11"/>
  </mergeCells>
  <pageMargins left="0.25" right="0.25" top="0.75" bottom="0.75" header="0.3" footer="0.3"/>
  <pageSetup paperSize="9" scale="5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pageSetUpPr fitToPage="1"/>
  </sheetPr>
  <dimension ref="A1:V32"/>
  <sheetViews>
    <sheetView zoomScaleNormal="100" zoomScaleSheetLayoutView="85" workbookViewId="0">
      <selection activeCell="B27" sqref="B27"/>
    </sheetView>
  </sheetViews>
  <sheetFormatPr defaultColWidth="8.85546875" defaultRowHeight="15"/>
  <cols>
    <col min="1" max="1" width="10.85546875" customWidth="1"/>
    <col min="2" max="2" width="70.85546875" customWidth="1"/>
    <col min="3" max="15" width="13.85546875" customWidth="1"/>
    <col min="16" max="16" width="17.28515625" customWidth="1"/>
    <col min="17" max="17" width="13.85546875" customWidth="1"/>
  </cols>
  <sheetData>
    <row r="1" spans="1:22" ht="17.100000000000001" customHeight="1">
      <c r="A1" s="92"/>
      <c r="B1" s="92"/>
      <c r="C1" s="92"/>
      <c r="D1" s="92"/>
      <c r="E1" s="92"/>
      <c r="F1" s="92"/>
      <c r="G1" s="92"/>
      <c r="H1" s="92"/>
      <c r="I1" s="92"/>
      <c r="J1" s="92"/>
      <c r="K1" s="92"/>
      <c r="L1" s="92"/>
      <c r="M1" s="92"/>
      <c r="N1" s="92"/>
      <c r="O1" s="92"/>
      <c r="P1" s="1"/>
    </row>
    <row r="2" spans="1:22" ht="17.100000000000001" customHeight="1">
      <c r="A2" s="303" t="s">
        <v>44</v>
      </c>
      <c r="B2" s="303"/>
      <c r="C2" s="303"/>
      <c r="D2" s="303"/>
      <c r="E2" s="303"/>
      <c r="F2" s="303"/>
      <c r="G2" s="303"/>
      <c r="H2" s="303"/>
      <c r="I2" s="303"/>
      <c r="J2" s="303"/>
      <c r="K2" s="303"/>
      <c r="L2" s="303"/>
      <c r="M2" s="303"/>
      <c r="N2" s="303"/>
      <c r="O2" s="303"/>
      <c r="P2" s="22"/>
    </row>
    <row r="3" spans="1:22" ht="17.100000000000001" customHeight="1">
      <c r="A3" s="348" t="s">
        <v>89</v>
      </c>
      <c r="B3" s="348"/>
      <c r="C3" s="348"/>
      <c r="D3" s="348"/>
      <c r="E3" s="348"/>
      <c r="F3" s="348"/>
      <c r="G3" s="348"/>
      <c r="H3" s="348"/>
      <c r="I3" s="348"/>
      <c r="J3" s="348"/>
      <c r="K3" s="348"/>
      <c r="L3" s="348"/>
      <c r="M3" s="348"/>
      <c r="N3" s="348"/>
      <c r="O3" s="348"/>
      <c r="P3" s="1"/>
    </row>
    <row r="4" spans="1:22" ht="17.100000000000001" customHeight="1">
      <c r="A4" s="349"/>
      <c r="B4" s="349"/>
      <c r="C4" s="349"/>
      <c r="D4" s="349"/>
      <c r="E4" s="349"/>
      <c r="F4" s="349"/>
      <c r="G4" s="349"/>
      <c r="H4" s="349"/>
      <c r="I4" s="349"/>
      <c r="J4" s="349"/>
      <c r="K4" s="349"/>
      <c r="L4" s="349"/>
      <c r="M4" s="349"/>
      <c r="N4" s="349"/>
      <c r="O4" s="349"/>
      <c r="P4" s="32"/>
    </row>
    <row r="5" spans="1:22" s="38" customFormat="1" ht="17.100000000000001" customHeight="1">
      <c r="A5" s="91" t="str">
        <f>Koptāme!A3</f>
        <v>Pasūtītājs: SIA "FRAVIA", reģ. Nr. 41503080013</v>
      </c>
      <c r="B5" s="93"/>
      <c r="C5" s="93"/>
      <c r="D5" s="93"/>
      <c r="E5" s="93"/>
      <c r="F5" s="93"/>
      <c r="G5" s="93"/>
      <c r="H5" s="93"/>
      <c r="I5" s="93"/>
      <c r="J5" s="93"/>
      <c r="K5" s="93"/>
      <c r="L5" s="93"/>
      <c r="M5" s="93"/>
      <c r="N5" s="93"/>
      <c r="O5" s="93"/>
      <c r="P5" s="37"/>
    </row>
    <row r="6" spans="1:22" s="38" customFormat="1" ht="17.100000000000001" customHeight="1">
      <c r="A6" s="91" t="str">
        <f>Koptāme!A4</f>
        <v>Būvobjekts: LOGISTIKAS ĒKAS JAUNBŪVE</v>
      </c>
      <c r="B6" s="94"/>
      <c r="C6" s="94"/>
      <c r="D6" s="94"/>
      <c r="E6" s="94"/>
      <c r="F6" s="94"/>
      <c r="G6" s="94"/>
      <c r="H6" s="94"/>
      <c r="I6" s="94"/>
      <c r="J6" s="94"/>
      <c r="K6" s="94"/>
      <c r="L6" s="94"/>
      <c r="M6" s="94"/>
      <c r="N6" s="94"/>
      <c r="O6" s="94"/>
      <c r="P6" s="39"/>
    </row>
    <row r="7" spans="1:22" s="38" customFormat="1" ht="17.100000000000001" customHeight="1">
      <c r="A7" s="91" t="str">
        <f>Koptāme!A5</f>
        <v>Adrese: Daugavpils iela 3A, Dagda, LV-5674</v>
      </c>
      <c r="B7" s="94"/>
      <c r="C7" s="94"/>
      <c r="D7" s="94"/>
      <c r="E7" s="94"/>
      <c r="F7" s="94"/>
      <c r="G7" s="94"/>
      <c r="H7" s="94"/>
      <c r="I7" s="94"/>
      <c r="J7" s="94"/>
      <c r="K7" s="94"/>
      <c r="L7" s="94"/>
      <c r="M7" s="94"/>
      <c r="N7" s="94"/>
      <c r="O7" s="94"/>
      <c r="P7" s="39"/>
    </row>
    <row r="8" spans="1:22" ht="17.100000000000001" customHeight="1">
      <c r="A8" s="96"/>
      <c r="B8" s="96"/>
      <c r="C8" s="96"/>
      <c r="D8" s="96"/>
      <c r="E8" s="96"/>
      <c r="F8" s="96"/>
      <c r="G8" s="96"/>
      <c r="H8" s="96"/>
      <c r="I8" s="96"/>
      <c r="J8" s="96"/>
      <c r="K8" s="96"/>
      <c r="L8" s="96"/>
      <c r="M8" s="96"/>
      <c r="N8" s="96"/>
      <c r="O8" s="96"/>
      <c r="P8" s="2"/>
    </row>
    <row r="9" spans="1:22" ht="17.100000000000001" customHeight="1">
      <c r="A9" s="96">
        <f>Koptāme!A8</f>
        <v>0</v>
      </c>
      <c r="B9" s="96"/>
      <c r="C9" s="96"/>
      <c r="D9" s="96"/>
      <c r="E9" s="96"/>
      <c r="F9" s="96"/>
      <c r="G9" s="96"/>
      <c r="H9" s="96"/>
      <c r="I9" s="96"/>
      <c r="J9" s="97" t="s">
        <v>3</v>
      </c>
      <c r="K9" s="97"/>
      <c r="L9" s="98">
        <f>O23</f>
        <v>0</v>
      </c>
      <c r="M9" s="95" t="s">
        <v>12</v>
      </c>
      <c r="N9" s="96"/>
      <c r="O9" s="96"/>
      <c r="P9" s="2"/>
    </row>
    <row r="10" spans="1:22" ht="17.100000000000001" customHeight="1" thickBot="1">
      <c r="A10" s="96"/>
      <c r="B10" s="96"/>
      <c r="C10" s="96"/>
      <c r="D10" s="96"/>
      <c r="E10" s="96"/>
      <c r="F10" s="96"/>
      <c r="G10" s="96"/>
      <c r="H10" s="96"/>
      <c r="I10" s="96"/>
      <c r="J10" s="96"/>
      <c r="K10" s="96"/>
      <c r="L10" s="96"/>
      <c r="M10" s="96"/>
      <c r="N10" s="96"/>
      <c r="O10" s="96"/>
      <c r="P10" s="2"/>
    </row>
    <row r="11" spans="1:22" ht="17.100000000000001" customHeight="1">
      <c r="A11" s="308" t="s">
        <v>1</v>
      </c>
      <c r="B11" s="310" t="s">
        <v>4</v>
      </c>
      <c r="C11" s="310" t="s">
        <v>11</v>
      </c>
      <c r="D11" s="310" t="s">
        <v>2</v>
      </c>
      <c r="E11" s="313" t="s">
        <v>54</v>
      </c>
      <c r="F11" s="314"/>
      <c r="G11" s="314"/>
      <c r="H11" s="314"/>
      <c r="I11" s="314"/>
      <c r="J11" s="315"/>
      <c r="K11" s="316" t="s">
        <v>55</v>
      </c>
      <c r="L11" s="317"/>
      <c r="M11" s="317"/>
      <c r="N11" s="317"/>
      <c r="O11" s="318"/>
      <c r="P11" s="44"/>
    </row>
    <row r="12" spans="1:22" ht="51" customHeight="1">
      <c r="A12" s="309"/>
      <c r="B12" s="311"/>
      <c r="C12" s="312"/>
      <c r="D12" s="312"/>
      <c r="E12" s="30" t="s">
        <v>19</v>
      </c>
      <c r="F12" s="30" t="s">
        <v>20</v>
      </c>
      <c r="G12" s="31" t="s">
        <v>5</v>
      </c>
      <c r="H12" s="31" t="s">
        <v>6</v>
      </c>
      <c r="I12" s="31" t="s">
        <v>7</v>
      </c>
      <c r="J12" s="31" t="s">
        <v>8</v>
      </c>
      <c r="K12" s="31" t="s">
        <v>21</v>
      </c>
      <c r="L12" s="31" t="s">
        <v>9</v>
      </c>
      <c r="M12" s="31" t="s">
        <v>6</v>
      </c>
      <c r="N12" s="31" t="s">
        <v>7</v>
      </c>
      <c r="O12" s="153" t="s">
        <v>10</v>
      </c>
      <c r="P12" s="45"/>
    </row>
    <row r="13" spans="1:22" ht="17.100000000000001" customHeight="1" thickBot="1">
      <c r="A13" s="154">
        <v>1</v>
      </c>
      <c r="B13" s="155">
        <v>2</v>
      </c>
      <c r="C13" s="155">
        <v>3</v>
      </c>
      <c r="D13" s="155">
        <v>4</v>
      </c>
      <c r="E13" s="155">
        <v>5</v>
      </c>
      <c r="F13" s="155">
        <v>6</v>
      </c>
      <c r="G13" s="155">
        <v>7</v>
      </c>
      <c r="H13" s="155">
        <v>8</v>
      </c>
      <c r="I13" s="155">
        <v>9</v>
      </c>
      <c r="J13" s="155">
        <v>10</v>
      </c>
      <c r="K13" s="155">
        <v>11</v>
      </c>
      <c r="L13" s="155">
        <v>12</v>
      </c>
      <c r="M13" s="155">
        <v>13</v>
      </c>
      <c r="N13" s="155">
        <v>14</v>
      </c>
      <c r="O13" s="156">
        <v>15</v>
      </c>
      <c r="P13" s="46"/>
    </row>
    <row r="14" spans="1:22" ht="17.100000000000001" customHeight="1">
      <c r="A14" s="157"/>
      <c r="B14" s="149"/>
      <c r="C14" s="150"/>
      <c r="D14" s="151"/>
      <c r="E14" s="151"/>
      <c r="F14" s="151"/>
      <c r="G14" s="152"/>
      <c r="H14" s="152"/>
      <c r="I14" s="152"/>
      <c r="J14" s="152"/>
      <c r="K14" s="152"/>
      <c r="L14" s="152"/>
      <c r="M14" s="152"/>
      <c r="N14" s="152"/>
      <c r="O14" s="158"/>
    </row>
    <row r="15" spans="1:22" ht="17.100000000000001" customHeight="1">
      <c r="A15" s="175"/>
      <c r="B15" s="172" t="s">
        <v>77</v>
      </c>
      <c r="C15" s="179"/>
      <c r="D15" s="180"/>
      <c r="E15" s="166"/>
      <c r="F15" s="166"/>
      <c r="G15" s="167"/>
      <c r="H15" s="167"/>
      <c r="I15" s="167"/>
      <c r="J15" s="168"/>
      <c r="K15" s="168"/>
      <c r="L15" s="168"/>
      <c r="M15" s="168"/>
      <c r="N15" s="168"/>
      <c r="O15" s="176"/>
      <c r="P15" s="47"/>
      <c r="Q15" s="40"/>
      <c r="V15" s="13"/>
    </row>
    <row r="16" spans="1:22" ht="119.1" customHeight="1">
      <c r="A16" s="159">
        <f>A15+1</f>
        <v>1</v>
      </c>
      <c r="B16" s="19" t="s">
        <v>84</v>
      </c>
      <c r="C16" s="33" t="s">
        <v>14</v>
      </c>
      <c r="D16" s="34">
        <v>1</v>
      </c>
      <c r="E16" s="48">
        <v>0</v>
      </c>
      <c r="F16" s="48">
        <v>0</v>
      </c>
      <c r="G16" s="42">
        <f>ROUND(F16*E16,2)</f>
        <v>0</v>
      </c>
      <c r="H16" s="42">
        <v>0</v>
      </c>
      <c r="I16" s="42">
        <v>0</v>
      </c>
      <c r="J16" s="20">
        <f t="shared" ref="J16" si="0">ROUND(I16+H16+G16,2)</f>
        <v>0</v>
      </c>
      <c r="K16" s="20">
        <f t="shared" ref="K16" si="1">ROUND(D16*E16,2)</f>
        <v>0</v>
      </c>
      <c r="L16" s="20">
        <f t="shared" ref="L16" si="2">ROUND(G16*D16,2)</f>
        <v>0</v>
      </c>
      <c r="M16" s="20">
        <f t="shared" ref="M16" si="3">ROUND(H16*D16,2)</f>
        <v>0</v>
      </c>
      <c r="N16" s="20">
        <f t="shared" ref="N16" si="4">ROUND(I16*D16,2)</f>
        <v>0</v>
      </c>
      <c r="O16" s="160">
        <f t="shared" ref="O16" si="5">ROUND(N16+M16+L16,2)</f>
        <v>0</v>
      </c>
      <c r="P16" s="47"/>
      <c r="Q16" s="40"/>
      <c r="V16" s="13"/>
    </row>
    <row r="17" spans="1:22" ht="119.1" customHeight="1">
      <c r="A17" s="159">
        <f>A16+1</f>
        <v>2</v>
      </c>
      <c r="B17" s="19" t="s">
        <v>85</v>
      </c>
      <c r="C17" s="33" t="s">
        <v>14</v>
      </c>
      <c r="D17" s="34">
        <v>2</v>
      </c>
      <c r="E17" s="48">
        <v>0</v>
      </c>
      <c r="F17" s="48">
        <v>0</v>
      </c>
      <c r="G17" s="42">
        <f t="shared" ref="G17:G21" si="6">ROUND(F17*E17,2)</f>
        <v>0</v>
      </c>
      <c r="H17" s="42">
        <v>0</v>
      </c>
      <c r="I17" s="42">
        <v>0</v>
      </c>
      <c r="J17" s="20">
        <f t="shared" ref="J17:J18" si="7">ROUND(I17+H17+G17,2)</f>
        <v>0</v>
      </c>
      <c r="K17" s="20">
        <f t="shared" ref="K17:K18" si="8">ROUND(D17*E17,2)</f>
        <v>0</v>
      </c>
      <c r="L17" s="20">
        <f t="shared" ref="L17:L18" si="9">ROUND(G17*D17,2)</f>
        <v>0</v>
      </c>
      <c r="M17" s="20">
        <f t="shared" ref="M17:M18" si="10">ROUND(H17*D17,2)</f>
        <v>0</v>
      </c>
      <c r="N17" s="20">
        <f t="shared" ref="N17:N18" si="11">ROUND(I17*D17,2)</f>
        <v>0</v>
      </c>
      <c r="O17" s="160">
        <f t="shared" ref="O17:O18" si="12">ROUND(N17+M17+L17,2)</f>
        <v>0</v>
      </c>
      <c r="P17" s="47"/>
      <c r="Q17" s="40"/>
      <c r="V17" s="13"/>
    </row>
    <row r="18" spans="1:22" ht="119.1" customHeight="1">
      <c r="A18" s="159">
        <f>A17+1</f>
        <v>3</v>
      </c>
      <c r="B18" s="19" t="s">
        <v>86</v>
      </c>
      <c r="C18" s="33" t="s">
        <v>14</v>
      </c>
      <c r="D18" s="34">
        <v>2</v>
      </c>
      <c r="E18" s="48">
        <v>0</v>
      </c>
      <c r="F18" s="48">
        <v>0</v>
      </c>
      <c r="G18" s="42">
        <f t="shared" si="6"/>
        <v>0</v>
      </c>
      <c r="H18" s="42">
        <v>0</v>
      </c>
      <c r="I18" s="42">
        <v>0</v>
      </c>
      <c r="J18" s="20">
        <f t="shared" si="7"/>
        <v>0</v>
      </c>
      <c r="K18" s="20">
        <f t="shared" si="8"/>
        <v>0</v>
      </c>
      <c r="L18" s="20">
        <f t="shared" si="9"/>
        <v>0</v>
      </c>
      <c r="M18" s="20">
        <f t="shared" si="10"/>
        <v>0</v>
      </c>
      <c r="N18" s="20">
        <f t="shared" si="11"/>
        <v>0</v>
      </c>
      <c r="O18" s="160">
        <f t="shared" si="12"/>
        <v>0</v>
      </c>
      <c r="P18" s="47"/>
      <c r="Q18" s="40"/>
      <c r="V18" s="13"/>
    </row>
    <row r="19" spans="1:22" ht="119.1" customHeight="1">
      <c r="A19" s="159">
        <f>A18+1</f>
        <v>4</v>
      </c>
      <c r="B19" s="19" t="s">
        <v>87</v>
      </c>
      <c r="C19" s="33" t="s">
        <v>14</v>
      </c>
      <c r="D19" s="34">
        <v>4</v>
      </c>
      <c r="E19" s="48">
        <v>0</v>
      </c>
      <c r="F19" s="48">
        <v>0</v>
      </c>
      <c r="G19" s="42">
        <f t="shared" si="6"/>
        <v>0</v>
      </c>
      <c r="H19" s="42">
        <v>0</v>
      </c>
      <c r="I19" s="42">
        <v>0</v>
      </c>
      <c r="J19" s="20">
        <f t="shared" ref="J19" si="13">ROUND(I19+H19+G19,2)</f>
        <v>0</v>
      </c>
      <c r="K19" s="20">
        <f t="shared" ref="K19" si="14">ROUND(D19*E19,2)</f>
        <v>0</v>
      </c>
      <c r="L19" s="20">
        <f t="shared" ref="L19" si="15">ROUND(G19*D19,2)</f>
        <v>0</v>
      </c>
      <c r="M19" s="20">
        <f t="shared" ref="M19" si="16">ROUND(H19*D19,2)</f>
        <v>0</v>
      </c>
      <c r="N19" s="20">
        <f t="shared" ref="N19" si="17">ROUND(I19*D19,2)</f>
        <v>0</v>
      </c>
      <c r="O19" s="160">
        <f t="shared" ref="O19" si="18">ROUND(N19+M19+L19,2)</f>
        <v>0</v>
      </c>
      <c r="P19" s="47"/>
      <c r="Q19" s="40"/>
      <c r="V19" s="13"/>
    </row>
    <row r="20" spans="1:22" ht="17.100000000000001" customHeight="1">
      <c r="A20" s="159">
        <f t="shared" ref="A20:A21" si="19">A19+1</f>
        <v>5</v>
      </c>
      <c r="B20" s="35" t="s">
        <v>67</v>
      </c>
      <c r="C20" s="33" t="s">
        <v>17</v>
      </c>
      <c r="D20" s="34">
        <v>117.5</v>
      </c>
      <c r="E20" s="48">
        <v>0</v>
      </c>
      <c r="F20" s="48">
        <v>0</v>
      </c>
      <c r="G20" s="42">
        <f t="shared" si="6"/>
        <v>0</v>
      </c>
      <c r="H20" s="42">
        <v>0</v>
      </c>
      <c r="I20" s="42">
        <v>0</v>
      </c>
      <c r="J20" s="20">
        <f t="shared" ref="J20:J21" si="20">ROUND(I20+H20+G20,2)</f>
        <v>0</v>
      </c>
      <c r="K20" s="20">
        <f t="shared" ref="K20:K21" si="21">ROUND(D20*E20,2)</f>
        <v>0</v>
      </c>
      <c r="L20" s="20">
        <f t="shared" ref="L20:L21" si="22">ROUND(G20*D20,2)</f>
        <v>0</v>
      </c>
      <c r="M20" s="20">
        <f t="shared" ref="M20:M21" si="23">ROUND(H20*D20,2)</f>
        <v>0</v>
      </c>
      <c r="N20" s="20">
        <f t="shared" ref="N20:N21" si="24">ROUND(I20*D20,2)</f>
        <v>0</v>
      </c>
      <c r="O20" s="160">
        <f t="shared" ref="O20:O21" si="25">ROUND(N20+M20+L20,2)</f>
        <v>0</v>
      </c>
      <c r="P20" s="47"/>
      <c r="Q20" s="40"/>
      <c r="V20" s="13"/>
    </row>
    <row r="21" spans="1:22" ht="17.100000000000001" customHeight="1">
      <c r="A21" s="159">
        <f t="shared" si="19"/>
        <v>6</v>
      </c>
      <c r="B21" s="287" t="s">
        <v>57</v>
      </c>
      <c r="C21" s="33" t="s">
        <v>18</v>
      </c>
      <c r="D21" s="34">
        <v>1</v>
      </c>
      <c r="E21" s="48">
        <v>0</v>
      </c>
      <c r="F21" s="48">
        <v>0</v>
      </c>
      <c r="G21" s="42">
        <f t="shared" si="6"/>
        <v>0</v>
      </c>
      <c r="H21" s="42">
        <v>0</v>
      </c>
      <c r="I21" s="42">
        <v>0</v>
      </c>
      <c r="J21" s="20">
        <f t="shared" si="20"/>
        <v>0</v>
      </c>
      <c r="K21" s="20">
        <f t="shared" si="21"/>
        <v>0</v>
      </c>
      <c r="L21" s="20">
        <f t="shared" si="22"/>
        <v>0</v>
      </c>
      <c r="M21" s="20">
        <f t="shared" si="23"/>
        <v>0</v>
      </c>
      <c r="N21" s="20">
        <f t="shared" si="24"/>
        <v>0</v>
      </c>
      <c r="O21" s="160">
        <f t="shared" si="25"/>
        <v>0</v>
      </c>
      <c r="P21" s="47"/>
      <c r="Q21" s="40"/>
      <c r="V21" s="13"/>
    </row>
    <row r="22" spans="1:22" ht="17.100000000000001" customHeight="1" thickBot="1">
      <c r="A22" s="161"/>
      <c r="B22" s="14"/>
      <c r="C22" s="15"/>
      <c r="D22" s="16"/>
      <c r="E22" s="16"/>
      <c r="F22" s="16"/>
      <c r="G22" s="16"/>
      <c r="H22" s="16"/>
      <c r="I22" s="16"/>
      <c r="J22" s="17"/>
      <c r="K22" s="17"/>
      <c r="L22" s="17"/>
      <c r="M22" s="17"/>
      <c r="N22" s="17"/>
      <c r="O22" s="162"/>
      <c r="P22" s="47"/>
    </row>
    <row r="23" spans="1:22" ht="17.100000000000001" customHeight="1" thickTop="1" thickBot="1">
      <c r="A23" s="304" t="s">
        <v>13</v>
      </c>
      <c r="B23" s="305"/>
      <c r="C23" s="305"/>
      <c r="D23" s="305"/>
      <c r="E23" s="305"/>
      <c r="F23" s="305"/>
      <c r="G23" s="305"/>
      <c r="H23" s="305"/>
      <c r="I23" s="306"/>
      <c r="J23" s="163"/>
      <c r="K23" s="164">
        <f>SUM(K15:K21)</f>
        <v>0</v>
      </c>
      <c r="L23" s="164">
        <f>SUM(L15:L21)</f>
        <v>0</v>
      </c>
      <c r="M23" s="164">
        <f>SUM(M15:M21)</f>
        <v>0</v>
      </c>
      <c r="N23" s="164">
        <f>SUM(N15:N21)</f>
        <v>0</v>
      </c>
      <c r="O23" s="165">
        <f>SUM(L23:N23)</f>
        <v>0</v>
      </c>
      <c r="P23" s="28"/>
    </row>
    <row r="24" spans="1:22" ht="17.100000000000001" customHeight="1">
      <c r="A24" s="25"/>
      <c r="B24" s="26"/>
      <c r="C24" s="26"/>
      <c r="D24" s="26"/>
      <c r="E24" s="26"/>
      <c r="F24" s="26"/>
      <c r="G24" s="26"/>
      <c r="H24" s="26"/>
      <c r="I24" s="26"/>
      <c r="J24" s="27"/>
      <c r="K24" s="27"/>
      <c r="L24" s="28"/>
      <c r="M24" s="28"/>
      <c r="N24" s="28"/>
      <c r="O24" s="28"/>
      <c r="P24" s="28"/>
    </row>
    <row r="25" spans="1:22" ht="17.100000000000001" customHeight="1">
      <c r="A25" s="25"/>
      <c r="B25" s="269" t="str">
        <f>Koptāme!B16</f>
        <v>Tāmi sagatavoja:</v>
      </c>
      <c r="C25" s="26"/>
      <c r="D25" s="26"/>
      <c r="E25" s="26"/>
      <c r="F25" s="26"/>
      <c r="G25" s="26"/>
      <c r="H25" s="26"/>
      <c r="I25" s="26"/>
      <c r="J25" s="27"/>
      <c r="K25" s="27"/>
      <c r="L25" s="28"/>
      <c r="M25" s="28"/>
      <c r="N25" s="28"/>
      <c r="O25" s="28"/>
      <c r="P25" s="28"/>
    </row>
    <row r="26" spans="1:22" ht="17.100000000000001" customHeight="1">
      <c r="A26" s="25"/>
      <c r="B26" s="269" t="str">
        <f>Koptāme!B17</f>
        <v>Datums:</v>
      </c>
      <c r="C26" s="26"/>
      <c r="D26" s="26"/>
      <c r="E26" s="26"/>
      <c r="F26" s="26"/>
      <c r="G26" s="26"/>
      <c r="H26" s="26"/>
      <c r="I26" s="26"/>
      <c r="J26" s="27"/>
      <c r="K26" s="27"/>
      <c r="L26" s="28"/>
      <c r="M26" s="28"/>
      <c r="N26" s="28"/>
      <c r="O26" s="28"/>
      <c r="P26" s="28"/>
    </row>
    <row r="27" spans="1:22" ht="21.6" customHeight="1">
      <c r="A27" s="25"/>
      <c r="B27" s="26"/>
      <c r="C27" s="26"/>
      <c r="D27" s="26"/>
      <c r="E27" s="26"/>
      <c r="F27" s="26"/>
      <c r="G27" s="26"/>
      <c r="H27" s="26"/>
      <c r="I27" s="26"/>
      <c r="J27" s="27"/>
      <c r="K27" s="27"/>
      <c r="L27" s="28"/>
      <c r="M27" s="28"/>
      <c r="N27" s="28"/>
      <c r="O27" s="28"/>
      <c r="P27" s="28"/>
    </row>
    <row r="28" spans="1:22" ht="15.75" customHeight="1">
      <c r="B28" s="8"/>
    </row>
    <row r="29" spans="1:22" ht="15.75" customHeight="1">
      <c r="B29" s="8"/>
    </row>
    <row r="30" spans="1:22" ht="20.100000000000001" customHeight="1">
      <c r="B30" s="8"/>
    </row>
    <row r="31" spans="1:22" ht="18" customHeight="1">
      <c r="B31" s="6"/>
      <c r="O31" s="13"/>
      <c r="P31" s="13"/>
    </row>
    <row r="32" spans="1:22">
      <c r="B32" s="8"/>
    </row>
  </sheetData>
  <mergeCells count="10">
    <mergeCell ref="A2:O2"/>
    <mergeCell ref="A3:O3"/>
    <mergeCell ref="A23:I23"/>
    <mergeCell ref="A4:O4"/>
    <mergeCell ref="A11:A12"/>
    <mergeCell ref="B11:B12"/>
    <mergeCell ref="C11:C12"/>
    <mergeCell ref="D11:D12"/>
    <mergeCell ref="E11:J11"/>
    <mergeCell ref="K11:O11"/>
  </mergeCells>
  <pageMargins left="0.25" right="0.25" top="0.75" bottom="0.75" header="0.3" footer="0.3"/>
  <pageSetup paperSize="9" scale="5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B41:G100"/>
  <sheetViews>
    <sheetView topLeftCell="A34" workbookViewId="0">
      <selection activeCell="G101" sqref="G101"/>
    </sheetView>
  </sheetViews>
  <sheetFormatPr defaultColWidth="8.85546875" defaultRowHeight="15"/>
  <sheetData>
    <row r="41" spans="2:7">
      <c r="B41" t="s">
        <v>52</v>
      </c>
      <c r="C41">
        <v>35</v>
      </c>
      <c r="D41">
        <v>0.84</v>
      </c>
      <c r="E41">
        <v>6.3949999999999996</v>
      </c>
      <c r="F41">
        <f>C41*D41*E41</f>
        <v>188.01299999999998</v>
      </c>
    </row>
    <row r="42" spans="2:7">
      <c r="B42" t="s">
        <v>52</v>
      </c>
      <c r="C42">
        <v>35</v>
      </c>
      <c r="D42">
        <v>0.84</v>
      </c>
      <c r="E42">
        <v>7.0949999999999998</v>
      </c>
      <c r="F42">
        <f t="shared" ref="F42:F44" si="0">C42*D42*E42</f>
        <v>208.59299999999999</v>
      </c>
    </row>
    <row r="43" spans="2:7">
      <c r="B43" t="s">
        <v>52</v>
      </c>
      <c r="C43">
        <v>56</v>
      </c>
      <c r="D43">
        <v>0.84</v>
      </c>
      <c r="E43">
        <v>7.585</v>
      </c>
      <c r="F43">
        <f t="shared" si="0"/>
        <v>356.79840000000002</v>
      </c>
    </row>
    <row r="44" spans="2:7">
      <c r="B44" t="s">
        <v>52</v>
      </c>
      <c r="C44">
        <v>187</v>
      </c>
      <c r="D44">
        <v>0.84</v>
      </c>
      <c r="E44">
        <v>7.6449999999999996</v>
      </c>
      <c r="F44">
        <f t="shared" si="0"/>
        <v>1200.8765999999998</v>
      </c>
    </row>
    <row r="46" spans="2:7">
      <c r="F46" s="89">
        <f>SUM(F41:F44)</f>
        <v>1954.2809999999999</v>
      </c>
    </row>
    <row r="47" spans="2:7">
      <c r="B47" t="s">
        <v>53</v>
      </c>
      <c r="C47">
        <v>1</v>
      </c>
      <c r="D47">
        <v>0.84</v>
      </c>
      <c r="E47">
        <v>1675</v>
      </c>
      <c r="F47">
        <f>E47/1000</f>
        <v>1.675</v>
      </c>
      <c r="G47">
        <f>C47*D47*F47</f>
        <v>1.407</v>
      </c>
    </row>
    <row r="48" spans="2:7">
      <c r="B48" t="s">
        <v>53</v>
      </c>
      <c r="C48">
        <v>1</v>
      </c>
      <c r="D48">
        <v>0.84</v>
      </c>
      <c r="E48">
        <v>2353</v>
      </c>
      <c r="F48">
        <f t="shared" ref="F48:F92" si="1">E48/1000</f>
        <v>2.3530000000000002</v>
      </c>
      <c r="G48">
        <f t="shared" ref="G48:G92" si="2">C48*D48*F48</f>
        <v>1.9765200000000001</v>
      </c>
    </row>
    <row r="49" spans="2:7">
      <c r="B49" t="s">
        <v>53</v>
      </c>
      <c r="C49">
        <v>1</v>
      </c>
      <c r="D49">
        <v>0.84</v>
      </c>
      <c r="E49">
        <v>2580</v>
      </c>
      <c r="F49">
        <f t="shared" si="1"/>
        <v>2.58</v>
      </c>
      <c r="G49">
        <f t="shared" si="2"/>
        <v>2.1671999999999998</v>
      </c>
    </row>
    <row r="50" spans="2:7">
      <c r="B50" t="s">
        <v>53</v>
      </c>
      <c r="C50">
        <v>1</v>
      </c>
      <c r="D50">
        <v>0.84</v>
      </c>
      <c r="E50">
        <v>2659</v>
      </c>
      <c r="F50">
        <f t="shared" si="1"/>
        <v>2.6589999999999998</v>
      </c>
      <c r="G50">
        <f t="shared" si="2"/>
        <v>2.2335599999999998</v>
      </c>
    </row>
    <row r="51" spans="2:7">
      <c r="B51" t="s">
        <v>53</v>
      </c>
      <c r="C51">
        <v>1</v>
      </c>
      <c r="D51">
        <v>0.84</v>
      </c>
      <c r="E51">
        <v>2718</v>
      </c>
      <c r="F51">
        <f t="shared" si="1"/>
        <v>2.718</v>
      </c>
      <c r="G51">
        <f t="shared" si="2"/>
        <v>2.2831199999999998</v>
      </c>
    </row>
    <row r="52" spans="2:7">
      <c r="B52" t="s">
        <v>53</v>
      </c>
      <c r="C52">
        <v>1</v>
      </c>
      <c r="D52">
        <v>0.84</v>
      </c>
      <c r="E52">
        <v>2885</v>
      </c>
      <c r="F52">
        <f t="shared" si="1"/>
        <v>2.8849999999999998</v>
      </c>
      <c r="G52">
        <f t="shared" si="2"/>
        <v>2.4233999999999996</v>
      </c>
    </row>
    <row r="53" spans="2:7">
      <c r="B53" t="s">
        <v>53</v>
      </c>
      <c r="C53">
        <v>1</v>
      </c>
      <c r="D53">
        <v>0.84</v>
      </c>
      <c r="E53">
        <v>3191</v>
      </c>
      <c r="F53">
        <f t="shared" si="1"/>
        <v>3.1909999999999998</v>
      </c>
      <c r="G53">
        <f t="shared" si="2"/>
        <v>2.6804399999999999</v>
      </c>
    </row>
    <row r="54" spans="2:7">
      <c r="B54" t="s">
        <v>53</v>
      </c>
      <c r="C54">
        <v>1</v>
      </c>
      <c r="D54">
        <v>0.84</v>
      </c>
      <c r="E54">
        <v>3387</v>
      </c>
      <c r="F54">
        <f t="shared" si="1"/>
        <v>3.387</v>
      </c>
      <c r="G54">
        <f t="shared" si="2"/>
        <v>2.8450799999999998</v>
      </c>
    </row>
    <row r="55" spans="2:7">
      <c r="B55" t="s">
        <v>53</v>
      </c>
      <c r="C55">
        <v>1</v>
      </c>
      <c r="D55">
        <v>0.84</v>
      </c>
      <c r="E55">
        <v>3397</v>
      </c>
      <c r="F55">
        <f t="shared" si="1"/>
        <v>3.3969999999999998</v>
      </c>
      <c r="G55">
        <f t="shared" si="2"/>
        <v>2.8534799999999998</v>
      </c>
    </row>
    <row r="56" spans="2:7">
      <c r="B56" t="s">
        <v>53</v>
      </c>
      <c r="C56">
        <v>1</v>
      </c>
      <c r="D56">
        <v>0.84</v>
      </c>
      <c r="E56">
        <v>3407</v>
      </c>
      <c r="F56">
        <f t="shared" si="1"/>
        <v>3.407</v>
      </c>
      <c r="G56">
        <f t="shared" si="2"/>
        <v>2.8618799999999998</v>
      </c>
    </row>
    <row r="57" spans="2:7">
      <c r="B57" t="s">
        <v>53</v>
      </c>
      <c r="C57">
        <v>1</v>
      </c>
      <c r="D57">
        <v>0.84</v>
      </c>
      <c r="E57">
        <v>3633</v>
      </c>
      <c r="F57">
        <f t="shared" si="1"/>
        <v>3.633</v>
      </c>
      <c r="G57">
        <f t="shared" si="2"/>
        <v>3.05172</v>
      </c>
    </row>
    <row r="58" spans="2:7">
      <c r="B58" t="s">
        <v>53</v>
      </c>
      <c r="C58">
        <v>1</v>
      </c>
      <c r="D58">
        <v>0.84</v>
      </c>
      <c r="E58">
        <v>3712</v>
      </c>
      <c r="F58">
        <f t="shared" si="1"/>
        <v>3.7120000000000002</v>
      </c>
      <c r="G58">
        <f t="shared" si="2"/>
        <v>3.11808</v>
      </c>
    </row>
    <row r="59" spans="2:7">
      <c r="B59" t="s">
        <v>53</v>
      </c>
      <c r="C59">
        <v>1</v>
      </c>
      <c r="D59">
        <v>0.84</v>
      </c>
      <c r="E59">
        <v>3939</v>
      </c>
      <c r="F59">
        <f t="shared" si="1"/>
        <v>3.9390000000000001</v>
      </c>
      <c r="G59">
        <f t="shared" si="2"/>
        <v>3.3087599999999999</v>
      </c>
    </row>
    <row r="60" spans="2:7">
      <c r="B60" t="s">
        <v>53</v>
      </c>
      <c r="C60">
        <v>1</v>
      </c>
      <c r="D60">
        <v>0.84</v>
      </c>
      <c r="E60">
        <v>4055</v>
      </c>
      <c r="F60">
        <f t="shared" si="1"/>
        <v>4.0549999999999997</v>
      </c>
      <c r="G60">
        <f t="shared" si="2"/>
        <v>3.4061999999999997</v>
      </c>
    </row>
    <row r="61" spans="2:7">
      <c r="B61" t="s">
        <v>53</v>
      </c>
      <c r="C61">
        <v>1</v>
      </c>
      <c r="D61">
        <v>0.84</v>
      </c>
      <c r="E61">
        <v>4244</v>
      </c>
      <c r="F61">
        <f t="shared" si="1"/>
        <v>4.2439999999999998</v>
      </c>
      <c r="G61">
        <f t="shared" si="2"/>
        <v>3.5649599999999997</v>
      </c>
    </row>
    <row r="62" spans="2:7">
      <c r="B62" t="s">
        <v>53</v>
      </c>
      <c r="C62">
        <v>1</v>
      </c>
      <c r="D62">
        <v>0.84</v>
      </c>
      <c r="E62">
        <v>4460</v>
      </c>
      <c r="F62">
        <f t="shared" si="1"/>
        <v>4.46</v>
      </c>
      <c r="G62">
        <f t="shared" si="2"/>
        <v>3.7464</v>
      </c>
    </row>
    <row r="63" spans="2:7">
      <c r="B63" t="s">
        <v>53</v>
      </c>
      <c r="C63">
        <v>1</v>
      </c>
      <c r="D63">
        <v>0.84</v>
      </c>
      <c r="E63">
        <v>4687</v>
      </c>
      <c r="F63">
        <f t="shared" si="1"/>
        <v>4.6870000000000003</v>
      </c>
      <c r="G63">
        <f t="shared" si="2"/>
        <v>3.9370799999999999</v>
      </c>
    </row>
    <row r="64" spans="2:7">
      <c r="B64" t="s">
        <v>53</v>
      </c>
      <c r="C64">
        <v>1</v>
      </c>
      <c r="D64">
        <v>0.84</v>
      </c>
      <c r="E64">
        <v>4724</v>
      </c>
      <c r="F64">
        <f t="shared" si="1"/>
        <v>4.7240000000000002</v>
      </c>
      <c r="G64">
        <f t="shared" si="2"/>
        <v>3.9681600000000001</v>
      </c>
    </row>
    <row r="65" spans="2:7">
      <c r="B65" t="s">
        <v>53</v>
      </c>
      <c r="C65">
        <v>1</v>
      </c>
      <c r="D65">
        <v>0.84</v>
      </c>
      <c r="E65">
        <v>4766</v>
      </c>
      <c r="F65">
        <f t="shared" si="1"/>
        <v>4.766</v>
      </c>
      <c r="G65">
        <f t="shared" si="2"/>
        <v>4.0034399999999994</v>
      </c>
    </row>
    <row r="66" spans="2:7">
      <c r="B66" t="s">
        <v>53</v>
      </c>
      <c r="C66">
        <v>1</v>
      </c>
      <c r="D66">
        <v>0.84</v>
      </c>
      <c r="E66">
        <v>4992</v>
      </c>
      <c r="F66">
        <f t="shared" si="1"/>
        <v>4.992</v>
      </c>
      <c r="G66">
        <f t="shared" si="2"/>
        <v>4.1932799999999997</v>
      </c>
    </row>
    <row r="67" spans="2:7">
      <c r="B67" t="s">
        <v>53</v>
      </c>
      <c r="C67">
        <v>1</v>
      </c>
      <c r="D67">
        <v>0.84</v>
      </c>
      <c r="E67">
        <v>5119</v>
      </c>
      <c r="F67">
        <f t="shared" si="1"/>
        <v>5.1189999999999998</v>
      </c>
      <c r="G67">
        <f t="shared" si="2"/>
        <v>4.2999599999999996</v>
      </c>
    </row>
    <row r="68" spans="2:7">
      <c r="B68" t="s">
        <v>53</v>
      </c>
      <c r="C68">
        <v>1</v>
      </c>
      <c r="D68">
        <v>0.84</v>
      </c>
      <c r="E68">
        <v>5298</v>
      </c>
      <c r="F68">
        <f t="shared" si="1"/>
        <v>5.298</v>
      </c>
      <c r="G68">
        <f t="shared" si="2"/>
        <v>4.4503199999999996</v>
      </c>
    </row>
    <row r="69" spans="2:7">
      <c r="B69" t="s">
        <v>53</v>
      </c>
      <c r="C69">
        <v>1</v>
      </c>
      <c r="D69">
        <v>0.84</v>
      </c>
      <c r="E69">
        <v>5393</v>
      </c>
      <c r="F69">
        <f t="shared" si="1"/>
        <v>5.3929999999999998</v>
      </c>
      <c r="G69">
        <f t="shared" si="2"/>
        <v>4.5301199999999993</v>
      </c>
    </row>
    <row r="70" spans="2:7">
      <c r="B70" t="s">
        <v>53</v>
      </c>
      <c r="C70">
        <v>1</v>
      </c>
      <c r="D70">
        <v>0.84</v>
      </c>
      <c r="E70">
        <v>5513</v>
      </c>
      <c r="F70">
        <f t="shared" si="1"/>
        <v>5.5129999999999999</v>
      </c>
      <c r="G70">
        <f t="shared" si="2"/>
        <v>4.6309199999999997</v>
      </c>
    </row>
    <row r="71" spans="2:7">
      <c r="B71" t="s">
        <v>53</v>
      </c>
      <c r="C71">
        <v>1</v>
      </c>
      <c r="D71">
        <v>0.84</v>
      </c>
      <c r="E71">
        <v>5740</v>
      </c>
      <c r="F71">
        <f t="shared" si="1"/>
        <v>5.74</v>
      </c>
      <c r="G71">
        <f t="shared" si="2"/>
        <v>4.8216000000000001</v>
      </c>
    </row>
    <row r="72" spans="2:7">
      <c r="B72" t="s">
        <v>53</v>
      </c>
      <c r="C72">
        <v>1</v>
      </c>
      <c r="D72">
        <v>0.84</v>
      </c>
      <c r="E72">
        <v>5819</v>
      </c>
      <c r="F72">
        <f t="shared" si="1"/>
        <v>5.819</v>
      </c>
      <c r="G72">
        <f t="shared" si="2"/>
        <v>4.8879599999999996</v>
      </c>
    </row>
    <row r="73" spans="2:7">
      <c r="B73" t="s">
        <v>53</v>
      </c>
      <c r="C73">
        <v>1</v>
      </c>
      <c r="D73">
        <v>0.84</v>
      </c>
      <c r="E73">
        <v>6046</v>
      </c>
      <c r="F73">
        <f t="shared" si="1"/>
        <v>6.0460000000000003</v>
      </c>
      <c r="G73">
        <f t="shared" si="2"/>
        <v>5.07864</v>
      </c>
    </row>
    <row r="74" spans="2:7">
      <c r="B74" t="s">
        <v>53</v>
      </c>
      <c r="C74">
        <v>1</v>
      </c>
      <c r="D74">
        <v>0.84</v>
      </c>
      <c r="E74">
        <v>6061</v>
      </c>
      <c r="F74">
        <f t="shared" si="1"/>
        <v>6.0609999999999999</v>
      </c>
      <c r="G74">
        <f t="shared" si="2"/>
        <v>5.09124</v>
      </c>
    </row>
    <row r="75" spans="2:7">
      <c r="B75" t="s">
        <v>53</v>
      </c>
      <c r="C75">
        <v>1</v>
      </c>
      <c r="D75">
        <v>0.84</v>
      </c>
      <c r="E75">
        <v>6118</v>
      </c>
      <c r="F75">
        <f t="shared" si="1"/>
        <v>6.1180000000000003</v>
      </c>
      <c r="G75">
        <f t="shared" si="2"/>
        <v>5.1391200000000001</v>
      </c>
    </row>
    <row r="76" spans="2:7">
      <c r="B76" t="s">
        <v>53</v>
      </c>
      <c r="C76">
        <v>19</v>
      </c>
      <c r="D76">
        <v>0.84</v>
      </c>
      <c r="E76">
        <v>6348</v>
      </c>
      <c r="F76">
        <f t="shared" si="1"/>
        <v>6.3479999999999999</v>
      </c>
      <c r="G76">
        <f t="shared" si="2"/>
        <v>101.31407999999999</v>
      </c>
    </row>
    <row r="77" spans="2:7">
      <c r="B77" t="s">
        <v>53</v>
      </c>
      <c r="C77">
        <v>1</v>
      </c>
      <c r="D77">
        <v>0.84</v>
      </c>
      <c r="E77">
        <v>6351</v>
      </c>
      <c r="F77">
        <f t="shared" si="1"/>
        <v>6.351</v>
      </c>
      <c r="G77">
        <f t="shared" si="2"/>
        <v>5.3348399999999998</v>
      </c>
    </row>
    <row r="78" spans="2:7">
      <c r="B78" t="s">
        <v>53</v>
      </c>
      <c r="C78">
        <v>1</v>
      </c>
      <c r="D78">
        <v>0.84</v>
      </c>
      <c r="E78">
        <v>6488</v>
      </c>
      <c r="F78">
        <f t="shared" si="1"/>
        <v>6.4880000000000004</v>
      </c>
      <c r="G78">
        <f t="shared" si="2"/>
        <v>5.4499200000000005</v>
      </c>
    </row>
    <row r="79" spans="2:7">
      <c r="B79" t="s">
        <v>53</v>
      </c>
      <c r="C79">
        <v>1</v>
      </c>
      <c r="D79">
        <v>0.84</v>
      </c>
      <c r="E79">
        <v>6567</v>
      </c>
      <c r="F79">
        <f t="shared" si="1"/>
        <v>6.5670000000000002</v>
      </c>
      <c r="G79">
        <f t="shared" si="2"/>
        <v>5.5162800000000001</v>
      </c>
    </row>
    <row r="80" spans="2:7">
      <c r="B80" t="s">
        <v>53</v>
      </c>
      <c r="C80">
        <v>35</v>
      </c>
      <c r="D80">
        <v>0.84</v>
      </c>
      <c r="E80">
        <v>6580</v>
      </c>
      <c r="F80">
        <f t="shared" si="1"/>
        <v>6.58</v>
      </c>
      <c r="G80">
        <f t="shared" si="2"/>
        <v>193.452</v>
      </c>
    </row>
    <row r="81" spans="2:7">
      <c r="B81" t="s">
        <v>53</v>
      </c>
      <c r="C81">
        <v>1</v>
      </c>
      <c r="D81">
        <v>0.84</v>
      </c>
      <c r="E81">
        <v>6787</v>
      </c>
      <c r="F81">
        <f t="shared" si="1"/>
        <v>6.7869999999999999</v>
      </c>
      <c r="G81">
        <f t="shared" si="2"/>
        <v>5.7010800000000001</v>
      </c>
    </row>
    <row r="82" spans="2:7">
      <c r="B82" t="s">
        <v>53</v>
      </c>
      <c r="C82">
        <v>1</v>
      </c>
      <c r="D82">
        <v>0.84</v>
      </c>
      <c r="E82">
        <v>6794</v>
      </c>
      <c r="F82">
        <f t="shared" si="1"/>
        <v>6.7939999999999996</v>
      </c>
      <c r="G82">
        <f t="shared" si="2"/>
        <v>5.7069599999999996</v>
      </c>
    </row>
    <row r="83" spans="2:7">
      <c r="B83" t="s">
        <v>53</v>
      </c>
      <c r="C83">
        <v>1</v>
      </c>
      <c r="D83">
        <v>0.84</v>
      </c>
      <c r="E83">
        <v>7099</v>
      </c>
      <c r="F83">
        <f t="shared" si="1"/>
        <v>7.0990000000000002</v>
      </c>
      <c r="G83">
        <f t="shared" si="2"/>
        <v>5.9631600000000002</v>
      </c>
    </row>
    <row r="84" spans="2:7">
      <c r="B84" t="s">
        <v>53</v>
      </c>
      <c r="C84">
        <v>35</v>
      </c>
      <c r="D84">
        <v>0.84</v>
      </c>
      <c r="E84">
        <v>7240</v>
      </c>
      <c r="F84">
        <f t="shared" si="1"/>
        <v>7.24</v>
      </c>
      <c r="G84">
        <f t="shared" si="2"/>
        <v>212.85599999999999</v>
      </c>
    </row>
    <row r="85" spans="2:7">
      <c r="B85" t="s">
        <v>53</v>
      </c>
      <c r="C85">
        <v>1</v>
      </c>
      <c r="D85">
        <v>0.84</v>
      </c>
      <c r="E85">
        <v>7405</v>
      </c>
      <c r="F85">
        <f t="shared" si="1"/>
        <v>7.4050000000000002</v>
      </c>
      <c r="G85">
        <f t="shared" si="2"/>
        <v>6.2202000000000002</v>
      </c>
    </row>
    <row r="86" spans="2:7">
      <c r="B86" t="s">
        <v>53</v>
      </c>
      <c r="C86">
        <v>1</v>
      </c>
      <c r="D86">
        <v>0.84</v>
      </c>
      <c r="E86">
        <v>7455</v>
      </c>
      <c r="F86">
        <f t="shared" si="1"/>
        <v>7.4550000000000001</v>
      </c>
      <c r="G86">
        <f t="shared" si="2"/>
        <v>6.2622</v>
      </c>
    </row>
    <row r="87" spans="2:7">
      <c r="B87" t="s">
        <v>53</v>
      </c>
      <c r="C87">
        <v>1</v>
      </c>
      <c r="D87">
        <v>0.84</v>
      </c>
      <c r="E87">
        <v>7541</v>
      </c>
      <c r="F87">
        <f t="shared" si="1"/>
        <v>7.5410000000000004</v>
      </c>
      <c r="G87">
        <f t="shared" si="2"/>
        <v>6.3344399999999998</v>
      </c>
    </row>
    <row r="88" spans="2:7">
      <c r="B88" t="s">
        <v>53</v>
      </c>
      <c r="C88">
        <v>4</v>
      </c>
      <c r="D88">
        <v>0.84</v>
      </c>
      <c r="E88">
        <v>7585</v>
      </c>
      <c r="F88">
        <f t="shared" si="1"/>
        <v>7.585</v>
      </c>
      <c r="G88">
        <f t="shared" si="2"/>
        <v>25.485599999999998</v>
      </c>
    </row>
    <row r="89" spans="2:7">
      <c r="B89" t="s">
        <v>53</v>
      </c>
      <c r="C89">
        <v>1</v>
      </c>
      <c r="D89">
        <v>0.84</v>
      </c>
      <c r="E89">
        <v>7620</v>
      </c>
      <c r="F89">
        <f t="shared" si="1"/>
        <v>7.62</v>
      </c>
      <c r="G89">
        <f t="shared" si="2"/>
        <v>6.4008000000000003</v>
      </c>
    </row>
    <row r="90" spans="2:7">
      <c r="B90" t="s">
        <v>53</v>
      </c>
      <c r="C90">
        <v>10</v>
      </c>
      <c r="D90">
        <v>0.84</v>
      </c>
      <c r="E90">
        <v>7645</v>
      </c>
      <c r="F90">
        <f t="shared" si="1"/>
        <v>7.6449999999999996</v>
      </c>
      <c r="G90">
        <f t="shared" si="2"/>
        <v>64.218000000000004</v>
      </c>
    </row>
    <row r="91" spans="2:7">
      <c r="B91" t="s">
        <v>53</v>
      </c>
      <c r="C91">
        <v>1</v>
      </c>
      <c r="D91">
        <v>0.84</v>
      </c>
      <c r="E91">
        <v>8124</v>
      </c>
      <c r="F91">
        <f t="shared" si="1"/>
        <v>8.1240000000000006</v>
      </c>
      <c r="G91">
        <f t="shared" si="2"/>
        <v>6.82416</v>
      </c>
    </row>
    <row r="92" spans="2:7">
      <c r="B92" t="s">
        <v>53</v>
      </c>
      <c r="C92">
        <v>1</v>
      </c>
      <c r="D92">
        <v>0.84</v>
      </c>
      <c r="E92">
        <v>8152</v>
      </c>
      <c r="F92">
        <f t="shared" si="1"/>
        <v>8.1519999999999992</v>
      </c>
      <c r="G92">
        <f t="shared" si="2"/>
        <v>6.8476799999999995</v>
      </c>
    </row>
    <row r="94" spans="2:7">
      <c r="G94" s="89">
        <f>SUM(G47:G92)</f>
        <v>772.84703999999988</v>
      </c>
    </row>
    <row r="97" spans="7:7">
      <c r="G97" s="89">
        <f>G94+F46</f>
        <v>2727.1280399999996</v>
      </c>
    </row>
    <row r="100" spans="7:7">
      <c r="G100">
        <f>G97/1.2</f>
        <v>2272.6066999999998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225</TotalTime>
  <Application>Microsoft Excel</Application>
  <DocSecurity>0</DocSecurity>
  <ScaleCrop>false</ScaleCrop>
  <HeadingPairs>
    <vt:vector size="4" baseType="variant">
      <vt:variant>
        <vt:lpstr>Darblapas</vt:lpstr>
      </vt:variant>
      <vt:variant>
        <vt:i4>10</vt:i4>
      </vt:variant>
      <vt:variant>
        <vt:lpstr>Diapazoni ar nosaukumiem</vt:lpstr>
      </vt:variant>
      <vt:variant>
        <vt:i4>9</vt:i4>
      </vt:variant>
    </vt:vector>
  </HeadingPairs>
  <TitlesOfParts>
    <vt:vector size="19" baseType="lpstr">
      <vt:lpstr>Koptāme</vt:lpstr>
      <vt:lpstr>Kopsavilkums</vt:lpstr>
      <vt:lpstr>1. DOP</vt:lpstr>
      <vt:lpstr>2. Zemes darbi</vt:lpstr>
      <vt:lpstr>3. Pamatu plātne</vt:lpstr>
      <vt:lpstr>4. Metāla konstrukcijas</vt:lpstr>
      <vt:lpstr>5. Sienas</vt:lpstr>
      <vt:lpstr>6. Jumts</vt:lpstr>
      <vt:lpstr>7. Vārti un durvis</vt:lpstr>
      <vt:lpstr>Sheet1</vt:lpstr>
      <vt:lpstr>'1. DOP'!Drukas_apgabals</vt:lpstr>
      <vt:lpstr>'2. Zemes darbi'!Drukas_apgabals</vt:lpstr>
      <vt:lpstr>'3. Pamatu plātne'!Drukas_apgabals</vt:lpstr>
      <vt:lpstr>'4. Metāla konstrukcijas'!Drukas_apgabals</vt:lpstr>
      <vt:lpstr>'5. Sienas'!Drukas_apgabals</vt:lpstr>
      <vt:lpstr>'6. Jumts'!Drukas_apgabals</vt:lpstr>
      <vt:lpstr>'7. Vārti un durvis'!Drukas_apgabals</vt:lpstr>
      <vt:lpstr>Kopsavilkums!Drukas_apgabals</vt:lpstr>
      <vt:lpstr>Koptāme!Drukas_apgabals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MLx</dc:creator>
  <dc:description/>
  <cp:lastModifiedBy>Mārīte Fokina</cp:lastModifiedBy>
  <cp:revision>1</cp:revision>
  <cp:lastPrinted>2023-10-12T13:46:23Z</cp:lastPrinted>
  <dcterms:created xsi:type="dcterms:W3CDTF">2016-07-19T11:07:43Z</dcterms:created>
  <dcterms:modified xsi:type="dcterms:W3CDTF">2026-08-28T09:13:09Z</dcterms:modified>
  <dc:language>lv-LV</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Grizli777</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