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60d4fc19edcec7d1/Desktop/MK 173 Iepirkums IE67/"/>
    </mc:Choice>
  </mc:AlternateContent>
  <xr:revisionPtr revIDLastSave="0" documentId="8_{53268210-98DD-4778-A0D7-2D01EF502A60}" xr6:coauthVersionLast="47" xr6:coauthVersionMax="47" xr10:uidLastSave="{00000000-0000-0000-0000-000000000000}"/>
  <bookViews>
    <workbookView xWindow="1140" yWindow="1140" windowWidth="21600" windowHeight="11295" tabRatio="944" firstSheet="9" activeTab="16" xr2:uid="{12C51AC4-F6BF-4B04-A762-9DDCFE1BFA7E}"/>
  </bookViews>
  <sheets>
    <sheet name="Paredz.kopt." sheetId="160" r:id="rId1"/>
    <sheet name="Buvn.kopt." sheetId="119" r:id="rId2"/>
    <sheet name="Kops.1" sheetId="74" r:id="rId3"/>
    <sheet name="1.0 Buvlaukums" sheetId="175" r:id="rId4"/>
    <sheet name="1.1 Pamati, ā.inž." sheetId="110" r:id="rId5"/>
    <sheet name="1.2 Prefabricētie elementi" sheetId="173" r:id="rId6"/>
    <sheet name="1.3 Jumts" sheetId="120" r:id="rId7"/>
    <sheet name="1.4 Grīdas" sheetId="122" r:id="rId8"/>
    <sheet name="1.5 Sienas" sheetId="134" r:id="rId9"/>
    <sheet name="1.6 Ailes" sheetId="135" r:id="rId10"/>
    <sheet name="1.7 Apdare" sheetId="136" r:id="rId11"/>
    <sheet name="1.8 Apr. iekšt." sheetId="137" r:id="rId12"/>
    <sheet name="1.9 Sanm." sheetId="130" r:id="rId13"/>
    <sheet name="1.10 Kopl.,aprīk" sheetId="131" r:id="rId14"/>
    <sheet name="1.11 Apr.ārt." sheetId="133" r:id="rId15"/>
    <sheet name="1.12 Apkure" sheetId="163" r:id="rId16"/>
    <sheet name="1.13 Vent." sheetId="164" r:id="rId17"/>
    <sheet name="1.14 Kond." sheetId="165" r:id="rId18"/>
    <sheet name="1.15 UK" sheetId="167" r:id="rId19"/>
    <sheet name="1.16 EL" sheetId="168" r:id="rId20"/>
    <sheet name="1.17 ESS" sheetId="169" r:id="rId21"/>
    <sheet name="1.18 UAS" sheetId="170" r:id="rId22"/>
    <sheet name="Kops.2" sheetId="127" r:id="rId23"/>
    <sheet name="2.0 Buvlaukums" sheetId="176" r:id="rId24"/>
    <sheet name="2.1 Pamati, ā.inž." sheetId="147" r:id="rId25"/>
    <sheet name="2.2 Prefabricētie elementi" sheetId="174" r:id="rId26"/>
    <sheet name="2.3 Jumts" sheetId="149" r:id="rId27"/>
    <sheet name="2.4 Gridas" sheetId="150" r:id="rId28"/>
    <sheet name="2.5 Sienas" sheetId="151" r:id="rId29"/>
    <sheet name="2.6 Ailes" sheetId="155" r:id="rId30"/>
    <sheet name="2.7 Apdare" sheetId="159" r:id="rId31"/>
    <sheet name="2.8 Apr. iekšt." sheetId="132" r:id="rId32"/>
    <sheet name="2.9 Sanm." sheetId="172" r:id="rId33"/>
    <sheet name="2.10 Kopl.,aprīk " sheetId="171" r:id="rId34"/>
    <sheet name="2.11 Apr. ārt." sheetId="154" r:id="rId35"/>
    <sheet name="2.12 Apkure" sheetId="106" r:id="rId36"/>
    <sheet name="2.13 Vent." sheetId="161" r:id="rId37"/>
    <sheet name="2.14 Kond." sheetId="162" r:id="rId38"/>
    <sheet name="2.15 UK" sheetId="90" r:id="rId39"/>
    <sheet name="2.16 EL" sheetId="129" r:id="rId40"/>
    <sheet name="2.17 ESS" sheetId="138" r:id="rId41"/>
    <sheet name="2.18 UAS" sheetId="139" r:id="rId42"/>
  </sheets>
  <definedNames>
    <definedName name="_xlnm._FilterDatabase" localSheetId="4" hidden="1">'1.1 Pamati, ā.inž.'!$A$14:$S$43</definedName>
    <definedName name="_xlnm._FilterDatabase" localSheetId="13" hidden="1">'1.10 Kopl.,aprīk'!$A$14:$S$37</definedName>
    <definedName name="_xlnm._FilterDatabase" localSheetId="14" hidden="1">'1.11 Apr.ārt.'!$A$14:$S$17</definedName>
    <definedName name="_xlnm._FilterDatabase" localSheetId="15" hidden="1">'1.12 Apkure'!$A$14:$U$64</definedName>
    <definedName name="_xlnm._FilterDatabase" localSheetId="16" hidden="1">'1.13 Vent.'!$A$14:$U$69</definedName>
    <definedName name="_xlnm._FilterDatabase" localSheetId="17" hidden="1">'1.14 Kond.'!$A$14:$U$39</definedName>
    <definedName name="_xlnm._FilterDatabase" localSheetId="18" hidden="1">'1.15 UK'!$A$14:$U$148</definedName>
    <definedName name="_xlnm._FilterDatabase" localSheetId="19" hidden="1">'1.16 EL'!$A$14:$U$101</definedName>
    <definedName name="_xlnm._FilterDatabase" localSheetId="20" hidden="1">'1.17 ESS'!$A$14:$U$98</definedName>
    <definedName name="_xlnm._FilterDatabase" localSheetId="21" hidden="1">'1.18 UAS'!$A$14:$U$41</definedName>
    <definedName name="_xlnm._FilterDatabase" localSheetId="5" hidden="1">'1.2 Prefabricētie elementi'!$A$14:$S$60</definedName>
    <definedName name="_xlnm._FilterDatabase" localSheetId="6" hidden="1">'1.3 Jumts'!$A$14:$S$44</definedName>
    <definedName name="_xlnm._FilterDatabase" localSheetId="7" hidden="1">'1.4 Grīdas'!$A$14:$S$17</definedName>
    <definedName name="_xlnm._FilterDatabase" localSheetId="8" hidden="1">'1.5 Sienas'!$A$14:$S$27</definedName>
    <definedName name="_xlnm._FilterDatabase" localSheetId="9" hidden="1">'1.6 Ailes'!$A$14:$S$48</definedName>
    <definedName name="_xlnm._FilterDatabase" localSheetId="10" hidden="1">'1.7 Apdare'!$A$14:$S$38</definedName>
    <definedName name="_xlnm._FilterDatabase" localSheetId="11" hidden="1">'1.8 Apr. iekšt.'!$A$14:$S$18</definedName>
    <definedName name="_xlnm._FilterDatabase" localSheetId="12" hidden="1">'1.9 Sanm.'!$A$14:$S$34</definedName>
    <definedName name="_xlnm._FilterDatabase" localSheetId="24" hidden="1">'2.1 Pamati, ā.inž.'!$A$14:$S$39</definedName>
    <definedName name="_xlnm._FilterDatabase" localSheetId="33" hidden="1">'2.10 Kopl.,aprīk '!$A$14:$S$48</definedName>
    <definedName name="_xlnm._FilterDatabase" localSheetId="34" hidden="1">'2.11 Apr. ārt.'!$A$14:$S$17</definedName>
    <definedName name="_xlnm._FilterDatabase" localSheetId="35" hidden="1">'2.12 Apkure'!$A$14:$U$47</definedName>
    <definedName name="_xlnm._FilterDatabase" localSheetId="36" hidden="1">'2.13 Vent.'!$A$14:$U$45</definedName>
    <definedName name="_xlnm._FilterDatabase" localSheetId="37" hidden="1">'2.14 Kond.'!$A$14:$U$60</definedName>
    <definedName name="_xlnm._FilterDatabase" localSheetId="38" hidden="1">'2.15 UK'!$A$14:$U$113</definedName>
    <definedName name="_xlnm._FilterDatabase" localSheetId="39" hidden="1">'2.16 EL'!$A$14:$U$93</definedName>
    <definedName name="_xlnm._FilterDatabase" localSheetId="40" hidden="1">'2.17 ESS'!$A$14:$U$149</definedName>
    <definedName name="_xlnm._FilterDatabase" localSheetId="41" hidden="1">'2.18 UAS'!$A$14:$U$40</definedName>
    <definedName name="_xlnm._FilterDatabase" localSheetId="25" hidden="1">'2.2 Prefabricētie elementi'!$A$14:$S$37</definedName>
    <definedName name="_xlnm._FilterDatabase" localSheetId="26" hidden="1">'2.3 Jumts'!$A$14:$S$36</definedName>
    <definedName name="_xlnm._FilterDatabase" localSheetId="27" hidden="1">'2.4 Gridas'!$A$14:$S$17</definedName>
    <definedName name="_xlnm._FilterDatabase" localSheetId="28" hidden="1">'2.5 Sienas'!$A$14:$S$27</definedName>
    <definedName name="_xlnm._FilterDatabase" localSheetId="29" hidden="1">'2.6 Ailes'!$A$14:$S$42</definedName>
    <definedName name="_xlnm._FilterDatabase" localSheetId="30" hidden="1">'2.7 Apdare'!$A$14:$S$34</definedName>
    <definedName name="_xlnm._FilterDatabase" localSheetId="31" hidden="1">'2.8 Apr. iekšt.'!$A$14:$S$18</definedName>
    <definedName name="_xlnm._FilterDatabase" localSheetId="32" hidden="1">'2.9 Sanm.'!$A$14:$S$65</definedName>
    <definedName name="_xlnm.Print_Area" localSheetId="4">'1.1 Pamati, ā.inž.'!$A$1:$P$54</definedName>
    <definedName name="_xlnm.Print_Area" localSheetId="13">'1.10 Kopl.,aprīk'!$A$1:$P$48</definedName>
    <definedName name="_xlnm.Print_Area" localSheetId="14">'1.11 Apr.ārt.'!$A$1:$P$29</definedName>
    <definedName name="_xlnm.Print_Area" localSheetId="15">'1.12 Apkure'!$A$1:$R$74</definedName>
    <definedName name="_xlnm.Print_Area" localSheetId="16">'1.13 Vent.'!$A$1:$R$79</definedName>
    <definedName name="_xlnm.Print_Area" localSheetId="17">'1.14 Kond.'!$A$1:$R$49</definedName>
    <definedName name="_xlnm.Print_Area" localSheetId="18">'1.15 UK'!$A$1:$R$159</definedName>
    <definedName name="_xlnm.Print_Area" localSheetId="19">'1.16 EL'!$A$1:$P$112</definedName>
    <definedName name="_xlnm.Print_Area" localSheetId="20">'1.17 ESS'!$A$1:$R$108</definedName>
    <definedName name="_xlnm.Print_Area" localSheetId="21">'1.18 UAS'!$A$1:$R$52</definedName>
    <definedName name="_xlnm.Print_Area" localSheetId="5">'1.2 Prefabricētie elementi'!$A$1:$P$71</definedName>
    <definedName name="_xlnm.Print_Area" localSheetId="6">'1.3 Jumts'!$A$1:$P$55</definedName>
    <definedName name="_xlnm.Print_Area" localSheetId="7">'1.4 Grīdas'!$A$1:$P$29</definedName>
    <definedName name="_xlnm.Print_Area" localSheetId="8">'1.5 Sienas'!$A$1:$P$38</definedName>
    <definedName name="_xlnm.Print_Area" localSheetId="9">'1.6 Ailes'!$A$1:$P$59</definedName>
    <definedName name="_xlnm.Print_Area" localSheetId="10">'1.7 Apdare'!$A$1:$P$50</definedName>
    <definedName name="_xlnm.Print_Area" localSheetId="11">'1.8 Apr. iekšt.'!$A$1:$P$30</definedName>
    <definedName name="_xlnm.Print_Area" localSheetId="12">'1.9 Sanm.'!$A$1:$P$45</definedName>
    <definedName name="_xlnm.Print_Area" localSheetId="24">'2.1 Pamati, ā.inž.'!$A$1:$P$49</definedName>
    <definedName name="_xlnm.Print_Area" localSheetId="33">'2.10 Kopl.,aprīk '!$A$1:$P$59</definedName>
    <definedName name="_xlnm.Print_Area" localSheetId="34">'2.11 Apr. ārt.'!$A$1:$P$27</definedName>
    <definedName name="_xlnm.Print_Area" localSheetId="35">'2.12 Apkure'!$A$1:$R$57</definedName>
    <definedName name="_xlnm.Print_Area" localSheetId="36">'2.13 Vent.'!$A$1:$R$55</definedName>
    <definedName name="_xlnm.Print_Area" localSheetId="37">'2.14 Kond.'!$A$1:$R$70</definedName>
    <definedName name="_xlnm.Print_Area" localSheetId="38">'2.15 UK'!$A$1:$R$124</definedName>
    <definedName name="_xlnm.Print_Area" localSheetId="39">'2.16 EL'!$A$1:$P$104</definedName>
    <definedName name="_xlnm.Print_Area" localSheetId="40">'2.17 ESS'!$A$1:$R$159</definedName>
    <definedName name="_xlnm.Print_Area" localSheetId="41">'2.18 UAS'!$A$1:$R$51</definedName>
    <definedName name="_xlnm.Print_Area" localSheetId="25">'2.2 Prefabricētie elementi'!$A$1:$P$48</definedName>
    <definedName name="_xlnm.Print_Area" localSheetId="26">'2.3 Jumts'!$A$1:$P$47</definedName>
    <definedName name="_xlnm.Print_Area" localSheetId="27">'2.4 Gridas'!$A$1:$P$28</definedName>
    <definedName name="_xlnm.Print_Area" localSheetId="28">'2.5 Sienas'!$A$1:$P$37</definedName>
    <definedName name="_xlnm.Print_Area" localSheetId="29">'2.6 Ailes'!$A$1:$P$53</definedName>
    <definedName name="_xlnm.Print_Area" localSheetId="30">'2.7 Apdare'!$A$1:$P$44</definedName>
    <definedName name="_xlnm.Print_Area" localSheetId="31">'2.8 Apr. iekšt.'!$A$1:$P$29</definedName>
    <definedName name="_xlnm.Print_Area" localSheetId="32">'2.9 Sanm.'!$A$1:$P$76</definedName>
    <definedName name="_xlnm.Print_Area" localSheetId="1">'Buvn.kopt.'!$A$1:$C$32</definedName>
    <definedName name="_xlnm.Print_Area" localSheetId="2">Kops.1!$A$1:$I$54</definedName>
    <definedName name="_xlnm.Print_Area" localSheetId="22">Kops.2!$A$1:$I$54</definedName>
    <definedName name="_xlnm.Print_Area" localSheetId="0">'Paredz.kopt.'!$A$1:$D$41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7" i="176" l="1"/>
  <c r="A43" i="176"/>
  <c r="A9" i="176"/>
  <c r="A7" i="176"/>
  <c r="A6" i="176"/>
  <c r="A5" i="176"/>
  <c r="A4" i="176"/>
  <c r="A2" i="176"/>
  <c r="P11" i="176"/>
  <c r="P11" i="175"/>
  <c r="A2" i="175"/>
  <c r="O35" i="176"/>
  <c r="N35" i="176"/>
  <c r="M35" i="176"/>
  <c r="P35" i="176"/>
  <c r="L35" i="176"/>
  <c r="K35" i="176"/>
  <c r="H35" i="176"/>
  <c r="O34" i="176"/>
  <c r="N34" i="176"/>
  <c r="L34" i="176"/>
  <c r="H34" i="176"/>
  <c r="M34" i="176"/>
  <c r="P34" i="176"/>
  <c r="O33" i="176"/>
  <c r="N33" i="176"/>
  <c r="L33" i="176"/>
  <c r="K33" i="176"/>
  <c r="H33" i="176"/>
  <c r="M33" i="176"/>
  <c r="P33" i="176"/>
  <c r="O32" i="176"/>
  <c r="N32" i="176"/>
  <c r="L32" i="176"/>
  <c r="H32" i="176"/>
  <c r="M32" i="176"/>
  <c r="P32" i="176"/>
  <c r="O31" i="176"/>
  <c r="N31" i="176"/>
  <c r="L31" i="176"/>
  <c r="H31" i="176"/>
  <c r="M31" i="176"/>
  <c r="P31" i="176"/>
  <c r="O30" i="176"/>
  <c r="N30" i="176"/>
  <c r="L30" i="176"/>
  <c r="H30" i="176"/>
  <c r="M30" i="176"/>
  <c r="P30" i="176"/>
  <c r="O29" i="176"/>
  <c r="N29" i="176"/>
  <c r="L29" i="176"/>
  <c r="K29" i="176"/>
  <c r="H29" i="176"/>
  <c r="M29" i="176"/>
  <c r="P29" i="176"/>
  <c r="O28" i="176"/>
  <c r="N28" i="176"/>
  <c r="L28" i="176"/>
  <c r="H28" i="176"/>
  <c r="K28" i="176"/>
  <c r="O27" i="176"/>
  <c r="N27" i="176"/>
  <c r="L27" i="176"/>
  <c r="K27" i="176"/>
  <c r="H27" i="176"/>
  <c r="M27" i="176"/>
  <c r="P27" i="176"/>
  <c r="O26" i="176"/>
  <c r="N26" i="176"/>
  <c r="L26" i="176"/>
  <c r="H26" i="176"/>
  <c r="M26" i="176"/>
  <c r="P26" i="176"/>
  <c r="O25" i="176"/>
  <c r="N25" i="176"/>
  <c r="L25" i="176"/>
  <c r="H25" i="176"/>
  <c r="M25" i="176"/>
  <c r="P25" i="176"/>
  <c r="O24" i="176"/>
  <c r="N24" i="176"/>
  <c r="M24" i="176"/>
  <c r="P24" i="176"/>
  <c r="L24" i="176"/>
  <c r="H24" i="176"/>
  <c r="K24" i="176"/>
  <c r="O23" i="176"/>
  <c r="N23" i="176"/>
  <c r="L23" i="176"/>
  <c r="H23" i="176"/>
  <c r="M23" i="176"/>
  <c r="P23" i="176"/>
  <c r="O21" i="176"/>
  <c r="N21" i="176"/>
  <c r="P21" i="176"/>
  <c r="M21" i="176"/>
  <c r="L21" i="176"/>
  <c r="K21" i="176"/>
  <c r="H21" i="176"/>
  <c r="O19" i="176"/>
  <c r="N19" i="176"/>
  <c r="M19" i="176"/>
  <c r="P19" i="176"/>
  <c r="L19" i="176"/>
  <c r="H19" i="176"/>
  <c r="K19" i="176"/>
  <c r="O18" i="176"/>
  <c r="N18" i="176"/>
  <c r="M18" i="176"/>
  <c r="P18" i="176"/>
  <c r="L18" i="176"/>
  <c r="K18" i="176"/>
  <c r="H18" i="176"/>
  <c r="O17" i="176"/>
  <c r="N17" i="176"/>
  <c r="M17" i="176"/>
  <c r="P17" i="176"/>
  <c r="L17" i="176"/>
  <c r="K17" i="176"/>
  <c r="H17" i="176"/>
  <c r="O16" i="176"/>
  <c r="N16" i="176"/>
  <c r="N39" i="176"/>
  <c r="M16" i="176"/>
  <c r="P16" i="176"/>
  <c r="L16" i="176"/>
  <c r="K16" i="176"/>
  <c r="H16" i="176"/>
  <c r="O15" i="176"/>
  <c r="O39" i="176"/>
  <c r="N15" i="176"/>
  <c r="M15" i="176"/>
  <c r="P15" i="176"/>
  <c r="L15" i="176"/>
  <c r="L39" i="176"/>
  <c r="K15" i="176"/>
  <c r="O35" i="175"/>
  <c r="N35" i="175"/>
  <c r="L35" i="175"/>
  <c r="H35" i="175"/>
  <c r="M35" i="175"/>
  <c r="P35" i="175"/>
  <c r="O34" i="175"/>
  <c r="N34" i="175"/>
  <c r="L34" i="175"/>
  <c r="H34" i="175"/>
  <c r="M34" i="175"/>
  <c r="P34" i="175"/>
  <c r="O33" i="175"/>
  <c r="N33" i="175"/>
  <c r="L33" i="175"/>
  <c r="H33" i="175"/>
  <c r="M33" i="175"/>
  <c r="P33" i="175"/>
  <c r="O32" i="175"/>
  <c r="N32" i="175"/>
  <c r="M32" i="175"/>
  <c r="P32" i="175"/>
  <c r="L32" i="175"/>
  <c r="H32" i="175"/>
  <c r="K32" i="175"/>
  <c r="O31" i="175"/>
  <c r="N31" i="175"/>
  <c r="L31" i="175"/>
  <c r="H31" i="175"/>
  <c r="M31" i="175"/>
  <c r="P31" i="175"/>
  <c r="O30" i="175"/>
  <c r="P30" i="175"/>
  <c r="N30" i="175"/>
  <c r="M30" i="175"/>
  <c r="L30" i="175"/>
  <c r="K30" i="175"/>
  <c r="H30" i="175"/>
  <c r="O29" i="175"/>
  <c r="N29" i="175"/>
  <c r="L29" i="175"/>
  <c r="H29" i="175"/>
  <c r="M29" i="175"/>
  <c r="P29" i="175"/>
  <c r="O28" i="175"/>
  <c r="N28" i="175"/>
  <c r="M28" i="175"/>
  <c r="P28" i="175"/>
  <c r="L28" i="175"/>
  <c r="K28" i="175"/>
  <c r="H28" i="175"/>
  <c r="O27" i="175"/>
  <c r="N27" i="175"/>
  <c r="P27" i="175"/>
  <c r="M27" i="175"/>
  <c r="L27" i="175"/>
  <c r="H27" i="175"/>
  <c r="K27" i="175"/>
  <c r="O26" i="175"/>
  <c r="N26" i="175"/>
  <c r="M26" i="175"/>
  <c r="P26" i="175"/>
  <c r="L26" i="175"/>
  <c r="K26" i="175"/>
  <c r="H26" i="175"/>
  <c r="O25" i="175"/>
  <c r="N25" i="175"/>
  <c r="L25" i="175"/>
  <c r="H25" i="175"/>
  <c r="M25" i="175"/>
  <c r="P25" i="175"/>
  <c r="O24" i="175"/>
  <c r="N24" i="175"/>
  <c r="M24" i="175"/>
  <c r="P24" i="175"/>
  <c r="L24" i="175"/>
  <c r="K24" i="175"/>
  <c r="H24" i="175"/>
  <c r="O23" i="175"/>
  <c r="N23" i="175"/>
  <c r="L23" i="175"/>
  <c r="H23" i="175"/>
  <c r="M23" i="175"/>
  <c r="P23" i="175"/>
  <c r="O21" i="175"/>
  <c r="N21" i="175"/>
  <c r="M21" i="175"/>
  <c r="P21" i="175"/>
  <c r="L21" i="175"/>
  <c r="K21" i="175"/>
  <c r="H21" i="175"/>
  <c r="O19" i="175"/>
  <c r="N19" i="175"/>
  <c r="M19" i="175"/>
  <c r="P19" i="175"/>
  <c r="L19" i="175"/>
  <c r="H19" i="175"/>
  <c r="K19" i="175"/>
  <c r="O18" i="175"/>
  <c r="N18" i="175"/>
  <c r="L18" i="175"/>
  <c r="K18" i="175"/>
  <c r="H18" i="175"/>
  <c r="M18" i="175"/>
  <c r="P18" i="175"/>
  <c r="O17" i="175"/>
  <c r="N17" i="175"/>
  <c r="L17" i="175"/>
  <c r="H17" i="175"/>
  <c r="M17" i="175"/>
  <c r="P17" i="175"/>
  <c r="O16" i="175"/>
  <c r="N16" i="175"/>
  <c r="M16" i="175"/>
  <c r="P16" i="175"/>
  <c r="L16" i="175"/>
  <c r="L39" i="175"/>
  <c r="K16" i="175"/>
  <c r="H16" i="175"/>
  <c r="P15" i="175"/>
  <c r="O15" i="175"/>
  <c r="O39" i="175"/>
  <c r="N15" i="175"/>
  <c r="N39" i="175"/>
  <c r="M15" i="175"/>
  <c r="L15" i="175"/>
  <c r="K15" i="175"/>
  <c r="I21" i="74"/>
  <c r="G21" i="74"/>
  <c r="H21" i="74"/>
  <c r="F21" i="74"/>
  <c r="E21" i="74"/>
  <c r="I21" i="127"/>
  <c r="G21" i="127"/>
  <c r="H21" i="127"/>
  <c r="F21" i="127"/>
  <c r="E24" i="174"/>
  <c r="L19" i="174"/>
  <c r="N19" i="174"/>
  <c r="O19" i="174"/>
  <c r="E15" i="174"/>
  <c r="O15" i="174"/>
  <c r="A45" i="174"/>
  <c r="A41" i="174"/>
  <c r="C37" i="174"/>
  <c r="O36" i="174"/>
  <c r="N36" i="174"/>
  <c r="L36" i="174"/>
  <c r="H36" i="174"/>
  <c r="K36" i="174"/>
  <c r="O35" i="174"/>
  <c r="N35" i="174"/>
  <c r="L35" i="174"/>
  <c r="H35" i="174"/>
  <c r="M35" i="174"/>
  <c r="O34" i="174"/>
  <c r="N34" i="174"/>
  <c r="L34" i="174"/>
  <c r="H34" i="174"/>
  <c r="M34" i="174"/>
  <c r="O33" i="174"/>
  <c r="N33" i="174"/>
  <c r="L33" i="174"/>
  <c r="H33" i="174"/>
  <c r="K33" i="174"/>
  <c r="O32" i="174"/>
  <c r="N32" i="174"/>
  <c r="L32" i="174"/>
  <c r="H32" i="174"/>
  <c r="O31" i="174"/>
  <c r="N31" i="174"/>
  <c r="L31" i="174"/>
  <c r="H31" i="174"/>
  <c r="M31" i="174"/>
  <c r="P31" i="174"/>
  <c r="O30" i="174"/>
  <c r="N30" i="174"/>
  <c r="L30" i="174"/>
  <c r="H30" i="174"/>
  <c r="M30" i="174"/>
  <c r="P30" i="174"/>
  <c r="O29" i="174"/>
  <c r="N29" i="174"/>
  <c r="L29" i="174"/>
  <c r="H29" i="174"/>
  <c r="K29" i="174"/>
  <c r="O28" i="174"/>
  <c r="N28" i="174"/>
  <c r="L28" i="174"/>
  <c r="H28" i="174"/>
  <c r="M28" i="174"/>
  <c r="O27" i="174"/>
  <c r="N27" i="174"/>
  <c r="L27" i="174"/>
  <c r="H27" i="174"/>
  <c r="M27" i="174"/>
  <c r="P27" i="174"/>
  <c r="O26" i="174"/>
  <c r="N26" i="174"/>
  <c r="L26" i="174"/>
  <c r="H26" i="174"/>
  <c r="M26" i="174"/>
  <c r="O25" i="174"/>
  <c r="N25" i="174"/>
  <c r="L25" i="174"/>
  <c r="H25" i="174"/>
  <c r="K25" i="174"/>
  <c r="O24" i="174"/>
  <c r="N24" i="174"/>
  <c r="L24" i="174"/>
  <c r="H24" i="174"/>
  <c r="M24" i="174"/>
  <c r="O23" i="174"/>
  <c r="N23" i="174"/>
  <c r="L23" i="174"/>
  <c r="H23" i="174"/>
  <c r="K23" i="174"/>
  <c r="O22" i="174"/>
  <c r="N22" i="174"/>
  <c r="L22" i="174"/>
  <c r="H22" i="174"/>
  <c r="M22" i="174"/>
  <c r="O21" i="174"/>
  <c r="N21" i="174"/>
  <c r="L21" i="174"/>
  <c r="H21" i="174"/>
  <c r="M21" i="174"/>
  <c r="P21" i="174"/>
  <c r="O20" i="174"/>
  <c r="N20" i="174"/>
  <c r="L20" i="174"/>
  <c r="K20" i="174"/>
  <c r="H20" i="174"/>
  <c r="M20" i="174"/>
  <c r="P20" i="174"/>
  <c r="H19" i="174"/>
  <c r="M19" i="174"/>
  <c r="H18" i="174"/>
  <c r="M18" i="174"/>
  <c r="N18" i="174"/>
  <c r="O17" i="174"/>
  <c r="N17" i="174"/>
  <c r="L17" i="174"/>
  <c r="H17" i="174"/>
  <c r="M17" i="174"/>
  <c r="O16" i="174"/>
  <c r="N16" i="174"/>
  <c r="L16" i="174"/>
  <c r="H16" i="174"/>
  <c r="M16" i="174"/>
  <c r="N15" i="174"/>
  <c r="L15" i="174"/>
  <c r="H15" i="174"/>
  <c r="K15" i="174"/>
  <c r="O14" i="174"/>
  <c r="N14" i="174"/>
  <c r="M14" i="174"/>
  <c r="L14" i="174"/>
  <c r="K14" i="174"/>
  <c r="A9" i="174"/>
  <c r="A7" i="174"/>
  <c r="A6" i="174"/>
  <c r="A5" i="174"/>
  <c r="A4" i="174"/>
  <c r="H56" i="173"/>
  <c r="K56" i="173"/>
  <c r="L56" i="173"/>
  <c r="M56" i="173"/>
  <c r="P56" i="173"/>
  <c r="N56" i="173"/>
  <c r="O56" i="173"/>
  <c r="H15" i="173"/>
  <c r="H16" i="173"/>
  <c r="H17" i="173"/>
  <c r="H18" i="173"/>
  <c r="H19" i="173"/>
  <c r="H20" i="173"/>
  <c r="H21" i="173"/>
  <c r="K21" i="173"/>
  <c r="H22" i="173"/>
  <c r="M22" i="173"/>
  <c r="H23" i="173"/>
  <c r="K23" i="173"/>
  <c r="H24" i="173"/>
  <c r="K24" i="173"/>
  <c r="H25" i="173"/>
  <c r="M25" i="173"/>
  <c r="P25" i="173"/>
  <c r="H26" i="173"/>
  <c r="K26" i="173"/>
  <c r="H27" i="173"/>
  <c r="H28" i="173"/>
  <c r="H29" i="173"/>
  <c r="H30" i="173"/>
  <c r="H31" i="173"/>
  <c r="H32" i="173"/>
  <c r="H33" i="173"/>
  <c r="K33" i="173"/>
  <c r="H34" i="173"/>
  <c r="K34" i="173"/>
  <c r="H35" i="173"/>
  <c r="M35" i="173"/>
  <c r="H36" i="173"/>
  <c r="M36" i="173"/>
  <c r="H37" i="173"/>
  <c r="K37" i="173"/>
  <c r="H38" i="173"/>
  <c r="K38" i="173"/>
  <c r="H39" i="173"/>
  <c r="H40" i="173"/>
  <c r="H41" i="173"/>
  <c r="H42" i="173"/>
  <c r="H43" i="173"/>
  <c r="H44" i="173"/>
  <c r="H45" i="173"/>
  <c r="K45" i="173"/>
  <c r="H46" i="173"/>
  <c r="K46" i="173"/>
  <c r="H47" i="173"/>
  <c r="K47" i="173"/>
  <c r="H48" i="173"/>
  <c r="K48" i="173"/>
  <c r="H49" i="173"/>
  <c r="K49" i="173"/>
  <c r="H50" i="173"/>
  <c r="K50" i="173"/>
  <c r="H51" i="173"/>
  <c r="H52" i="173"/>
  <c r="H53" i="173"/>
  <c r="H55" i="173"/>
  <c r="M55" i="173"/>
  <c r="H57" i="173"/>
  <c r="H58" i="173"/>
  <c r="H59" i="173"/>
  <c r="K59" i="173"/>
  <c r="H54" i="173"/>
  <c r="M54" i="173"/>
  <c r="P54" i="173"/>
  <c r="K55" i="173"/>
  <c r="O55" i="173"/>
  <c r="N55" i="173"/>
  <c r="L55" i="173"/>
  <c r="O54" i="173"/>
  <c r="N54" i="173"/>
  <c r="L54" i="173"/>
  <c r="L36" i="173"/>
  <c r="N36" i="173"/>
  <c r="O36" i="173"/>
  <c r="K53" i="173"/>
  <c r="L53" i="173"/>
  <c r="M53" i="173"/>
  <c r="N53" i="173"/>
  <c r="O53" i="173"/>
  <c r="K20" i="173"/>
  <c r="L20" i="173"/>
  <c r="M20" i="173"/>
  <c r="P20" i="173"/>
  <c r="N20" i="173"/>
  <c r="O20" i="173"/>
  <c r="L21" i="173"/>
  <c r="N21" i="173"/>
  <c r="O21" i="173"/>
  <c r="L22" i="173"/>
  <c r="N22" i="173"/>
  <c r="P22" i="173"/>
  <c r="O22" i="173"/>
  <c r="L23" i="173"/>
  <c r="N23" i="173"/>
  <c r="O23" i="173"/>
  <c r="L24" i="173"/>
  <c r="N24" i="173"/>
  <c r="O24" i="173"/>
  <c r="L25" i="173"/>
  <c r="N25" i="173"/>
  <c r="O25" i="173"/>
  <c r="K58" i="173"/>
  <c r="L58" i="173"/>
  <c r="M58" i="173"/>
  <c r="N58" i="173"/>
  <c r="O58" i="173"/>
  <c r="L59" i="173"/>
  <c r="N59" i="173"/>
  <c r="O59" i="173"/>
  <c r="K15" i="173"/>
  <c r="L15" i="173"/>
  <c r="M15" i="173"/>
  <c r="N15" i="173"/>
  <c r="O15" i="173"/>
  <c r="K16" i="173"/>
  <c r="L16" i="173"/>
  <c r="M16" i="173"/>
  <c r="N16" i="173"/>
  <c r="P16" i="173"/>
  <c r="O16" i="173"/>
  <c r="K17" i="173"/>
  <c r="K18" i="173"/>
  <c r="K27" i="173"/>
  <c r="K28" i="173"/>
  <c r="K29" i="173"/>
  <c r="L29" i="173"/>
  <c r="M29" i="173"/>
  <c r="N29" i="173"/>
  <c r="O29" i="173"/>
  <c r="K30" i="173"/>
  <c r="L30" i="173"/>
  <c r="M30" i="173"/>
  <c r="P30" i="173"/>
  <c r="N30" i="173"/>
  <c r="O30" i="173"/>
  <c r="K31" i="173"/>
  <c r="L31" i="173"/>
  <c r="M31" i="173"/>
  <c r="N31" i="173"/>
  <c r="O31" i="173"/>
  <c r="K32" i="173"/>
  <c r="L32" i="173"/>
  <c r="M32" i="173"/>
  <c r="N32" i="173"/>
  <c r="O32" i="173"/>
  <c r="P32" i="173"/>
  <c r="L33" i="173"/>
  <c r="N33" i="173"/>
  <c r="O33" i="173"/>
  <c r="L34" i="173"/>
  <c r="N34" i="173"/>
  <c r="O34" i="173"/>
  <c r="K35" i="173"/>
  <c r="L35" i="173"/>
  <c r="N35" i="173"/>
  <c r="O35" i="173"/>
  <c r="L37" i="173"/>
  <c r="N37" i="173"/>
  <c r="P37" i="173"/>
  <c r="O37" i="173"/>
  <c r="L38" i="173"/>
  <c r="N38" i="173"/>
  <c r="O38" i="173"/>
  <c r="K39" i="173"/>
  <c r="L39" i="173"/>
  <c r="M39" i="173"/>
  <c r="N39" i="173"/>
  <c r="O39" i="173"/>
  <c r="K40" i="173"/>
  <c r="K41" i="173"/>
  <c r="K42" i="173"/>
  <c r="K43" i="173"/>
  <c r="K44" i="173"/>
  <c r="K51" i="173"/>
  <c r="K52" i="173"/>
  <c r="K57" i="173"/>
  <c r="L57" i="173"/>
  <c r="M57" i="173"/>
  <c r="N57" i="173"/>
  <c r="P57" i="173"/>
  <c r="O57" i="173"/>
  <c r="K14" i="173"/>
  <c r="L14" i="173"/>
  <c r="M14" i="173"/>
  <c r="N14" i="173"/>
  <c r="O14" i="173"/>
  <c r="O27" i="173"/>
  <c r="L26" i="173"/>
  <c r="L18" i="173"/>
  <c r="M17" i="173"/>
  <c r="A68" i="173"/>
  <c r="A64" i="173"/>
  <c r="C60" i="173"/>
  <c r="A9" i="173"/>
  <c r="A7" i="173"/>
  <c r="A6" i="173"/>
  <c r="A5" i="173"/>
  <c r="A4" i="173"/>
  <c r="E22" i="136"/>
  <c r="E25" i="134"/>
  <c r="A15" i="163"/>
  <c r="A15" i="106"/>
  <c r="A45" i="106"/>
  <c r="A44" i="106"/>
  <c r="A43" i="106"/>
  <c r="A42" i="106"/>
  <c r="A41" i="106"/>
  <c r="A40" i="106"/>
  <c r="A39" i="106"/>
  <c r="A38" i="106"/>
  <c r="A37" i="106"/>
  <c r="A36" i="106"/>
  <c r="A35" i="106"/>
  <c r="A34" i="106"/>
  <c r="A33" i="106"/>
  <c r="A32" i="106"/>
  <c r="A31" i="106"/>
  <c r="A30" i="106"/>
  <c r="A29" i="106"/>
  <c r="A28" i="106"/>
  <c r="A27" i="106"/>
  <c r="A26" i="106"/>
  <c r="A25" i="106"/>
  <c r="A24" i="106"/>
  <c r="A23" i="106"/>
  <c r="A22" i="106"/>
  <c r="A21" i="106"/>
  <c r="A20" i="106"/>
  <c r="A19" i="106"/>
  <c r="A18" i="106"/>
  <c r="A17" i="106"/>
  <c r="A16" i="106"/>
  <c r="A14" i="106"/>
  <c r="A62" i="163"/>
  <c r="A61" i="163"/>
  <c r="A60" i="163"/>
  <c r="A59" i="163"/>
  <c r="A58" i="163"/>
  <c r="A57" i="163"/>
  <c r="A56" i="163"/>
  <c r="A55" i="163"/>
  <c r="A54" i="163"/>
  <c r="A53" i="163"/>
  <c r="A52" i="163"/>
  <c r="A51" i="163"/>
  <c r="A50" i="163"/>
  <c r="A49" i="163"/>
  <c r="A48" i="163"/>
  <c r="A47" i="163"/>
  <c r="A46" i="163"/>
  <c r="A45" i="163"/>
  <c r="A44" i="163"/>
  <c r="A43" i="163"/>
  <c r="A42" i="163"/>
  <c r="A41" i="163"/>
  <c r="A40" i="163"/>
  <c r="A39" i="163"/>
  <c r="A38" i="163"/>
  <c r="A37" i="163"/>
  <c r="A36" i="163"/>
  <c r="A35" i="163"/>
  <c r="A34" i="163"/>
  <c r="A33" i="163"/>
  <c r="A32" i="163"/>
  <c r="A31" i="163"/>
  <c r="A30" i="163"/>
  <c r="A29" i="163"/>
  <c r="A28" i="163"/>
  <c r="A27" i="163"/>
  <c r="A26" i="163"/>
  <c r="A25" i="163"/>
  <c r="A24" i="163"/>
  <c r="A23" i="163"/>
  <c r="A22" i="163"/>
  <c r="A21" i="163"/>
  <c r="A20" i="163"/>
  <c r="A19" i="163"/>
  <c r="A18" i="163"/>
  <c r="A17" i="163"/>
  <c r="A16" i="163"/>
  <c r="A14" i="163"/>
  <c r="A99" i="168"/>
  <c r="A91" i="129"/>
  <c r="A63" i="172"/>
  <c r="A62" i="172"/>
  <c r="A32" i="130"/>
  <c r="A31" i="130"/>
  <c r="A36" i="136"/>
  <c r="A35" i="136"/>
  <c r="A34" i="136"/>
  <c r="A33" i="136"/>
  <c r="A32" i="136"/>
  <c r="A31" i="136"/>
  <c r="A30" i="136"/>
  <c r="A29" i="136"/>
  <c r="A28" i="136"/>
  <c r="A27" i="136"/>
  <c r="A26" i="136"/>
  <c r="A25" i="136"/>
  <c r="A24" i="136"/>
  <c r="A23" i="136"/>
  <c r="A22" i="136"/>
  <c r="A21" i="136"/>
  <c r="A20" i="136"/>
  <c r="A19" i="136"/>
  <c r="A18" i="136"/>
  <c r="A17" i="136"/>
  <c r="A16" i="136"/>
  <c r="A15" i="136"/>
  <c r="A14" i="136"/>
  <c r="A32" i="159"/>
  <c r="A31" i="159"/>
  <c r="A30" i="159"/>
  <c r="A29" i="159"/>
  <c r="A28" i="159"/>
  <c r="A27" i="159"/>
  <c r="A26" i="159"/>
  <c r="A25" i="159"/>
  <c r="A24" i="159"/>
  <c r="A23" i="159"/>
  <c r="A22" i="159"/>
  <c r="A21" i="159"/>
  <c r="A20" i="159"/>
  <c r="A19" i="159"/>
  <c r="A18" i="159"/>
  <c r="A17" i="159"/>
  <c r="A16" i="159"/>
  <c r="A15" i="159"/>
  <c r="A14" i="159"/>
  <c r="A96" i="169"/>
  <c r="A95" i="169"/>
  <c r="A94" i="169"/>
  <c r="A93" i="169"/>
  <c r="A92" i="169"/>
  <c r="A91" i="169"/>
  <c r="A90" i="169"/>
  <c r="A89" i="169"/>
  <c r="A88" i="169"/>
  <c r="A87" i="169"/>
  <c r="A86" i="169"/>
  <c r="A85" i="169"/>
  <c r="A84" i="169"/>
  <c r="A83" i="169"/>
  <c r="A82" i="169"/>
  <c r="A81" i="169"/>
  <c r="A80" i="169"/>
  <c r="A79" i="169"/>
  <c r="A78" i="169"/>
  <c r="A77" i="169"/>
  <c r="A76" i="169"/>
  <c r="A75" i="169"/>
  <c r="A74" i="169"/>
  <c r="A73" i="169"/>
  <c r="A72" i="169"/>
  <c r="A71" i="169"/>
  <c r="A70" i="169"/>
  <c r="A69" i="169"/>
  <c r="A68" i="169"/>
  <c r="A67" i="169"/>
  <c r="A66" i="169"/>
  <c r="A65" i="169"/>
  <c r="A64" i="169"/>
  <c r="A63" i="169"/>
  <c r="A62" i="169"/>
  <c r="A61" i="169"/>
  <c r="A60" i="169"/>
  <c r="A59" i="169"/>
  <c r="A58" i="169"/>
  <c r="A57" i="169"/>
  <c r="A56" i="169"/>
  <c r="A55" i="169"/>
  <c r="A54" i="169"/>
  <c r="A53" i="169"/>
  <c r="A52" i="169"/>
  <c r="A51" i="169"/>
  <c r="A50" i="169"/>
  <c r="A49" i="169"/>
  <c r="A48" i="169"/>
  <c r="A47" i="169"/>
  <c r="A46" i="169"/>
  <c r="A45" i="169"/>
  <c r="A44" i="169"/>
  <c r="A43" i="169"/>
  <c r="A42" i="169"/>
  <c r="A41" i="169"/>
  <c r="A40" i="169"/>
  <c r="A39" i="169"/>
  <c r="A38" i="169"/>
  <c r="A37" i="169"/>
  <c r="A36" i="169"/>
  <c r="A35" i="169"/>
  <c r="A34" i="169"/>
  <c r="A33" i="169"/>
  <c r="A32" i="169"/>
  <c r="A31" i="169"/>
  <c r="A30" i="169"/>
  <c r="A29" i="169"/>
  <c r="A28" i="169"/>
  <c r="A27" i="169"/>
  <c r="A26" i="169"/>
  <c r="A25" i="169"/>
  <c r="A24" i="169"/>
  <c r="A23" i="169"/>
  <c r="A22" i="169"/>
  <c r="A21" i="169"/>
  <c r="A20" i="169"/>
  <c r="A19" i="169"/>
  <c r="A18" i="169"/>
  <c r="A17" i="169"/>
  <c r="A16" i="169"/>
  <c r="A15" i="169"/>
  <c r="A14" i="169"/>
  <c r="A147" i="138"/>
  <c r="A146" i="138"/>
  <c r="A145" i="138"/>
  <c r="A144" i="138"/>
  <c r="A143" i="138"/>
  <c r="A142" i="138"/>
  <c r="A141" i="138"/>
  <c r="A140" i="138"/>
  <c r="A139" i="138"/>
  <c r="A138" i="138"/>
  <c r="A137" i="138"/>
  <c r="A136" i="138"/>
  <c r="A135" i="138"/>
  <c r="A134" i="138"/>
  <c r="A133" i="138"/>
  <c r="A132" i="138"/>
  <c r="A131" i="138"/>
  <c r="A130" i="138"/>
  <c r="A129" i="138"/>
  <c r="A128" i="138"/>
  <c r="A127" i="138"/>
  <c r="A126" i="138"/>
  <c r="A125" i="138"/>
  <c r="A124" i="138"/>
  <c r="A123" i="138"/>
  <c r="A122" i="138"/>
  <c r="A121" i="138"/>
  <c r="A120" i="138"/>
  <c r="A119" i="138"/>
  <c r="A118" i="138"/>
  <c r="A117" i="138"/>
  <c r="A116" i="138"/>
  <c r="A115" i="138"/>
  <c r="A114" i="138"/>
  <c r="A113" i="138"/>
  <c r="A112" i="138"/>
  <c r="A111" i="138"/>
  <c r="A110" i="138"/>
  <c r="A109" i="138"/>
  <c r="A108" i="138"/>
  <c r="A107" i="138"/>
  <c r="A106" i="138"/>
  <c r="A105" i="138"/>
  <c r="A104" i="138"/>
  <c r="A103" i="138"/>
  <c r="A102" i="138"/>
  <c r="A101" i="138"/>
  <c r="A100" i="138"/>
  <c r="A99" i="138"/>
  <c r="A98" i="138"/>
  <c r="A97" i="138"/>
  <c r="A96" i="138"/>
  <c r="A95" i="138"/>
  <c r="A94" i="138"/>
  <c r="A93" i="138"/>
  <c r="A92" i="138"/>
  <c r="A91" i="138"/>
  <c r="A90" i="138"/>
  <c r="A89" i="138"/>
  <c r="A88" i="138"/>
  <c r="A87" i="138"/>
  <c r="A86" i="138"/>
  <c r="A85" i="138"/>
  <c r="A84" i="138"/>
  <c r="A83" i="138"/>
  <c r="A82" i="138"/>
  <c r="A81" i="138"/>
  <c r="A80" i="138"/>
  <c r="A79" i="138"/>
  <c r="A78" i="138"/>
  <c r="A77" i="138"/>
  <c r="A76" i="138"/>
  <c r="A75" i="138"/>
  <c r="A74" i="138"/>
  <c r="A73" i="138"/>
  <c r="A72" i="138"/>
  <c r="A71" i="138"/>
  <c r="A70" i="138"/>
  <c r="A69" i="138"/>
  <c r="A68" i="138"/>
  <c r="A67" i="138"/>
  <c r="A66" i="138"/>
  <c r="A65" i="138"/>
  <c r="A64" i="138"/>
  <c r="A63" i="138"/>
  <c r="A62" i="138"/>
  <c r="A61" i="138"/>
  <c r="A60" i="138"/>
  <c r="A59" i="138"/>
  <c r="A58" i="138"/>
  <c r="A57" i="138"/>
  <c r="A56" i="138"/>
  <c r="A55" i="138"/>
  <c r="A54" i="138"/>
  <c r="A53" i="138"/>
  <c r="A52" i="138"/>
  <c r="A51" i="138"/>
  <c r="A50" i="138"/>
  <c r="A49" i="138"/>
  <c r="A48" i="138"/>
  <c r="A47" i="138"/>
  <c r="A46" i="138"/>
  <c r="A45" i="138"/>
  <c r="A44" i="138"/>
  <c r="A43" i="138"/>
  <c r="A42" i="138"/>
  <c r="A41" i="138"/>
  <c r="A40" i="138"/>
  <c r="A39" i="138"/>
  <c r="A38" i="138"/>
  <c r="A37" i="138"/>
  <c r="A36" i="138"/>
  <c r="A35" i="138"/>
  <c r="A34" i="138"/>
  <c r="A33" i="138"/>
  <c r="A32" i="138"/>
  <c r="A31" i="138"/>
  <c r="A30" i="138"/>
  <c r="A29" i="138"/>
  <c r="A28" i="138"/>
  <c r="A27" i="138"/>
  <c r="A26" i="138"/>
  <c r="A25" i="138"/>
  <c r="A24" i="138"/>
  <c r="A23" i="138"/>
  <c r="A22" i="138"/>
  <c r="A21" i="138"/>
  <c r="A20" i="138"/>
  <c r="A19" i="138"/>
  <c r="A18" i="138"/>
  <c r="A17" i="138"/>
  <c r="A16" i="138"/>
  <c r="A15" i="138"/>
  <c r="A14" i="138"/>
  <c r="A61" i="172"/>
  <c r="A60" i="172"/>
  <c r="A59" i="172"/>
  <c r="A58" i="172"/>
  <c r="A57" i="172"/>
  <c r="A56" i="172"/>
  <c r="A55" i="172"/>
  <c r="A54" i="172"/>
  <c r="A53" i="172"/>
  <c r="A52" i="172"/>
  <c r="A51" i="172"/>
  <c r="A50" i="172"/>
  <c r="A49" i="172"/>
  <c r="A48" i="172"/>
  <c r="A47" i="172"/>
  <c r="A46" i="172"/>
  <c r="A45" i="172"/>
  <c r="A44" i="172"/>
  <c r="A43" i="172"/>
  <c r="A42" i="172"/>
  <c r="A41" i="172"/>
  <c r="A40" i="172"/>
  <c r="A39" i="172"/>
  <c r="A38" i="172"/>
  <c r="A37" i="172"/>
  <c r="A36" i="172"/>
  <c r="A35" i="172"/>
  <c r="A34" i="172"/>
  <c r="A33" i="172"/>
  <c r="A32" i="172"/>
  <c r="A31" i="172"/>
  <c r="A30" i="172"/>
  <c r="A29" i="172"/>
  <c r="A28" i="172"/>
  <c r="A27" i="172"/>
  <c r="A26" i="172"/>
  <c r="A25" i="172"/>
  <c r="A24" i="172"/>
  <c r="A23" i="172"/>
  <c r="A22" i="172"/>
  <c r="A21" i="172"/>
  <c r="A20" i="172"/>
  <c r="A19" i="172"/>
  <c r="A18" i="172"/>
  <c r="A17" i="172"/>
  <c r="A16" i="172"/>
  <c r="A15" i="172"/>
  <c r="O14" i="172"/>
  <c r="N14" i="172"/>
  <c r="M14" i="172"/>
  <c r="L14" i="172"/>
  <c r="K14" i="172"/>
  <c r="A14" i="172"/>
  <c r="A30" i="130"/>
  <c r="A29" i="130"/>
  <c r="A28" i="130"/>
  <c r="A27" i="130"/>
  <c r="A26" i="130"/>
  <c r="A25" i="130"/>
  <c r="A24" i="130"/>
  <c r="A23" i="130"/>
  <c r="A22" i="130"/>
  <c r="A21" i="130"/>
  <c r="A20" i="130"/>
  <c r="A19" i="130"/>
  <c r="A18" i="130"/>
  <c r="A17" i="130"/>
  <c r="A16" i="130"/>
  <c r="A15" i="130"/>
  <c r="A14" i="130"/>
  <c r="E25" i="151"/>
  <c r="A37" i="147"/>
  <c r="A33" i="147"/>
  <c r="A34" i="147"/>
  <c r="A36" i="147"/>
  <c r="A38" i="110"/>
  <c r="A39" i="110"/>
  <c r="A41" i="110"/>
  <c r="A42" i="110"/>
  <c r="A2" i="110"/>
  <c r="A2" i="147"/>
  <c r="M17" i="154"/>
  <c r="F30" i="127"/>
  <c r="P17" i="154"/>
  <c r="O9" i="154"/>
  <c r="A15" i="154"/>
  <c r="A14" i="154"/>
  <c r="A2" i="154"/>
  <c r="A2" i="132"/>
  <c r="A14" i="132"/>
  <c r="A16" i="132"/>
  <c r="A15" i="132"/>
  <c r="P11" i="122"/>
  <c r="A2" i="133"/>
  <c r="A2" i="137"/>
  <c r="A16" i="133"/>
  <c r="A15" i="133"/>
  <c r="A14" i="133"/>
  <c r="A16" i="137"/>
  <c r="A15" i="137"/>
  <c r="A14" i="137"/>
  <c r="P17" i="150"/>
  <c r="O9" i="150"/>
  <c r="N38" i="136"/>
  <c r="G26" i="74"/>
  <c r="K14" i="171"/>
  <c r="L14" i="171"/>
  <c r="M14" i="171"/>
  <c r="P14" i="171"/>
  <c r="N14" i="171"/>
  <c r="O14" i="171"/>
  <c r="A73" i="172"/>
  <c r="A69" i="172"/>
  <c r="C65" i="172"/>
  <c r="A9" i="172"/>
  <c r="A7" i="172"/>
  <c r="A6" i="172"/>
  <c r="A5" i="172"/>
  <c r="A4" i="172"/>
  <c r="A56" i="171"/>
  <c r="A52" i="171"/>
  <c r="C48" i="171"/>
  <c r="A9" i="171"/>
  <c r="A7" i="171"/>
  <c r="A6" i="171"/>
  <c r="A5" i="171"/>
  <c r="A4" i="171"/>
  <c r="L37" i="131"/>
  <c r="I29" i="74"/>
  <c r="N18" i="132"/>
  <c r="L18" i="137"/>
  <c r="I27" i="74"/>
  <c r="N18" i="137"/>
  <c r="G27" i="74"/>
  <c r="O34" i="159"/>
  <c r="H26" i="127"/>
  <c r="O14" i="159"/>
  <c r="N14" i="159"/>
  <c r="M14" i="159"/>
  <c r="L14" i="159"/>
  <c r="K14" i="159"/>
  <c r="A5" i="159"/>
  <c r="A4" i="159"/>
  <c r="E23" i="155"/>
  <c r="E26" i="155"/>
  <c r="A5" i="155"/>
  <c r="A4" i="155"/>
  <c r="E26" i="135"/>
  <c r="E21" i="151"/>
  <c r="E22" i="151"/>
  <c r="E21" i="134"/>
  <c r="E18" i="151"/>
  <c r="A5" i="151"/>
  <c r="A4" i="151"/>
  <c r="E18" i="134"/>
  <c r="O14" i="150"/>
  <c r="N14" i="150"/>
  <c r="P14" i="150"/>
  <c r="M14" i="150"/>
  <c r="L14" i="150"/>
  <c r="K14" i="150"/>
  <c r="A5" i="150"/>
  <c r="A4" i="150"/>
  <c r="E24" i="149"/>
  <c r="E24" i="120"/>
  <c r="E20" i="120"/>
  <c r="E18" i="127"/>
  <c r="E30" i="147"/>
  <c r="E27" i="147"/>
  <c r="E23" i="147"/>
  <c r="E18" i="147"/>
  <c r="E16" i="147"/>
  <c r="O14" i="147"/>
  <c r="N14" i="147"/>
  <c r="M14" i="147"/>
  <c r="P14" i="147"/>
  <c r="L14" i="147"/>
  <c r="K14" i="147"/>
  <c r="E35" i="110"/>
  <c r="E32" i="110"/>
  <c r="E28" i="110"/>
  <c r="E18" i="110"/>
  <c r="E23" i="110"/>
  <c r="E16" i="110"/>
  <c r="P149" i="138"/>
  <c r="G36" i="127"/>
  <c r="E36" i="127"/>
  <c r="Q98" i="169"/>
  <c r="H36" i="74"/>
  <c r="A5" i="167"/>
  <c r="A4" i="167"/>
  <c r="A5" i="139"/>
  <c r="A4" i="139"/>
  <c r="A6" i="168"/>
  <c r="A7" i="168"/>
  <c r="A5" i="162"/>
  <c r="A4" i="162"/>
  <c r="A5" i="161"/>
  <c r="A4" i="161"/>
  <c r="A5" i="106"/>
  <c r="A4" i="106"/>
  <c r="A5" i="165"/>
  <c r="A4" i="165"/>
  <c r="A5" i="164"/>
  <c r="A4" i="164"/>
  <c r="P60" i="162"/>
  <c r="N60" i="162"/>
  <c r="I33" i="127"/>
  <c r="A49" i="170"/>
  <c r="A45" i="170"/>
  <c r="C41" i="170"/>
  <c r="Q14" i="170"/>
  <c r="P14" i="170"/>
  <c r="O14" i="170"/>
  <c r="R14" i="170"/>
  <c r="N14" i="170"/>
  <c r="M14" i="170"/>
  <c r="A9" i="170"/>
  <c r="A7" i="170"/>
  <c r="A6" i="170"/>
  <c r="A5" i="170"/>
  <c r="A4" i="170"/>
  <c r="A106" i="169"/>
  <c r="A102" i="169"/>
  <c r="C98" i="169"/>
  <c r="A9" i="169"/>
  <c r="A7" i="169"/>
  <c r="A6" i="169"/>
  <c r="A5" i="169"/>
  <c r="A4" i="169"/>
  <c r="A109" i="168"/>
  <c r="A105" i="168"/>
  <c r="C101" i="168"/>
  <c r="O14" i="168"/>
  <c r="O101" i="168"/>
  <c r="H35" i="74"/>
  <c r="N14" i="168"/>
  <c r="N101" i="168"/>
  <c r="M14" i="168"/>
  <c r="P14" i="168"/>
  <c r="L14" i="168"/>
  <c r="K14" i="168"/>
  <c r="A9" i="168"/>
  <c r="A5" i="168"/>
  <c r="A4" i="168"/>
  <c r="A156" i="167"/>
  <c r="A152" i="167"/>
  <c r="C148" i="167"/>
  <c r="Q14" i="167"/>
  <c r="P14" i="167"/>
  <c r="O14" i="167"/>
  <c r="R14" i="167"/>
  <c r="N14" i="167"/>
  <c r="M14" i="167"/>
  <c r="A9" i="167"/>
  <c r="A7" i="167"/>
  <c r="A6" i="167"/>
  <c r="A47" i="165"/>
  <c r="A43" i="165"/>
  <c r="N39" i="165"/>
  <c r="I33" i="74"/>
  <c r="Q14" i="165"/>
  <c r="Q39" i="165"/>
  <c r="H33" i="74"/>
  <c r="P14" i="165"/>
  <c r="O14" i="165"/>
  <c r="N14" i="165"/>
  <c r="M14" i="165"/>
  <c r="A9" i="165"/>
  <c r="A7" i="165"/>
  <c r="A6" i="165"/>
  <c r="A77" i="164"/>
  <c r="A73" i="164"/>
  <c r="N69" i="164"/>
  <c r="I32" i="74"/>
  <c r="Q14" i="164"/>
  <c r="P14" i="164"/>
  <c r="O14" i="164"/>
  <c r="N14" i="164"/>
  <c r="M14" i="164"/>
  <c r="A9" i="164"/>
  <c r="A7" i="164"/>
  <c r="A6" i="164"/>
  <c r="A72" i="163"/>
  <c r="A68" i="163"/>
  <c r="Q14" i="163"/>
  <c r="Q64" i="163"/>
  <c r="H31" i="74"/>
  <c r="P14" i="163"/>
  <c r="O14" i="163"/>
  <c r="N14" i="163"/>
  <c r="M14" i="163"/>
  <c r="A9" i="163"/>
  <c r="A7" i="163"/>
  <c r="A6" i="163"/>
  <c r="A5" i="163"/>
  <c r="A4" i="163"/>
  <c r="A5" i="133"/>
  <c r="A4" i="133"/>
  <c r="A5" i="132"/>
  <c r="A4" i="132"/>
  <c r="A5" i="131"/>
  <c r="A4" i="131"/>
  <c r="A5" i="130"/>
  <c r="A4" i="130"/>
  <c r="A5" i="137"/>
  <c r="A4" i="137"/>
  <c r="A5" i="136"/>
  <c r="A4" i="136"/>
  <c r="A5" i="135"/>
  <c r="A4" i="135"/>
  <c r="A5" i="134"/>
  <c r="A4" i="134"/>
  <c r="A5" i="122"/>
  <c r="A4" i="122"/>
  <c r="A5" i="120"/>
  <c r="A4" i="120"/>
  <c r="A68" i="162"/>
  <c r="A64" i="162"/>
  <c r="Q14" i="162"/>
  <c r="P14" i="162"/>
  <c r="O14" i="162"/>
  <c r="N14" i="162"/>
  <c r="M14" i="162"/>
  <c r="A9" i="162"/>
  <c r="A7" i="162"/>
  <c r="A6" i="162"/>
  <c r="A53" i="161"/>
  <c r="A49" i="161"/>
  <c r="Q45" i="161"/>
  <c r="H32" i="127"/>
  <c r="Q14" i="161"/>
  <c r="P14" i="161"/>
  <c r="O14" i="161"/>
  <c r="N14" i="161"/>
  <c r="M14" i="161"/>
  <c r="A9" i="161"/>
  <c r="A7" i="161"/>
  <c r="A6" i="161"/>
  <c r="C93" i="129"/>
  <c r="C149" i="138"/>
  <c r="C40" i="139"/>
  <c r="C17" i="154"/>
  <c r="C27" i="151"/>
  <c r="C17" i="150"/>
  <c r="C34" i="159"/>
  <c r="C42" i="155"/>
  <c r="C36" i="149"/>
  <c r="C39" i="147"/>
  <c r="C113" i="90"/>
  <c r="C17" i="133"/>
  <c r="C18" i="132"/>
  <c r="C37" i="131"/>
  <c r="C34" i="130"/>
  <c r="C18" i="137"/>
  <c r="C38" i="136"/>
  <c r="C48" i="135"/>
  <c r="C27" i="134"/>
  <c r="C17" i="122"/>
  <c r="C44" i="120"/>
  <c r="A9" i="138"/>
  <c r="B17" i="119"/>
  <c r="B17" i="160"/>
  <c r="B16" i="119"/>
  <c r="B16" i="160"/>
  <c r="C14" i="119"/>
  <c r="I15" i="74"/>
  <c r="A157" i="138"/>
  <c r="A153" i="138"/>
  <c r="A7" i="138"/>
  <c r="A6" i="138"/>
  <c r="A5" i="138"/>
  <c r="A4" i="138"/>
  <c r="A38" i="160"/>
  <c r="A34" i="160"/>
  <c r="A12" i="160"/>
  <c r="A11" i="160"/>
  <c r="A10" i="160"/>
  <c r="A9" i="160"/>
  <c r="A42" i="159"/>
  <c r="A38" i="159"/>
  <c r="A9" i="159"/>
  <c r="A7" i="159"/>
  <c r="A6" i="159"/>
  <c r="A50" i="155"/>
  <c r="A46" i="155"/>
  <c r="A9" i="155"/>
  <c r="A7" i="155"/>
  <c r="A6" i="155"/>
  <c r="A25" i="154"/>
  <c r="A21" i="154"/>
  <c r="A9" i="154"/>
  <c r="A7" i="154"/>
  <c r="A6" i="154"/>
  <c r="A5" i="154"/>
  <c r="A4" i="154"/>
  <c r="Q149" i="138"/>
  <c r="H36" i="127"/>
  <c r="N149" i="138"/>
  <c r="I36" i="127"/>
  <c r="N113" i="90"/>
  <c r="I34" i="127"/>
  <c r="Q113" i="90"/>
  <c r="H34" i="127"/>
  <c r="N14" i="106"/>
  <c r="M14" i="106"/>
  <c r="O14" i="106"/>
  <c r="R14" i="106"/>
  <c r="P14" i="106"/>
  <c r="Q14" i="106"/>
  <c r="P47" i="106"/>
  <c r="A35" i="151"/>
  <c r="A31" i="151"/>
  <c r="O14" i="151"/>
  <c r="N14" i="151"/>
  <c r="M14" i="151"/>
  <c r="P14" i="151"/>
  <c r="L14" i="151"/>
  <c r="K14" i="151"/>
  <c r="A9" i="151"/>
  <c r="A7" i="151"/>
  <c r="A6" i="151"/>
  <c r="A25" i="150"/>
  <c r="A21" i="150"/>
  <c r="O17" i="150"/>
  <c r="H23" i="127"/>
  <c r="N17" i="150"/>
  <c r="A9" i="150"/>
  <c r="A7" i="150"/>
  <c r="A6" i="150"/>
  <c r="A44" i="149"/>
  <c r="A40" i="149"/>
  <c r="O14" i="149"/>
  <c r="N14" i="149"/>
  <c r="M14" i="149"/>
  <c r="P14" i="149"/>
  <c r="L14" i="149"/>
  <c r="K14" i="149"/>
  <c r="A9" i="149"/>
  <c r="A7" i="149"/>
  <c r="A6" i="149"/>
  <c r="A5" i="149"/>
  <c r="A4" i="149"/>
  <c r="A47" i="147"/>
  <c r="A43" i="147"/>
  <c r="A9" i="147"/>
  <c r="A7" i="147"/>
  <c r="A6" i="147"/>
  <c r="A5" i="147"/>
  <c r="A4" i="147"/>
  <c r="A48" i="139"/>
  <c r="A44" i="139"/>
  <c r="A101" i="129"/>
  <c r="A97" i="129"/>
  <c r="A121" i="90"/>
  <c r="A117" i="90"/>
  <c r="A55" i="106"/>
  <c r="A51" i="106"/>
  <c r="A51" i="127"/>
  <c r="A47" i="127"/>
  <c r="A26" i="133"/>
  <c r="A22" i="133"/>
  <c r="A26" i="132"/>
  <c r="A22" i="132"/>
  <c r="A45" i="131"/>
  <c r="A41" i="131"/>
  <c r="A42" i="130"/>
  <c r="A38" i="130"/>
  <c r="A27" i="137"/>
  <c r="A23" i="137"/>
  <c r="A47" i="136"/>
  <c r="A43" i="136"/>
  <c r="A56" i="135"/>
  <c r="A52" i="135"/>
  <c r="A35" i="134"/>
  <c r="A31" i="134"/>
  <c r="A26" i="122"/>
  <c r="A22" i="122"/>
  <c r="A52" i="120"/>
  <c r="A48" i="120"/>
  <c r="A29" i="119"/>
  <c r="A25" i="119"/>
  <c r="A51" i="74"/>
  <c r="A47" i="74"/>
  <c r="A9" i="139"/>
  <c r="A7" i="139"/>
  <c r="A6" i="139"/>
  <c r="A9" i="129"/>
  <c r="A7" i="129"/>
  <c r="A6" i="129"/>
  <c r="A5" i="129"/>
  <c r="A4" i="129"/>
  <c r="A9" i="90"/>
  <c r="A7" i="90"/>
  <c r="A6" i="90"/>
  <c r="A5" i="90"/>
  <c r="A4" i="90"/>
  <c r="A9" i="106"/>
  <c r="A7" i="106"/>
  <c r="A6" i="106"/>
  <c r="A9" i="133"/>
  <c r="A7" i="133"/>
  <c r="A6" i="133"/>
  <c r="A9" i="132"/>
  <c r="A7" i="132"/>
  <c r="A6" i="132"/>
  <c r="A9" i="131"/>
  <c r="A7" i="131"/>
  <c r="A6" i="131"/>
  <c r="A9" i="130"/>
  <c r="A7" i="130"/>
  <c r="A6" i="130"/>
  <c r="A9" i="137"/>
  <c r="A7" i="137"/>
  <c r="A6" i="137"/>
  <c r="A9" i="136"/>
  <c r="A7" i="136"/>
  <c r="A6" i="136"/>
  <c r="A9" i="135"/>
  <c r="A7" i="135"/>
  <c r="A6" i="135"/>
  <c r="A9" i="134"/>
  <c r="A7" i="134"/>
  <c r="A6" i="134"/>
  <c r="A9" i="122"/>
  <c r="A7" i="122"/>
  <c r="A6" i="122"/>
  <c r="A9" i="120"/>
  <c r="A7" i="120"/>
  <c r="A6" i="120"/>
  <c r="A10" i="127"/>
  <c r="A9" i="127"/>
  <c r="A8" i="127"/>
  <c r="A7" i="127"/>
  <c r="A12" i="119"/>
  <c r="A11" i="119"/>
  <c r="A10" i="119"/>
  <c r="A9" i="119"/>
  <c r="A10" i="74"/>
  <c r="A9" i="74"/>
  <c r="A8" i="74"/>
  <c r="A7" i="74"/>
  <c r="P40" i="139"/>
  <c r="N40" i="139"/>
  <c r="I37" i="127"/>
  <c r="O14" i="136"/>
  <c r="N14" i="136"/>
  <c r="M14" i="136"/>
  <c r="P14" i="136"/>
  <c r="L14" i="136"/>
  <c r="K14" i="136"/>
  <c r="O14" i="134"/>
  <c r="N14" i="134"/>
  <c r="M14" i="134"/>
  <c r="P14" i="134"/>
  <c r="L14" i="134"/>
  <c r="K14" i="134"/>
  <c r="O17" i="133"/>
  <c r="H30" i="74"/>
  <c r="N17" i="133"/>
  <c r="L17" i="133"/>
  <c r="I30" i="74"/>
  <c r="L18" i="132"/>
  <c r="I27" i="127"/>
  <c r="O37" i="131"/>
  <c r="H29" i="74"/>
  <c r="N37" i="131"/>
  <c r="G29" i="74"/>
  <c r="O14" i="129"/>
  <c r="O93" i="129"/>
  <c r="H35" i="127"/>
  <c r="N14" i="129"/>
  <c r="M14" i="129"/>
  <c r="P14" i="129"/>
  <c r="L14" i="129"/>
  <c r="K14" i="129"/>
  <c r="P113" i="90"/>
  <c r="Q14" i="90"/>
  <c r="M14" i="90"/>
  <c r="E38" i="127"/>
  <c r="N14" i="90"/>
  <c r="O14" i="90"/>
  <c r="R14" i="90"/>
  <c r="P14" i="90"/>
  <c r="E38" i="74"/>
  <c r="N48" i="135"/>
  <c r="G25" i="74"/>
  <c r="R14" i="164"/>
  <c r="R14" i="162"/>
  <c r="R14" i="161"/>
  <c r="L48" i="171"/>
  <c r="I29" i="127"/>
  <c r="Q40" i="139"/>
  <c r="H37" i="127"/>
  <c r="P41" i="170"/>
  <c r="G37" i="74"/>
  <c r="E37" i="74"/>
  <c r="R14" i="165"/>
  <c r="Q41" i="170"/>
  <c r="H37" i="74"/>
  <c r="Q47" i="106"/>
  <c r="H31" i="127"/>
  <c r="L17" i="150"/>
  <c r="I23" i="127"/>
  <c r="G23" i="127"/>
  <c r="G34" i="127"/>
  <c r="L48" i="135"/>
  <c r="I25" i="74"/>
  <c r="O48" i="171"/>
  <c r="H29" i="127"/>
  <c r="Q148" i="167"/>
  <c r="H34" i="74"/>
  <c r="O48" i="135"/>
  <c r="H25" i="74"/>
  <c r="P148" i="167"/>
  <c r="G34" i="74"/>
  <c r="Q60" i="162"/>
  <c r="H33" i="127"/>
  <c r="P39" i="165"/>
  <c r="N148" i="167"/>
  <c r="I34" i="74"/>
  <c r="G37" i="127"/>
  <c r="N41" i="170"/>
  <c r="I37" i="74"/>
  <c r="Q69" i="164"/>
  <c r="H32" i="74"/>
  <c r="E25" i="120"/>
  <c r="P14" i="159"/>
  <c r="N48" i="171"/>
  <c r="G29" i="127"/>
  <c r="E29" i="127"/>
  <c r="O42" i="155"/>
  <c r="H25" i="127"/>
  <c r="L42" i="155"/>
  <c r="I25" i="127"/>
  <c r="N42" i="155"/>
  <c r="G33" i="74"/>
  <c r="G25" i="127"/>
  <c r="G30" i="74"/>
  <c r="O18" i="137"/>
  <c r="H27" i="74"/>
  <c r="N98" i="169"/>
  <c r="I36" i="74"/>
  <c r="N17" i="154"/>
  <c r="G30" i="127"/>
  <c r="O17" i="154"/>
  <c r="H30" i="127"/>
  <c r="L17" i="154"/>
  <c r="I30" i="127"/>
  <c r="G27" i="127"/>
  <c r="O18" i="132"/>
  <c r="H27" i="127"/>
  <c r="N45" i="161"/>
  <c r="I32" i="127"/>
  <c r="G33" i="127"/>
  <c r="P45" i="161"/>
  <c r="G32" i="127"/>
  <c r="P69" i="164"/>
  <c r="G32" i="74"/>
  <c r="R14" i="163"/>
  <c r="P64" i="163"/>
  <c r="G31" i="74"/>
  <c r="L101" i="168"/>
  <c r="I35" i="74"/>
  <c r="G35" i="74"/>
  <c r="N93" i="129"/>
  <c r="L93" i="129"/>
  <c r="I35" i="127"/>
  <c r="G35" i="127"/>
  <c r="N64" i="163"/>
  <c r="I31" i="74"/>
  <c r="N47" i="106"/>
  <c r="I31" i="127"/>
  <c r="N65" i="172"/>
  <c r="O65" i="172"/>
  <c r="H28" i="127"/>
  <c r="P14" i="172"/>
  <c r="P101" i="168"/>
  <c r="O9" i="168"/>
  <c r="P17" i="133"/>
  <c r="O9" i="133"/>
  <c r="E17" i="110"/>
  <c r="G31" i="127"/>
  <c r="N34" i="159"/>
  <c r="G26" i="127"/>
  <c r="L34" i="159"/>
  <c r="I26" i="127"/>
  <c r="O38" i="136"/>
  <c r="H26" i="74"/>
  <c r="L38" i="136"/>
  <c r="I26" i="74"/>
  <c r="P98" i="169"/>
  <c r="L65" i="172"/>
  <c r="I28" i="127"/>
  <c r="O34" i="130"/>
  <c r="H28" i="74"/>
  <c r="N34" i="130"/>
  <c r="G28" i="74"/>
  <c r="L34" i="130"/>
  <c r="I28" i="74"/>
  <c r="E23" i="151"/>
  <c r="P18" i="132"/>
  <c r="O9" i="132"/>
  <c r="M18" i="132"/>
  <c r="F27" i="127"/>
  <c r="M17" i="150"/>
  <c r="F23" i="127"/>
  <c r="M18" i="137"/>
  <c r="F27" i="74"/>
  <c r="P18" i="137"/>
  <c r="N17" i="122"/>
  <c r="G23" i="74"/>
  <c r="P17" i="122"/>
  <c r="O9" i="122"/>
  <c r="L17" i="122"/>
  <c r="I23" i="74"/>
  <c r="O17" i="122"/>
  <c r="H23" i="74"/>
  <c r="E17" i="147"/>
  <c r="M17" i="122"/>
  <c r="F23" i="74"/>
  <c r="E23" i="74"/>
  <c r="N43" i="110"/>
  <c r="G20" i="74"/>
  <c r="G28" i="127"/>
  <c r="M17" i="133"/>
  <c r="F30" i="74"/>
  <c r="E30" i="74"/>
  <c r="R39" i="165"/>
  <c r="Q9" i="165"/>
  <c r="O148" i="167"/>
  <c r="F34" i="74"/>
  <c r="R98" i="169"/>
  <c r="Q9" i="169"/>
  <c r="P48" i="135"/>
  <c r="O9" i="135"/>
  <c r="P37" i="131"/>
  <c r="O9" i="131"/>
  <c r="M48" i="135"/>
  <c r="F25" i="74"/>
  <c r="R41" i="170"/>
  <c r="Q9" i="170"/>
  <c r="R45" i="161"/>
  <c r="Q9" i="161"/>
  <c r="R149" i="138"/>
  <c r="Q9" i="138"/>
  <c r="R148" i="167"/>
  <c r="Q9" i="167"/>
  <c r="R113" i="90"/>
  <c r="Q9" i="90"/>
  <c r="P65" i="172"/>
  <c r="O9" i="172"/>
  <c r="O39" i="165"/>
  <c r="F33" i="74"/>
  <c r="M101" i="168"/>
  <c r="F35" i="74"/>
  <c r="R40" i="139"/>
  <c r="Q9" i="139"/>
  <c r="M37" i="131"/>
  <c r="F29" i="74"/>
  <c r="O43" i="110"/>
  <c r="H20" i="74"/>
  <c r="R64" i="163"/>
  <c r="Q9" i="163"/>
  <c r="O64" i="163"/>
  <c r="F31" i="74"/>
  <c r="P34" i="159"/>
  <c r="O9" i="159"/>
  <c r="P38" i="136"/>
  <c r="O9" i="136"/>
  <c r="M38" i="136"/>
  <c r="F26" i="74"/>
  <c r="O98" i="169"/>
  <c r="F36" i="74"/>
  <c r="G36" i="74"/>
  <c r="M65" i="172"/>
  <c r="F28" i="127"/>
  <c r="E28" i="127"/>
  <c r="P34" i="130"/>
  <c r="O9" i="130"/>
  <c r="O40" i="139"/>
  <c r="F37" i="127"/>
  <c r="O149" i="138"/>
  <c r="F36" i="127"/>
  <c r="M93" i="129"/>
  <c r="F35" i="127"/>
  <c r="P93" i="129"/>
  <c r="O9" i="129"/>
  <c r="O113" i="90"/>
  <c r="F34" i="127"/>
  <c r="O60" i="162"/>
  <c r="F33" i="127"/>
  <c r="R60" i="162"/>
  <c r="Q9" i="162"/>
  <c r="O45" i="161"/>
  <c r="F32" i="127"/>
  <c r="R47" i="106"/>
  <c r="Q9" i="106"/>
  <c r="O47" i="106"/>
  <c r="F31" i="127"/>
  <c r="P48" i="171"/>
  <c r="O9" i="171"/>
  <c r="M48" i="171"/>
  <c r="F29" i="127"/>
  <c r="M34" i="159"/>
  <c r="F26" i="127"/>
  <c r="M42" i="155"/>
  <c r="F25" i="127"/>
  <c r="E25" i="127"/>
  <c r="P42" i="155"/>
  <c r="O9" i="155"/>
  <c r="O41" i="170"/>
  <c r="F37" i="74"/>
  <c r="R69" i="164"/>
  <c r="Q9" i="164"/>
  <c r="O69" i="164"/>
  <c r="F32" i="74"/>
  <c r="E32" i="74"/>
  <c r="M34" i="130"/>
  <c r="F28" i="74"/>
  <c r="O9" i="137"/>
  <c r="N39" i="147"/>
  <c r="O39" i="147"/>
  <c r="H20" i="127"/>
  <c r="L39" i="147"/>
  <c r="I20" i="127"/>
  <c r="G20" i="127"/>
  <c r="M43" i="110"/>
  <c r="F20" i="74"/>
  <c r="L43" i="110"/>
  <c r="I20" i="74"/>
  <c r="P43" i="110"/>
  <c r="M39" i="147"/>
  <c r="F20" i="127"/>
  <c r="P39" i="147"/>
  <c r="O9" i="147"/>
  <c r="O9" i="110"/>
  <c r="N26" i="173"/>
  <c r="L28" i="173"/>
  <c r="M28" i="173"/>
  <c r="P28" i="173"/>
  <c r="N28" i="173"/>
  <c r="O28" i="173"/>
  <c r="M32" i="174"/>
  <c r="K24" i="174"/>
  <c r="P26" i="174"/>
  <c r="P19" i="174"/>
  <c r="K21" i="174"/>
  <c r="M23" i="174"/>
  <c r="P23" i="174"/>
  <c r="M25" i="174"/>
  <c r="P25" i="174"/>
  <c r="P28" i="174"/>
  <c r="M15" i="174"/>
  <c r="P15" i="174"/>
  <c r="K31" i="174"/>
  <c r="M36" i="174"/>
  <c r="P36" i="174"/>
  <c r="P34" i="174"/>
  <c r="K16" i="174"/>
  <c r="P22" i="174"/>
  <c r="P24" i="174"/>
  <c r="M29" i="174"/>
  <c r="P29" i="174"/>
  <c r="P32" i="174"/>
  <c r="K32" i="174"/>
  <c r="P35" i="174"/>
  <c r="P17" i="174"/>
  <c r="P16" i="174"/>
  <c r="K35" i="174"/>
  <c r="L18" i="174"/>
  <c r="K22" i="174"/>
  <c r="K26" i="174"/>
  <c r="P14" i="174"/>
  <c r="K18" i="174"/>
  <c r="K28" i="174"/>
  <c r="M33" i="174"/>
  <c r="P33" i="174"/>
  <c r="K17" i="174"/>
  <c r="O18" i="174"/>
  <c r="P18" i="174"/>
  <c r="K27" i="174"/>
  <c r="K34" i="174"/>
  <c r="L40" i="173"/>
  <c r="P31" i="173"/>
  <c r="P15" i="173"/>
  <c r="K22" i="173"/>
  <c r="K25" i="173"/>
  <c r="K54" i="173"/>
  <c r="M59" i="173"/>
  <c r="P55" i="173"/>
  <c r="M24" i="173"/>
  <c r="P24" i="173"/>
  <c r="P58" i="173"/>
  <c r="M38" i="173"/>
  <c r="P38" i="173"/>
  <c r="M34" i="173"/>
  <c r="P34" i="173"/>
  <c r="M37" i="173"/>
  <c r="M21" i="173"/>
  <c r="P21" i="173"/>
  <c r="M33" i="173"/>
  <c r="P33" i="173"/>
  <c r="M23" i="173"/>
  <c r="P23" i="173"/>
  <c r="N18" i="173"/>
  <c r="O18" i="173"/>
  <c r="M18" i="173"/>
  <c r="P18" i="173"/>
  <c r="P14" i="173"/>
  <c r="M26" i="173"/>
  <c r="P26" i="173"/>
  <c r="P59" i="173"/>
  <c r="P36" i="173"/>
  <c r="P39" i="173"/>
  <c r="P35" i="173"/>
  <c r="P29" i="173"/>
  <c r="N27" i="173"/>
  <c r="M40" i="173"/>
  <c r="P40" i="173"/>
  <c r="M27" i="173"/>
  <c r="P27" i="173"/>
  <c r="O40" i="173"/>
  <c r="L27" i="173"/>
  <c r="N40" i="173"/>
  <c r="L41" i="173"/>
  <c r="M41" i="173"/>
  <c r="O41" i="173"/>
  <c r="N41" i="173"/>
  <c r="O26" i="173"/>
  <c r="L17" i="173"/>
  <c r="O17" i="173"/>
  <c r="N17" i="173"/>
  <c r="P17" i="173"/>
  <c r="P41" i="173"/>
  <c r="L42" i="173"/>
  <c r="M42" i="173"/>
  <c r="P42" i="173"/>
  <c r="O42" i="173"/>
  <c r="N42" i="173"/>
  <c r="O43" i="173"/>
  <c r="L43" i="173"/>
  <c r="M43" i="173"/>
  <c r="P43" i="173"/>
  <c r="N43" i="173"/>
  <c r="M44" i="173"/>
  <c r="N44" i="173"/>
  <c r="O44" i="173"/>
  <c r="L44" i="173"/>
  <c r="P44" i="173"/>
  <c r="O45" i="173"/>
  <c r="L45" i="173"/>
  <c r="M45" i="173"/>
  <c r="N45" i="173"/>
  <c r="P45" i="173"/>
  <c r="N46" i="173"/>
  <c r="O46" i="173"/>
  <c r="L46" i="173"/>
  <c r="M46" i="173"/>
  <c r="P46" i="173"/>
  <c r="M47" i="173"/>
  <c r="N47" i="173"/>
  <c r="P47" i="173"/>
  <c r="O47" i="173"/>
  <c r="L47" i="173"/>
  <c r="O48" i="173"/>
  <c r="L48" i="173"/>
  <c r="M48" i="173"/>
  <c r="N48" i="173"/>
  <c r="M49" i="173"/>
  <c r="N49" i="173"/>
  <c r="O49" i="173"/>
  <c r="L49" i="173"/>
  <c r="P49" i="173"/>
  <c r="L50" i="173"/>
  <c r="M50" i="173"/>
  <c r="P50" i="173"/>
  <c r="N50" i="173"/>
  <c r="O50" i="173"/>
  <c r="P48" i="173"/>
  <c r="L37" i="174"/>
  <c r="O37" i="174"/>
  <c r="N37" i="174"/>
  <c r="O51" i="173"/>
  <c r="L51" i="173"/>
  <c r="M51" i="173"/>
  <c r="N51" i="173"/>
  <c r="P37" i="174"/>
  <c r="O9" i="174"/>
  <c r="M37" i="174"/>
  <c r="P51" i="173"/>
  <c r="L52" i="173"/>
  <c r="M52" i="173"/>
  <c r="P52" i="173"/>
  <c r="N52" i="173"/>
  <c r="O52" i="173"/>
  <c r="L27" i="151"/>
  <c r="I24" i="127"/>
  <c r="M27" i="151"/>
  <c r="F24" i="127"/>
  <c r="E24" i="127"/>
  <c r="O27" i="151"/>
  <c r="H24" i="127"/>
  <c r="E21" i="127"/>
  <c r="E22" i="134"/>
  <c r="E26" i="120"/>
  <c r="E21" i="120"/>
  <c r="O60" i="173"/>
  <c r="N60" i="173"/>
  <c r="M60" i="173"/>
  <c r="L60" i="173"/>
  <c r="P53" i="173"/>
  <c r="P60" i="173"/>
  <c r="O9" i="173"/>
  <c r="P27" i="151"/>
  <c r="O9" i="151"/>
  <c r="N27" i="151"/>
  <c r="G24" i="127"/>
  <c r="E23" i="134"/>
  <c r="E27" i="120"/>
  <c r="E35" i="120"/>
  <c r="O27" i="134"/>
  <c r="H24" i="74"/>
  <c r="P27" i="134"/>
  <c r="O9" i="134"/>
  <c r="L27" i="134"/>
  <c r="I24" i="74"/>
  <c r="N27" i="134"/>
  <c r="G24" i="74"/>
  <c r="E28" i="120"/>
  <c r="M27" i="134"/>
  <c r="F24" i="74"/>
  <c r="E29" i="120"/>
  <c r="O44" i="120"/>
  <c r="H22" i="74"/>
  <c r="N44" i="120"/>
  <c r="G22" i="74"/>
  <c r="L44" i="120"/>
  <c r="I22" i="74"/>
  <c r="P44" i="120"/>
  <c r="O9" i="120"/>
  <c r="M44" i="120"/>
  <c r="F22" i="74"/>
  <c r="E20" i="74"/>
  <c r="E22" i="74"/>
  <c r="E24" i="74"/>
  <c r="E25" i="74"/>
  <c r="E26" i="74"/>
  <c r="E27" i="74"/>
  <c r="E28" i="74"/>
  <c r="E29" i="74"/>
  <c r="E31" i="74"/>
  <c r="E33" i="74"/>
  <c r="E34" i="74"/>
  <c r="E35" i="74"/>
  <c r="E36" i="74"/>
  <c r="I39" i="74"/>
  <c r="E13" i="74"/>
  <c r="H39" i="74"/>
  <c r="G39" i="74"/>
  <c r="E23" i="127"/>
  <c r="E26" i="127"/>
  <c r="E27" i="127"/>
  <c r="E30" i="127"/>
  <c r="E31" i="127"/>
  <c r="E32" i="127"/>
  <c r="E33" i="127"/>
  <c r="E34" i="127"/>
  <c r="E35" i="127"/>
  <c r="E25" i="149"/>
  <c r="E37" i="127"/>
  <c r="K34" i="176"/>
  <c r="K31" i="176"/>
  <c r="K25" i="176"/>
  <c r="M28" i="176"/>
  <c r="P28" i="176"/>
  <c r="P39" i="176"/>
  <c r="O9" i="176"/>
  <c r="K32" i="176"/>
  <c r="K26" i="176"/>
  <c r="K23" i="176"/>
  <c r="M39" i="176"/>
  <c r="K30" i="176"/>
  <c r="E20" i="127"/>
  <c r="M39" i="175"/>
  <c r="P39" i="175"/>
  <c r="O9" i="175"/>
  <c r="K34" i="175"/>
  <c r="K31" i="175"/>
  <c r="K25" i="175"/>
  <c r="K17" i="175"/>
  <c r="K35" i="175"/>
  <c r="K29" i="175"/>
  <c r="K23" i="175"/>
  <c r="K33" i="175"/>
  <c r="F39" i="74"/>
  <c r="E39" i="74"/>
  <c r="E40" i="74"/>
  <c r="E41" i="74"/>
  <c r="E26" i="149"/>
  <c r="E42" i="74"/>
  <c r="E43" i="74"/>
  <c r="E27" i="149"/>
  <c r="E28" i="149"/>
  <c r="C16" i="160"/>
  <c r="E12" i="74"/>
  <c r="C16" i="119"/>
  <c r="E29" i="149"/>
  <c r="M36" i="149"/>
  <c r="F22" i="127"/>
  <c r="L36" i="149"/>
  <c r="I22" i="127"/>
  <c r="I39" i="127"/>
  <c r="E13" i="127"/>
  <c r="O36" i="149"/>
  <c r="H22" i="127"/>
  <c r="H39" i="127"/>
  <c r="N36" i="149"/>
  <c r="G22" i="127"/>
  <c r="G39" i="127"/>
  <c r="F39" i="127"/>
  <c r="E22" i="127"/>
  <c r="E39" i="127"/>
  <c r="P36" i="149"/>
  <c r="O9" i="149"/>
  <c r="E40" i="127"/>
  <c r="E41" i="127"/>
  <c r="E42" i="127"/>
  <c r="E43" i="127"/>
  <c r="C17" i="160"/>
  <c r="C18" i="160"/>
  <c r="E12" i="127"/>
  <c r="C17" i="119"/>
  <c r="C18" i="119"/>
  <c r="C21" i="119"/>
  <c r="C19" i="160"/>
  <c r="C20" i="160"/>
  <c r="C21" i="160"/>
  <c r="C28" i="160"/>
  <c r="I15" i="127"/>
  <c r="P11" i="155"/>
  <c r="R11" i="169"/>
  <c r="P11" i="110"/>
  <c r="R11" i="162"/>
  <c r="R11" i="164"/>
  <c r="P11" i="137"/>
  <c r="R11" i="139"/>
  <c r="P11" i="173"/>
  <c r="P11" i="154"/>
  <c r="P11" i="151"/>
  <c r="P11" i="135"/>
  <c r="P11" i="171"/>
  <c r="P11" i="174"/>
  <c r="P11" i="136"/>
  <c r="P11" i="147"/>
  <c r="P11" i="130"/>
  <c r="P11" i="150"/>
  <c r="P11" i="149"/>
  <c r="P11" i="168"/>
  <c r="P11" i="172"/>
  <c r="P11" i="132"/>
  <c r="R11" i="165"/>
  <c r="R11" i="167"/>
  <c r="R11" i="90"/>
  <c r="R11" i="163"/>
  <c r="R11" i="106"/>
  <c r="P11" i="129"/>
  <c r="P11" i="131"/>
  <c r="P11" i="133"/>
  <c r="P11" i="120"/>
  <c r="R11" i="170"/>
  <c r="R11" i="138"/>
  <c r="P11" i="134"/>
  <c r="R11" i="161"/>
  <c r="P11" i="159"/>
</calcChain>
</file>

<file path=xl/sharedStrings.xml><?xml version="1.0" encoding="utf-8"?>
<sst xmlns="http://schemas.openxmlformats.org/spreadsheetml/2006/main" count="4207" uniqueCount="1015">
  <si>
    <t>Kopā:</t>
  </si>
  <si>
    <t>Mērvienība</t>
  </si>
  <si>
    <t>Daudzums</t>
  </si>
  <si>
    <t>Kopā uz visu apjomu</t>
  </si>
  <si>
    <t>Nr.p.k.</t>
  </si>
  <si>
    <t>Vienības izmaksas</t>
  </si>
  <si>
    <t>APSTIPRINU</t>
  </si>
  <si>
    <t>__________________________________</t>
  </si>
  <si>
    <t>(pasūtītāja paraksts un tā atšifrējums)</t>
  </si>
  <si>
    <t>Z.V.</t>
  </si>
  <si>
    <t>Objekta nosaukums</t>
  </si>
  <si>
    <t>PVN (21%)</t>
  </si>
  <si>
    <t>(darba veids vai konstruktīvā elementa nosaukums)</t>
  </si>
  <si>
    <t>Tai skaitā</t>
  </si>
  <si>
    <t xml:space="preserve">Virsizdevumi </t>
  </si>
  <si>
    <t>t.sk. darba aizsardzība</t>
  </si>
  <si>
    <t xml:space="preserve">Peļņa </t>
  </si>
  <si>
    <t>PAVISAM KOPĀ:</t>
  </si>
  <si>
    <t>Objekta izmaksas (Euro)</t>
  </si>
  <si>
    <t>Par kopējo summu, Euro</t>
  </si>
  <si>
    <t>Tāmes izmaksas Euro:</t>
  </si>
  <si>
    <t>Kopējā darbietilpība c/h</t>
  </si>
  <si>
    <t>Darbietilpība c/h</t>
  </si>
  <si>
    <t>Kods, tāmes Nr.</t>
  </si>
  <si>
    <t>Kods</t>
  </si>
  <si>
    <t>laika norma (c/h)</t>
  </si>
  <si>
    <t>darba samaksas likme (euro/h)</t>
  </si>
  <si>
    <t>darbietilpība (c/h)</t>
  </si>
  <si>
    <t xml:space="preserve"> BŪVNIECĪBAS KOPTĀME</t>
  </si>
  <si>
    <t>Lokālā tāme Nr.1.2</t>
  </si>
  <si>
    <t>Lokālā tāme Nr.1.3</t>
  </si>
  <si>
    <t>Lokālā tāme Nr.1.4</t>
  </si>
  <si>
    <t>Lokālā tāme Nr.2.1</t>
  </si>
  <si>
    <t>Lokālā tāme Nr.2.3</t>
  </si>
  <si>
    <t>Lokālā tāme Nr.1.1</t>
  </si>
  <si>
    <t>201_. gada ____________________</t>
  </si>
  <si>
    <t>Lokālā tāme Nr.2.4</t>
  </si>
  <si>
    <t xml:space="preserve">Kopsavilkuma aprēķins Nr.1 </t>
  </si>
  <si>
    <t>Kopsavilkuma aprēķins Nr.2</t>
  </si>
  <si>
    <t xml:space="preserve">Darba alga </t>
  </si>
  <si>
    <t xml:space="preserve">Būvizstrādājumi </t>
  </si>
  <si>
    <t xml:space="preserve">Mehānismi </t>
  </si>
  <si>
    <t xml:space="preserve">Tāmes izmaksas </t>
  </si>
  <si>
    <t>Būvdarbu nosaukums</t>
  </si>
  <si>
    <t>kopā</t>
  </si>
  <si>
    <t>summa</t>
  </si>
  <si>
    <t>Lokālā tāme Nr.1.12</t>
  </si>
  <si>
    <t>Lokālā tāme Nr.1.10</t>
  </si>
  <si>
    <t>Lokālā tāme Nr.1.9</t>
  </si>
  <si>
    <t>Lokālā tāme Nr.1.8</t>
  </si>
  <si>
    <t>Lokālā tāme Nr.1.7</t>
  </si>
  <si>
    <t>Lokālā tāme Nr.1.6</t>
  </si>
  <si>
    <t>Lokālā tāme Nr.1.5</t>
  </si>
  <si>
    <t>Lokālā tāme Nr.2.6</t>
  </si>
  <si>
    <t>Lokālā tāme Nr.2.5</t>
  </si>
  <si>
    <t xml:space="preserve">Tiešās izmaksas kopā, t. sk. darba devēja sociālais nodoklis </t>
  </si>
  <si>
    <t>PAREDZAMĀS LĪGUMCENAS KOPTĀME</t>
  </si>
  <si>
    <t>Pavisam būvniecības izmaksas</t>
  </si>
  <si>
    <t>Ar būvniecību saistītie pārējie izdevumi:</t>
  </si>
  <si>
    <t>būvuzraudzība</t>
  </si>
  <si>
    <t>Kopā</t>
  </si>
  <si>
    <t>finanšu rezerve neparedzētajiem darbiem 10%</t>
  </si>
  <si>
    <t>Ūdensapgāde un kanalizācija</t>
  </si>
  <si>
    <t>Elektroapgāde</t>
  </si>
  <si>
    <t>Elektronisko sakaru sistēmas</t>
  </si>
  <si>
    <t>būvprojekta autoruzraudzība</t>
  </si>
  <si>
    <t>izpētes un projektēšanas darbi</t>
  </si>
  <si>
    <t>būvprojekta ekspertīze</t>
  </si>
  <si>
    <t>202_. gada ____________________</t>
  </si>
  <si>
    <t>Būvdarbu veids vai konstruktīvā elementa nosaukums</t>
  </si>
  <si>
    <t>Apkure</t>
  </si>
  <si>
    <t>Ventilācija</t>
  </si>
  <si>
    <t>Gaisa kondicionēšana</t>
  </si>
  <si>
    <t>Lokālā tāme Nr.2.8</t>
  </si>
  <si>
    <t>Lokālā tāme Nr.2.7</t>
  </si>
  <si>
    <t>PN1 1. daļa</t>
  </si>
  <si>
    <t>VERSO-R-1700-UH-HCW-R1-F7/M5-C5-L/A</t>
  </si>
  <si>
    <t>Komfovent</t>
  </si>
  <si>
    <t>Āra restes ar rāmi(ieņemšanai)</t>
  </si>
  <si>
    <t>USS-800x300</t>
  </si>
  <si>
    <t>Halton</t>
  </si>
  <si>
    <t>Āra restes ar rāmi(izmešanai)</t>
  </si>
  <si>
    <t>USS-400x400</t>
  </si>
  <si>
    <t xml:space="preserve">Trokšņa slāpētājs </t>
  </si>
  <si>
    <t>DLD 400 300 650 10 09</t>
  </si>
  <si>
    <t>Lindab</t>
  </si>
  <si>
    <t>SLU 200 1200 50</t>
  </si>
  <si>
    <t>SLU 250 1200 50</t>
  </si>
  <si>
    <t>KVAp-100-600-1</t>
  </si>
  <si>
    <t>SLU 160 600 50</t>
  </si>
  <si>
    <t>Pieplūdes reste ar rāmi</t>
  </si>
  <si>
    <t>SV2 300x100</t>
  </si>
  <si>
    <t>FlaktGroup</t>
  </si>
  <si>
    <t>Pieplūdes difuzors ar kārbu ar plūsmas regulēšanas funkciju</t>
  </si>
  <si>
    <t>JDB/P-125(R1)WS=NA+TRH-100</t>
  </si>
  <si>
    <t>JDB/P-125(R2)WS=NA+TRH-125</t>
  </si>
  <si>
    <t>JDB/P-160(R4)WS=NA+TRH-160</t>
  </si>
  <si>
    <t>Nosūces difuzors</t>
  </si>
  <si>
    <t>ULA-100</t>
  </si>
  <si>
    <t>Nosūces difuzors ar kārbu ar plūsmas regulēšanas funkciju</t>
  </si>
  <si>
    <t>JDB/P-125(E)WS=NA+TRH-100</t>
  </si>
  <si>
    <t>JDB/P-125(E)WS=NA+TRH-125</t>
  </si>
  <si>
    <t>JDB/P-160(E)WS=NA+TRH-160</t>
  </si>
  <si>
    <t>Droseļvārsts</t>
  </si>
  <si>
    <t>IRIS-100</t>
  </si>
  <si>
    <t>IRIS-125</t>
  </si>
  <si>
    <t>IRIS-160</t>
  </si>
  <si>
    <t>ON/OFF vārsts</t>
  </si>
  <si>
    <t>BDEP-13-020-230</t>
  </si>
  <si>
    <t>CAV vārsts</t>
  </si>
  <si>
    <t>ECSS-2-100-1</t>
  </si>
  <si>
    <t>ECSS-2-125-1</t>
  </si>
  <si>
    <t>ECSS-2-160-1</t>
  </si>
  <si>
    <t>VAV vārsts</t>
  </si>
  <si>
    <t>ULSA-5-160</t>
  </si>
  <si>
    <t>Telpas vadības bloks</t>
  </si>
  <si>
    <t>STRA-24</t>
  </si>
  <si>
    <t>Transformators 230/24V</t>
  </si>
  <si>
    <t>STRZ-24-1</t>
  </si>
  <si>
    <t>CO2 sensors (gaisa vadā)</t>
  </si>
  <si>
    <t>STRZ-18-1-2</t>
  </si>
  <si>
    <t>Ugunsdrošības vārsts</t>
  </si>
  <si>
    <t>CR60-100 MFUS(P)</t>
  </si>
  <si>
    <t>RF-Technologies</t>
  </si>
  <si>
    <t>CR60-125 MFUS(P)</t>
  </si>
  <si>
    <t>CR60-200 MFUS(P)</t>
  </si>
  <si>
    <t>CR60-315 MFUS(P)</t>
  </si>
  <si>
    <t>CU2 300x300 CFTH</t>
  </si>
  <si>
    <t>Gaisa vadi no cinkotā skārda</t>
  </si>
  <si>
    <t>Ø100</t>
  </si>
  <si>
    <t>m.</t>
  </si>
  <si>
    <t>Ø125</t>
  </si>
  <si>
    <t>Ø160</t>
  </si>
  <si>
    <t>Ø200</t>
  </si>
  <si>
    <t>Ø250</t>
  </si>
  <si>
    <t>Ø315</t>
  </si>
  <si>
    <t>300x100</t>
  </si>
  <si>
    <t>300x300</t>
  </si>
  <si>
    <t>400x300</t>
  </si>
  <si>
    <t>400x400</t>
  </si>
  <si>
    <t>800x300</t>
  </si>
  <si>
    <t>Siltumizolācija b=32mm</t>
  </si>
  <si>
    <t>ST AD 32</t>
  </si>
  <si>
    <t>K-flex</t>
  </si>
  <si>
    <t>m2</t>
  </si>
  <si>
    <t xml:space="preserve">Tīrīšanas lūkas </t>
  </si>
  <si>
    <t>Stiprināšanas materiāli</t>
  </si>
  <si>
    <t>Blīvēšanas materiāli</t>
  </si>
  <si>
    <t xml:space="preserve">Marķēšanas materiāli </t>
  </si>
  <si>
    <t>Palīgmateriāli</t>
  </si>
  <si>
    <t>Elektrokomutācijas materiāli</t>
  </si>
  <si>
    <t>Regulēšanas un palaišanas darbi</t>
  </si>
  <si>
    <t>Ugunsdrošā aizdare ugunsdrošības vārstiem</t>
  </si>
  <si>
    <t>PN1 2. daļa</t>
  </si>
  <si>
    <t>K1 sistēma (VRF) 1. daļa</t>
  </si>
  <si>
    <t xml:space="preserve">Ārējais kondicioniera bloks ar stiprinājumiem </t>
  </si>
  <si>
    <t>FDC280KXZME1</t>
  </si>
  <si>
    <t>Mitsubishi heavy</t>
  </si>
  <si>
    <t xml:space="preserve">Iekšējais bloks ar kondensāta sūkni un stiprinājumiem </t>
  </si>
  <si>
    <t>FDUT28KXE6F-E</t>
  </si>
  <si>
    <t>Iekšējais bloks ar kondensāta sūkni un stiprinājumiem</t>
  </si>
  <si>
    <t>FDTC56KXZE1</t>
  </si>
  <si>
    <t>FDT36KXE6</t>
  </si>
  <si>
    <t>FDTC22KXZE1</t>
  </si>
  <si>
    <t xml:space="preserve">Panelis </t>
  </si>
  <si>
    <t>TC-PSA-25W-E</t>
  </si>
  <si>
    <t>Panelis</t>
  </si>
  <si>
    <t>TC-PSA-5AW-E</t>
  </si>
  <si>
    <t>Vadības pults</t>
  </si>
  <si>
    <t>RC-EX3A</t>
  </si>
  <si>
    <t xml:space="preserve">Freons </t>
  </si>
  <si>
    <t>R-410A</t>
  </si>
  <si>
    <t>kg.</t>
  </si>
  <si>
    <t xml:space="preserve">Freona plūsmas sadalītājs </t>
  </si>
  <si>
    <t>DIS-180-1G</t>
  </si>
  <si>
    <t>DIS-22-1G</t>
  </si>
  <si>
    <t xml:space="preserve">Vara dzesēšanas caurules ar izolāciju         </t>
  </si>
  <si>
    <t>1/4"</t>
  </si>
  <si>
    <t xml:space="preserve">Vara dzesēšanas caurules ar izolāciju   </t>
  </si>
  <si>
    <t>3/8"</t>
  </si>
  <si>
    <t xml:space="preserve">Vara dzesēšanas caurules ar izolāciju       </t>
  </si>
  <si>
    <t>1/2"</t>
  </si>
  <si>
    <t xml:space="preserve">Vara dzesēšanas caurules ar izolāciju          </t>
  </si>
  <si>
    <t>5/8"</t>
  </si>
  <si>
    <t xml:space="preserve">Vara dzesēšanas caurules ar izolāciju     </t>
  </si>
  <si>
    <t>3/4"</t>
  </si>
  <si>
    <t xml:space="preserve">Vara dzesēšanas caurules ar izolāciju      </t>
  </si>
  <si>
    <t>7/8"</t>
  </si>
  <si>
    <t xml:space="preserve">Cauruļu stiprinājumi </t>
  </si>
  <si>
    <t xml:space="preserve">Elektrokomutācijas materiāli </t>
  </si>
  <si>
    <t>Marķēšanas materiāli</t>
  </si>
  <si>
    <t xml:space="preserve">Palīgmateriāli </t>
  </si>
  <si>
    <t xml:space="preserve">Palaišanas darbi </t>
  </si>
  <si>
    <t>K2 sistēma (VRF) 2. daļa</t>
  </si>
  <si>
    <t>Siltumapgade(S2)</t>
  </si>
  <si>
    <t>PN1 sajaukšanas mezgls:</t>
  </si>
  <si>
    <t>Cirkulācijas sūknis</t>
  </si>
  <si>
    <t>ALPHA3 25-60 180</t>
  </si>
  <si>
    <t>Grundfos</t>
  </si>
  <si>
    <t>Trīsceļu vārsts</t>
  </si>
  <si>
    <t>CV316 RGA DN15, KVs=4,0</t>
  </si>
  <si>
    <t>IMI</t>
  </si>
  <si>
    <t>Izpildes mehānisms</t>
  </si>
  <si>
    <t>TA-Slider 750</t>
  </si>
  <si>
    <t>Filtrs</t>
  </si>
  <si>
    <t>DN32</t>
  </si>
  <si>
    <t>Lodveida vārsts</t>
  </si>
  <si>
    <t>Pretvārsts</t>
  </si>
  <si>
    <t>Balansēšanas vārsts</t>
  </si>
  <si>
    <t>STAD-15 KVs=2,52</t>
  </si>
  <si>
    <t>STAD-25 KVs=8,70</t>
  </si>
  <si>
    <t>Termometrs T=0-100*C</t>
  </si>
  <si>
    <t>Manometrs ar trīsceļu vārstu P=0-6 Bar</t>
  </si>
  <si>
    <t>Automātiskais atgaisotājs</t>
  </si>
  <si>
    <t>Ø15</t>
  </si>
  <si>
    <t>Tērauda Prestabo caurules</t>
  </si>
  <si>
    <t>Siltumizolācija čaulās b=20mm tērauda caurulēm</t>
  </si>
  <si>
    <t>PHSALCT 35-20</t>
  </si>
  <si>
    <t>Paroc</t>
  </si>
  <si>
    <t>Cauruļu stiprinājumi</t>
  </si>
  <si>
    <t>Hidrauliskā pārbaude un ieregulēšana</t>
  </si>
  <si>
    <t>Apkure (S1). 1. daļa</t>
  </si>
  <si>
    <t>Radiators "Purmo Compact" ar sienas stiprinājumiem un atgaisošanas skrūvi (ar sānu pieslēgumu)</t>
  </si>
  <si>
    <t>C22-500-500</t>
  </si>
  <si>
    <t>Purmo</t>
  </si>
  <si>
    <t>C22-900-700</t>
  </si>
  <si>
    <t>Sienas elektriskais sildītājs</t>
  </si>
  <si>
    <t>750W, 230V, 50Hz</t>
  </si>
  <si>
    <t>Termostatiskais vārsts</t>
  </si>
  <si>
    <t>V-exact 15</t>
  </si>
  <si>
    <t>Termostatiskais sensors</t>
  </si>
  <si>
    <t>K 6000-09.500</t>
  </si>
  <si>
    <t>Noslēgvārsts</t>
  </si>
  <si>
    <t>Regulux 15</t>
  </si>
  <si>
    <t>DN15</t>
  </si>
  <si>
    <t>DN20</t>
  </si>
  <si>
    <t>DN25</t>
  </si>
  <si>
    <t>STAD-15, KVs=2,52</t>
  </si>
  <si>
    <t>STAD-20, KVs=5,70</t>
  </si>
  <si>
    <t>Tērauda caurules "Prestabo"</t>
  </si>
  <si>
    <t>Viega</t>
  </si>
  <si>
    <t>Ø22</t>
  </si>
  <si>
    <t>Ø28</t>
  </si>
  <si>
    <t>Tērauda ūdens un gāzes caurules</t>
  </si>
  <si>
    <t>Siltumizolācija b=20mm Prestabo caurulēm</t>
  </si>
  <si>
    <t>PHSALCT 18-20</t>
  </si>
  <si>
    <t>PHSALCT 22-20</t>
  </si>
  <si>
    <t>PHSALCT 28-20</t>
  </si>
  <si>
    <t>Siltumizolācija b=20mm tērauda DN32 caurulēm</t>
  </si>
  <si>
    <t>PHSALCT 42-20</t>
  </si>
  <si>
    <t>Siltumizolācija b=9mm (Tubolit S)</t>
  </si>
  <si>
    <t>TL-18/9-S</t>
  </si>
  <si>
    <t>Armacell</t>
  </si>
  <si>
    <t>TL-28/9-S</t>
  </si>
  <si>
    <t>X-Pert S5+ caurule</t>
  </si>
  <si>
    <t>17x2,0</t>
  </si>
  <si>
    <t>Roth</t>
  </si>
  <si>
    <t xml:space="preserve">Stiprinājums PE-caurulēm </t>
  </si>
  <si>
    <t>17/20</t>
  </si>
  <si>
    <t>Siltumizolācijas rullis 20-2 EPS DES 5.0</t>
  </si>
  <si>
    <t>20mm</t>
  </si>
  <si>
    <t>Malu izolācijas lente</t>
  </si>
  <si>
    <t>160x10mm</t>
  </si>
  <si>
    <t>m</t>
  </si>
  <si>
    <t>MS koniskā savienošā uzmava</t>
  </si>
  <si>
    <t>17mm</t>
  </si>
  <si>
    <t>Kolektors ar patēriņa mērītāju HK3</t>
  </si>
  <si>
    <t>Dynacon Eclipse 9340.-03.800</t>
  </si>
  <si>
    <t>Kolektors ar patēriņa mērītāju HK7</t>
  </si>
  <si>
    <t>Dynacon Eclipse 9340.-07.800</t>
  </si>
  <si>
    <t>Skapis</t>
  </si>
  <si>
    <t>O/ST 6I-74-08</t>
  </si>
  <si>
    <t>Kamo</t>
  </si>
  <si>
    <t>Caurules novads</t>
  </si>
  <si>
    <t>14/17</t>
  </si>
  <si>
    <t>Līmlente</t>
  </si>
  <si>
    <t>Termodeformācijas shuve</t>
  </si>
  <si>
    <t>L=1,8m</t>
  </si>
  <si>
    <t>Plastifikators</t>
  </si>
  <si>
    <t>ZE20 (20L)</t>
  </si>
  <si>
    <t>Gofrētas caurules apvalks</t>
  </si>
  <si>
    <t>19/25</t>
  </si>
  <si>
    <t>Stiprinājums caurulēm tips D</t>
  </si>
  <si>
    <t>Sienas termostats</t>
  </si>
  <si>
    <t>Piedziņas mehānisms 24V</t>
  </si>
  <si>
    <t>Izlaides ventilis</t>
  </si>
  <si>
    <t>Pretkorozijas krāsa</t>
  </si>
  <si>
    <t>2x krasošana</t>
  </si>
  <si>
    <t>kg</t>
  </si>
  <si>
    <t>Apkure (S1). 2. daļa</t>
  </si>
  <si>
    <t>IZSAUKUMA UN SLIM SENSORU SISTĒMA</t>
  </si>
  <si>
    <t>IEKĀRTAS</t>
  </si>
  <si>
    <t xml:space="preserve">Barošanas bloks 12/230V, 12VDC 3A PSU </t>
  </si>
  <si>
    <t xml:space="preserve"> 12VDC 3A PSU </t>
  </si>
  <si>
    <t>Slim sensors (IR-RING+MX-C26B-AU-6N016+MX-A-IOA-IC) Mobotix</t>
  </si>
  <si>
    <t>IR-RING+MX-C26B-AU-6N016+MX-A-IOA-IC</t>
  </si>
  <si>
    <t>Montāžas kārba ar I/O moduli Mobotix MX-OPT-IO1</t>
  </si>
  <si>
    <t>MX-OPT-IO1</t>
  </si>
  <si>
    <t>Aprūpes apstiprinājuma poga</t>
  </si>
  <si>
    <t>Izsaukuma poga IP44 WC telpās</t>
  </si>
  <si>
    <t>Viena poga h=0.15mm un otra h=1,2m augstumā no grīdas līmeņa</t>
  </si>
  <si>
    <t>Izsaukuma poga IP21 pie pacientu gultas</t>
  </si>
  <si>
    <t>Kustības sensors IP41, IK04, 127 mm x 69 mm x 58 mm, 9 VDC to 15 VDC</t>
  </si>
  <si>
    <t xml:space="preserve">Durvju magnētiskais stāvokļa kontakts </t>
  </si>
  <si>
    <t xml:space="preserve">Logu magnētiskais stāvokļa kontakts </t>
  </si>
  <si>
    <t>Monitoringa serveris</t>
  </si>
  <si>
    <t>Tīkla komutators 24-port 10/100/1000BASE-T, 4x1GbE porta moduli, 44.1 x 4.37 x 41.6 cm, barošanas bloks 715W AC PoE</t>
  </si>
  <si>
    <t xml:space="preserve">EX4300-24P </t>
  </si>
  <si>
    <t>EX4300-24P komutatora licence</t>
  </si>
  <si>
    <t>EX-UM-4X4SFP+EX-SFP-1GE-LX</t>
  </si>
  <si>
    <t>RJ45 komutācijas panelis 44x482x29.7mm, Excel CAT6 24 portu ekranēts panelis 1U 19", LSA</t>
  </si>
  <si>
    <t>100-013</t>
  </si>
  <si>
    <t xml:space="preserve">Komutācijas paneļa savienotājkabeļi (patch vadi RJ45-RJ45) 1m, F/UTP ekranēts LSOH, zaļa krāsā, ISO 11801, EN 50173 &amp; TIA/EIA 568 </t>
  </si>
  <si>
    <t>100-441</t>
  </si>
  <si>
    <t xml:space="preserve">Kabeļu organizators Excel 1U, 5 vertikāliem plasmasas stīpām, 19" </t>
  </si>
  <si>
    <t>100-586</t>
  </si>
  <si>
    <t>KABEĻI UN MONTĀŽAS PALĪGMATERIĀLI</t>
  </si>
  <si>
    <t>Kabelis 2x1.0mm2 OMY</t>
  </si>
  <si>
    <t>2x1.0mm2 OMY</t>
  </si>
  <si>
    <t>skatīt 6. piezīmi</t>
  </si>
  <si>
    <t>Kabelis CAT5e 4x2x0.5</t>
  </si>
  <si>
    <t>CAT5e 4x2x0.5</t>
  </si>
  <si>
    <t>Kabelis CQR4</t>
  </si>
  <si>
    <t>CQR4</t>
  </si>
  <si>
    <t>Caurules 16...32mm</t>
  </si>
  <si>
    <t xml:space="preserve"> 16...32mm</t>
  </si>
  <si>
    <t>Izpildes dokumentācijas izstrāde</t>
  </si>
  <si>
    <t>Personāla apmācība</t>
  </si>
  <si>
    <t>PIEKĻUVES KONTROLE UN APARDZES SISTĒMA</t>
  </si>
  <si>
    <t>Sistēmas kontrolieris INTG-996001EUPS ar LAN moduli, barošanas bloku 8A un kārbu ar vienu 18Ah akumulatoru</t>
  </si>
  <si>
    <t xml:space="preserve"> INTG-996001EUPS vai analogs</t>
  </si>
  <si>
    <t>Montāžas kārba Small ar barošanas bloku uz 3A un vietu priekš 1x9Ah akumulatoram un 3 moduļiem</t>
  </si>
  <si>
    <t>995200PEEU3 vai analogs</t>
  </si>
  <si>
    <t>Piekļuves kontroles durvju paplašinātājs uz 2 durvīm un 2 nolasītajiem</t>
  </si>
  <si>
    <t>996012PCB&amp;K vai analogs</t>
  </si>
  <si>
    <t>Akumulators</t>
  </si>
  <si>
    <t>9Ah/12VDC</t>
  </si>
  <si>
    <t>18Ah/12VDC</t>
  </si>
  <si>
    <t xml:space="preserve">Kodu nolasītājs </t>
  </si>
  <si>
    <t>AY-K6255 vai analogs</t>
  </si>
  <si>
    <t>Proximity kartes</t>
  </si>
  <si>
    <t>Daudzumu precizēt ar pasūtītāju</t>
  </si>
  <si>
    <t>Durvju magnētiskais stāvokļa kontakts piekļuves kontroles sistēmai// IP68, 1.2 x 1.18 x 4.28, iebūvējams durvīs</t>
  </si>
  <si>
    <t>SP-MCB3-FP110 vai analogs</t>
  </si>
  <si>
    <t>Precizēt ar durvju specifikāciju</t>
  </si>
  <si>
    <t>Elektromagnētiskā solenoīda slēdzene EL560/EL561/sertificēta evakuācijas saskaņā ar EN179 un EN1125, iekšējais rokturis vienmēr atslēdz slēdzeni</t>
  </si>
  <si>
    <t>EL560/EL561 vai analogs</t>
  </si>
  <si>
    <t>Durvju pārrejas</t>
  </si>
  <si>
    <t>Programmnodrošinājums licenses un ražotāju atbalsts uz 3 gādiem</t>
  </si>
  <si>
    <t>Inner Range Integriti  vai analogs</t>
  </si>
  <si>
    <t xml:space="preserve">Iekštelpu kabelis datu tīkla CAT6 4x2x0.5, ekranēts </t>
  </si>
  <si>
    <t xml:space="preserve">m </t>
  </si>
  <si>
    <t>Apsardzes signalizācijas moduļu tīkls 4x0,22</t>
  </si>
  <si>
    <t>4x0,22</t>
  </si>
  <si>
    <t>Cauruļu stiprinājumi un līkumi</t>
  </si>
  <si>
    <t>Caurules 50mm</t>
  </si>
  <si>
    <t>Nozarkārbas</t>
  </si>
  <si>
    <t xml:space="preserve"> </t>
  </si>
  <si>
    <t>Palīgmateriāli (skrūves, skavas, un citi montāžai nepieciešamie izstrādājumi)</t>
  </si>
  <si>
    <t>DOMOFONA SISTĒMAI</t>
  </si>
  <si>
    <t>Ārtelpu domofona stacija IP audio/video, divas abonomentu pogas, IP65, IK08, IEEE802.3af, standard PoE, 174 mm × 91 mm × 29 mm, 2 MP HD camera</t>
  </si>
  <si>
    <t>DS-KV8213-WME1</t>
  </si>
  <si>
    <t>Iekšējā domofona stacija, 187 mm × 137 mm × 25.7 mm, TCP/IP, SIP, RTSP, standard PoE, IEEE 802.3af</t>
  </si>
  <si>
    <t>DS-KH9310-WTE1</t>
  </si>
  <si>
    <t>Programēšanas darbi un programmatūra</t>
  </si>
  <si>
    <t>VIDEONOVĒROŠANAS SISTĒMA</t>
  </si>
  <si>
    <t>Ārtelpu videokamera 4MP, TCP/IP, ICMP, HTTP, HTTPS, FTP, DHCP, DNS, DDNS, RTP, RTSP, NTP, UPnP, SMTP,
IGMP, 802.1X, QoS, IPv6, UDP, Bonjour, SSL/TLS, IP67, IK10 un stiprinājumi pie ēkas fasādes</t>
  </si>
  <si>
    <t>HikVision DS-2CD2646G2-IZS 2.8mm-12mm</t>
  </si>
  <si>
    <t>MicroSDHC atmiņas karte 64GB WD Purple, Western Digital</t>
  </si>
  <si>
    <t xml:space="preserve">WDD64G1P0A </t>
  </si>
  <si>
    <t>RJ45 spraudņi CAT5e</t>
  </si>
  <si>
    <t>PoE pārsprieguma aizsardzībai/ 30 mm (W) x 30 mm (H) x 190 mm (L), Shielded RJ-45, 10/100/1000 Mbps, IP66</t>
  </si>
  <si>
    <t>PD-OUT/SP11</t>
  </si>
  <si>
    <t>Videosistēmas ierakstu iekārta, 12 MP/8 MP/6 MP/5 MP/4 MP/3 MP/1080p/UXGA/720p/VGA /4CIF/DCIF/ 2CIF/CIF/QCI, 8TB 2 SATA</t>
  </si>
  <si>
    <t>16 Channel NVR HikVision DS-7616NI-I2</t>
  </si>
  <si>
    <t>Cietais disks 8TB, Western Digital Purple Series 8TB 5400RPM SATAIII 128MB</t>
  </si>
  <si>
    <t>WD84PURZ</t>
  </si>
  <si>
    <t xml:space="preserve">Iekštelpu kabelis datu tīkla CAT5e 4x2x0.5, ekranēts </t>
  </si>
  <si>
    <t>CAT52 4x2x0,5</t>
  </si>
  <si>
    <t>Kabelis H07Y-K1x6 (zemēšanai)</t>
  </si>
  <si>
    <t>H07Y-K1x6</t>
  </si>
  <si>
    <t>16...32mm</t>
  </si>
  <si>
    <t xml:space="preserve">Programmēšanas darbi </t>
  </si>
  <si>
    <t>DATU TĪKLS</t>
  </si>
  <si>
    <t xml:space="preserve">Grīdas komutācijas skapis 42U 600x600x42U, dubultajām durvīm  </t>
  </si>
  <si>
    <t>542-4266-GSBN-BK</t>
  </si>
  <si>
    <t>Ventilatoru panelis ar 4 ventilatoriem, 378x274, 230V, 30W, RAL 9004</t>
  </si>
  <si>
    <t>542-044-BK</t>
  </si>
  <si>
    <t>Termostats komutācijas skapju dzesēšanas ventilatoriem (NO), 10A@250VAC 35x35x60mm, DIN sliede 35mm, 0..+60C</t>
  </si>
  <si>
    <t>19” 1U kabeļu organizators.kārtotājs, vertikālais 42 U skapim</t>
  </si>
  <si>
    <t>19" Barošanas panelis 6xSchuko rozetes horizontālais, 48.5x62x45mm, 250, 19"</t>
  </si>
  <si>
    <t>555-082</t>
  </si>
  <si>
    <t>Rezerves barošana 1,8kVA Eaton  UPS , 19"montājams</t>
  </si>
  <si>
    <t>RJ45 komutācijas panelis 44x482x29.7mm, Excel CAT5 24 portu ekranēts panelis 1U 19", LSA</t>
  </si>
  <si>
    <t>optiskais patch panelis uz 16 portiem ar 9 dupleksam SC ligzdām, 9 duplex pigtailiem</t>
  </si>
  <si>
    <t xml:space="preserve">Tīkla komutators 24-port 10/100/1000BASE-T, 4x1GbE porta moduli, 44.1 x 4.37 x 41.6 cm, barošanas bloks 715W AC, </t>
  </si>
  <si>
    <t>EX4300-24T</t>
  </si>
  <si>
    <t>Tīkla komutators 48-port 10/100/1000BASE-T, 4x1GbE porta moduli, 44.1 x 4.37 x 41.6 cm, barošanas bloks 715W AC, Poe</t>
  </si>
  <si>
    <t xml:space="preserve">EX4300-48P </t>
  </si>
  <si>
    <t>4 moduļi uz vienu komutatoru</t>
  </si>
  <si>
    <t>Datu tīkla rozetes montētas pie sienas 2xRJ45</t>
  </si>
  <si>
    <t>2xRJ45, CAT6</t>
  </si>
  <si>
    <t xml:space="preserve">Bezvadu pieslēguma punkts </t>
  </si>
  <si>
    <t xml:space="preserve">AP41 </t>
  </si>
  <si>
    <t>CAT6 4x2x0,5</t>
  </si>
  <si>
    <t xml:space="preserve">Komutācijas paneļa savienotājkabeļi (patch vadi RJ45-RJ45) 1m, F/UTP ekranēts, zilā krāsā, ISO 11801, EN 50173 &amp; TIA/EIA 568 </t>
  </si>
  <si>
    <t>Optiskais komutācijas kabelis OS2 patch vads SC/APC-LC/UPC/SM 9/125 dupleks LSoH dzeltens 2m</t>
  </si>
  <si>
    <t>Datu tīkla kabeļu mērījumi (visām sistēmām)</t>
  </si>
  <si>
    <t>CAT5 mērījumi</t>
  </si>
  <si>
    <t>(pieslēgumi)</t>
  </si>
  <si>
    <t>kabeļi</t>
  </si>
  <si>
    <t>VAS SISTĒMA</t>
  </si>
  <si>
    <t>Kombinētais CO2, temperatūras, mitruma senors 0..10V, 24V</t>
  </si>
  <si>
    <t>Noplūdes sensora relejs VVK2 un noplūdes senosors VVA3 Produal, 24V,</t>
  </si>
  <si>
    <t>VVK2+VVA3</t>
  </si>
  <si>
    <t>I/O kontrollieru pamatne /terminal base I/O TB-IO-W1</t>
  </si>
  <si>
    <t xml:space="preserve">SXWTBIOW110001 </t>
  </si>
  <si>
    <t>Universālo ieeju modulis UI-16</t>
  </si>
  <si>
    <t>SXWUI16XXX10001</t>
  </si>
  <si>
    <t>DIN sliede</t>
  </si>
  <si>
    <t>Savienojuma kabelis S-CABLE-L-0,75M/ S-Cable extension cable for Automation Server I/O bus , L shaped connectors, 0,75m</t>
  </si>
  <si>
    <t>SXWSCABLE10003</t>
  </si>
  <si>
    <t>Savilces dažādas</t>
  </si>
  <si>
    <t>Marķēšana</t>
  </si>
  <si>
    <t>Programmēšana, ieregulēšana, palaišana, apmācība</t>
  </si>
  <si>
    <t>Kontrolkabelis ar ekrānu LiYCY   4x1,0</t>
  </si>
  <si>
    <t>4x1,0</t>
  </si>
  <si>
    <t>Kontrolkabelis ar ekrānu LiYCY   7x1,0</t>
  </si>
  <si>
    <t>7x1,0</t>
  </si>
  <si>
    <t xml:space="preserve">Barošanas kabelis NYM 3x1,5mm2 </t>
  </si>
  <si>
    <t>3x1,5mm2</t>
  </si>
  <si>
    <t>PVC caurules d=16..32mm+stiprinājumi un līkumi</t>
  </si>
  <si>
    <t xml:space="preserve">16.. 32 d=16..32mm </t>
  </si>
  <si>
    <t>Cieta caurule d=50mm+stiprinājumi un līkumi</t>
  </si>
  <si>
    <t>50mm</t>
  </si>
  <si>
    <t>Sakaru kabeļu maģistrāles  uzstādīšana un pieslēgšana</t>
  </si>
  <si>
    <t>Konfigurēšanas darbi</t>
  </si>
  <si>
    <t>Programmatūra</t>
  </si>
  <si>
    <t>KABEĻU TREPES</t>
  </si>
  <si>
    <t>Meka</t>
  </si>
  <si>
    <t>Kabeļu trepes pagriezieni un stiprinājumi</t>
  </si>
  <si>
    <t>Kabeļu trepe 200m</t>
  </si>
  <si>
    <t>DARBA STACIJA UN SERVERIS UATS UN AS/PK SISTĒMĀM</t>
  </si>
  <si>
    <t>Dators SSD 500GB, 8GB RAM, 15.6", Intel Core i7, HDD 2TB, windows 10, pele, tastatūra</t>
  </si>
  <si>
    <t>Serveris Dell PowerEdge R240, 16 GB, Intel® Xeon® E-2236 3.4GHz, 12M cache, 6C/12T, turbo (80W) , 16GB UDIMM, 3200MT/s, ECC, C7, Unconfigured RAID for HDDs or SSDs (Mixed Drive Types Allowed) , 8TB SAS ISE 12Gbps 7.2K 512e 3.5in Hard Drive , BOSS controller card + with 1 M.2 Sticks 240G (No RAID),LP, Windows Server® 2019 Essentials,FI,No Med, No CAL, Multi Language</t>
  </si>
  <si>
    <t>PowerEdge R240 Rack Server</t>
  </si>
  <si>
    <t>Monitori 32" LED Monitor, Full High Definition, 32" Backlight, 1920 x 1080 Resolution, 3000:1 Contrast Ratio, 16:9 Aspect Ratio, 100 to 240 Volt AC, 55 Watt, 60 Hertz, With Desk Stand Mount</t>
  </si>
  <si>
    <t>PMCL632</t>
  </si>
  <si>
    <t>Savienotājkabeļi monitors dators HDMI</t>
  </si>
  <si>
    <t>B.1-2</t>
  </si>
  <si>
    <t>Ugunsgrēka atklāšanas un trauksmes signalizācijas sistēma</t>
  </si>
  <si>
    <t>UATS SKAPIS</t>
  </si>
  <si>
    <t>Adrešu ugunsdrošības panelis Teletek IRIS (1-4) L M LV / 31020056, 430 x 330 x 117// 1 cilpa</t>
  </si>
  <si>
    <t xml:space="preserve"> IRIS (1-4) L M LV / 31020056</t>
  </si>
  <si>
    <t>Baterijas 1 x 12VDC@18Ah</t>
  </si>
  <si>
    <t>1 x 12VDC@18Ah</t>
  </si>
  <si>
    <t>Baterijas 12V DC/12Ah</t>
  </si>
  <si>
    <t>DETEKTORI</t>
  </si>
  <si>
    <t>Siltuma detektors ar izolatoru 103x42mm</t>
  </si>
  <si>
    <t>SensoIRIS T110 IS</t>
  </si>
  <si>
    <t>Optiskais dūmu detektors ar izolatoru 103x42mm</t>
  </si>
  <si>
    <t>SensoIRIS S130 IS</t>
  </si>
  <si>
    <t>Optiskais dūmu detektors 103x42mm</t>
  </si>
  <si>
    <t>SensoIRIS S130</t>
  </si>
  <si>
    <t xml:space="preserve">Standarta detektoru pamatne </t>
  </si>
  <si>
    <t>SensoIRIS B124</t>
  </si>
  <si>
    <t>Detektoru bāze detektoriem ar sirēnu un stroblampu</t>
  </si>
  <si>
    <t>SensoIRIS BSST</t>
  </si>
  <si>
    <t>Adrešu dūmu  detektora iznesamais indikators 85x85x20</t>
  </si>
  <si>
    <t>FRL – 1</t>
  </si>
  <si>
    <t xml:space="preserve">Adrešu manuālais trauksmes signāldevējs  un izolatoru </t>
  </si>
  <si>
    <t>SensoIRIS MCP150</t>
  </si>
  <si>
    <t>Vadības moduļi (ieeju/izeju)</t>
  </si>
  <si>
    <t>SensoIRIS MIO22</t>
  </si>
  <si>
    <t>Ārtelpu sirēna IP65 SensoIRIS WSOU IS+WSB IP65</t>
  </si>
  <si>
    <t>SensoIRIS WSOU IS</t>
  </si>
  <si>
    <t>KABEĻU UN MONTĀŽAS PALĪGMATERIĀLI</t>
  </si>
  <si>
    <t>Signalizācijas kabelis ekranēts</t>
  </si>
  <si>
    <t>JE-H(St)H FE180/E90 1x2x0,8+0.8 screened</t>
  </si>
  <si>
    <t>Komunikācijas kabelis C-WEB</t>
  </si>
  <si>
    <t>Cat 5e U/UTP E30 4x2x0.63+</t>
  </si>
  <si>
    <t>PVC caurules d=16..32mm</t>
  </si>
  <si>
    <t>Evoel d16..32 mm</t>
  </si>
  <si>
    <t xml:space="preserve">Ugunsdroši kabeļu/caurules stiprinājumi </t>
  </si>
  <si>
    <t>Obo bettermann</t>
  </si>
  <si>
    <t>Uzlīme 19.04.2016 MK Noteikumiem nr.238 “Ugundrošības noteikumi”, 136. pantu.</t>
  </si>
  <si>
    <t>U1. AUKSTĀ ŪDENSAPGĀDE</t>
  </si>
  <si>
    <t>OD20x2.25, PN10 (DN15)</t>
  </si>
  <si>
    <t>"Wavin" vai ekvivalenta</t>
  </si>
  <si>
    <t>OD25x2.5, PN10 (DN20)</t>
  </si>
  <si>
    <t>OD32x3.0, PN10 (DN25)</t>
  </si>
  <si>
    <t>OD40x4.0, PN10 (DN32)</t>
  </si>
  <si>
    <t>OD40, PN10</t>
  </si>
  <si>
    <t>ievads</t>
  </si>
  <si>
    <t>Lodveida ventilis</t>
  </si>
  <si>
    <t>DN15, PN10</t>
  </si>
  <si>
    <t>DN20, PN10</t>
  </si>
  <si>
    <t>DN25, PN10</t>
  </si>
  <si>
    <t>DN32, PN10</t>
  </si>
  <si>
    <t>uz ievada</t>
  </si>
  <si>
    <t>Lokanais savienojums, L=500</t>
  </si>
  <si>
    <t>Krāns trauku mazgājamai mašīnai</t>
  </si>
  <si>
    <t>Krāns veļas mazgājamai mašīnai</t>
  </si>
  <si>
    <t>Laistāmais krāns, neaizsalstošs (iestrādei fasādē)</t>
  </si>
  <si>
    <t>Oras vai ekvivalents</t>
  </si>
  <si>
    <t>kpl</t>
  </si>
  <si>
    <t>Pieslēgums klozetpoda skalojamajai kastei</t>
  </si>
  <si>
    <t>Pieslēgums roku mazgatnes jaucējkrānam</t>
  </si>
  <si>
    <t>Pieslēgums trauku mazgātnes jaucējkrānam</t>
  </si>
  <si>
    <t>Pieslēgums dušai</t>
  </si>
  <si>
    <t xml:space="preserve">Cauruļu izolācija "Tubolit S Plus" </t>
  </si>
  <si>
    <t>caurulei OD20, b=6mm</t>
  </si>
  <si>
    <t>grīdā, vai ekvivalenta</t>
  </si>
  <si>
    <t>Cauruļu izolācija "Tubolit DG"</t>
  </si>
  <si>
    <t>caurulei OD20, b=13mm</t>
  </si>
  <si>
    <t>vai ekvivalenta</t>
  </si>
  <si>
    <t>caurulei OD25, b=13mm</t>
  </si>
  <si>
    <t>caurulei OD32, b=13mm</t>
  </si>
  <si>
    <t>caurulei OD40, b=13mm</t>
  </si>
  <si>
    <t>Ugunsdrošais blīvējums/manžete</t>
  </si>
  <si>
    <t>OD20-OD32</t>
  </si>
  <si>
    <t>Atbilstoši ugunsdrošības klasei un Pielikumam Nr. 1 un Nr.2</t>
  </si>
  <si>
    <t>vietas</t>
  </si>
  <si>
    <t>atbilstoši ražotāja norādījumiem</t>
  </si>
  <si>
    <t>Tīklu skalošana, dezinfekcija, hidrauliskā parbaude</t>
  </si>
  <si>
    <t>KOMERCUZSKAITES MĒRAPARĀTA MEZGLS:</t>
  </si>
  <si>
    <t>Aukstā ūdens skaitītājs, ar iespēju pievienot impulsu devēju</t>
  </si>
  <si>
    <t>Zenner</t>
  </si>
  <si>
    <t>Tērauda cauruļvads</t>
  </si>
  <si>
    <t>Diametru pāreja</t>
  </si>
  <si>
    <t>DN32/15</t>
  </si>
  <si>
    <t>Mehāniskais filtrs</t>
  </si>
  <si>
    <t>Tukšošanas ventilis</t>
  </si>
  <si>
    <t>Līkums, 90°</t>
  </si>
  <si>
    <t>Manometrs P=0÷10 kgc/cm²</t>
  </si>
  <si>
    <t>Pāreja PE/met</t>
  </si>
  <si>
    <t>OD40/DN32</t>
  </si>
  <si>
    <t xml:space="preserve"> MĒRAPARĀTA MEZGLS DZĪVOKLIS NR.1 </t>
  </si>
  <si>
    <t>DN25/15</t>
  </si>
  <si>
    <t>S3. KARSTĀ ŪDENSAPGĀDE</t>
  </si>
  <si>
    <t>siltummezgla</t>
  </si>
  <si>
    <t xml:space="preserve">Termojaucējvārsts </t>
  </si>
  <si>
    <t>caurulei OD20, b=9mm</t>
  </si>
  <si>
    <t>caurulei OD20, b=20mm</t>
  </si>
  <si>
    <t>caurulei OD25, b=20mm</t>
  </si>
  <si>
    <t>caurulei OD32, b=30mm</t>
  </si>
  <si>
    <t>caurulei OD20-OD32</t>
  </si>
  <si>
    <t>Tīklu skalošana, dezinfekcija, hidrauliska parbaude</t>
  </si>
  <si>
    <t>MĒRAPARĀTA MEZGLS IEEJAS BLOKĀ</t>
  </si>
  <si>
    <t>Karstā ūdens skaitītājs, ar iespēju pievienot impulsu devēju</t>
  </si>
  <si>
    <t>S4. CIRKULĀCIJAS ŪDENSAPGĀDE</t>
  </si>
  <si>
    <t>Balansējošais vārsts</t>
  </si>
  <si>
    <t>Danfos MTCV</t>
  </si>
  <si>
    <t>OD20-OD25</t>
  </si>
  <si>
    <t>S5. SILTĀ ŪDENS SISTĒMA</t>
  </si>
  <si>
    <t>Dušas jaucejkrāna pieslēgums</t>
  </si>
  <si>
    <t>Bidetta pieslēgums</t>
  </si>
  <si>
    <t>K1. SADZĪVES KANALIZĀCIJA</t>
  </si>
  <si>
    <t>PP, OD110, SN8</t>
  </si>
  <si>
    <t>RIGID MULTI vai ekvavilenta, zem grīdas, gruntī</t>
  </si>
  <si>
    <t>OD50</t>
  </si>
  <si>
    <t>Wavin Optima vai ekvavilenta</t>
  </si>
  <si>
    <t>OD110</t>
  </si>
  <si>
    <t>Revīzija</t>
  </si>
  <si>
    <t xml:space="preserve">Prettrokšņa un pretkondensāta izolācija </t>
  </si>
  <si>
    <t>caurulei OD110, b=13mm</t>
  </si>
  <si>
    <t xml:space="preserve"> Armaflex XG vai ekvivalentu</t>
  </si>
  <si>
    <t>Tīrīšanas lūka uz cauruļvada</t>
  </si>
  <si>
    <t>Plastmasas trapi ar nerūsējošā tērauda resti</t>
  </si>
  <si>
    <t>ACO vai ekvivalents</t>
  </si>
  <si>
    <t>Sifons TM, HL400</t>
  </si>
  <si>
    <t>HL vai ekvivalents</t>
  </si>
  <si>
    <t>Sifons VM, HL400</t>
  </si>
  <si>
    <t>Sifons ŽM, HL400</t>
  </si>
  <si>
    <t>Pieslēgums dušas kanālam</t>
  </si>
  <si>
    <t>Pieslēgums grīdas kanālam</t>
  </si>
  <si>
    <t>Telpa 3.01</t>
  </si>
  <si>
    <t>Pieslēgums klozetpodam</t>
  </si>
  <si>
    <t>Pieslēgums roku mazgatnei</t>
  </si>
  <si>
    <t>Pieslēgums trauku mazgātnei</t>
  </si>
  <si>
    <t xml:space="preserve">Kanalizācijas stāvvada vedināšanas izvads uz jumtu (gals) no UV izturīga materiāla </t>
  </si>
  <si>
    <t>caurulei OD110</t>
  </si>
  <si>
    <t>PE, HDPE, vai metāla precizēt ar pasūtītāju</t>
  </si>
  <si>
    <t>C.KONDENSĀTA NOVADĪŠANA</t>
  </si>
  <si>
    <t>OD32</t>
  </si>
  <si>
    <t>Sifons Hepvo</t>
  </si>
  <si>
    <t>pieslēgumā pie K1</t>
  </si>
  <si>
    <t>Lodveida sifons</t>
  </si>
  <si>
    <t>Pretkondensāta izolācija</t>
  </si>
  <si>
    <t>caurulei OD32, b=5mm</t>
  </si>
  <si>
    <t>Armaflex XG vai ekvivalentu</t>
  </si>
  <si>
    <t>Pieslēgums pie izlietnes sifona</t>
  </si>
  <si>
    <t>PAPILDUS MATERIĀLI</t>
  </si>
  <si>
    <t>Palīgmateriāli, stiprinājumi</t>
  </si>
  <si>
    <t>Piekļuves lūka revīzijai</t>
  </si>
  <si>
    <t>200x200</t>
  </si>
  <si>
    <t xml:space="preserve">Piekļuves lūka ūdensvada armatūrai </t>
  </si>
  <si>
    <t>Cauruļvadu marķējums</t>
  </si>
  <si>
    <t>Oras</t>
  </si>
  <si>
    <t>Cauruļu izolācija "Tubolit S Plus"</t>
  </si>
  <si>
    <t>Zenner, uzstādīt ieejas bloka tehniskajā telpā</t>
  </si>
  <si>
    <t>MTCV</t>
  </si>
  <si>
    <t>OD20</t>
  </si>
  <si>
    <t>RIGID MULTI, zem grīdas, grunti</t>
  </si>
  <si>
    <t>Wavin Optima vai ekvivalents</t>
  </si>
  <si>
    <t>Wavin</t>
  </si>
  <si>
    <t>ACO Nordic</t>
  </si>
  <si>
    <t>Sifons TM</t>
  </si>
  <si>
    <t>Roku mazgatnes pieslēgums</t>
  </si>
  <si>
    <t>Piekļuves lūka ūdensvada armatūrai</t>
  </si>
  <si>
    <t>kpl.</t>
  </si>
  <si>
    <t>Nerūsējošā tērauda kanāla korpuss ar nerūsējošā tērauda trapu ACO ShowerDrain C ar stiprināšanas kājiņām un vertikālu hermetizācijas atloku (flanci) (L1=885mm, L2=945, B=112mm), kplektā ar Wave režģi</t>
  </si>
  <si>
    <t>Nerūsējošā tērauda kanāla korpuss ar nerūsējošā tērauda trapu ACO ShowerDrain C ar stiprināšanas kājiņām un vertikālu hermetizācijas atloku (flanci) (L=2000mm), kplektā ar Wave režģi</t>
  </si>
  <si>
    <t>Nerūsējošā tērauda kanāla korpuss ar nerūsējošā tērauda trapu ACO ShowerDrain C ar stiprināšanas kājiņām un vertikālu hermetizācijas atloku (flanci) (L2000mm), kplektā ar Wave režģi, izbūvei vinilla (linoleja) grīdas segumā</t>
  </si>
  <si>
    <t>Ugunsdrošā aizpildījuma/blīvējuma kplekts</t>
  </si>
  <si>
    <t>Zemējuma kplekts</t>
  </si>
  <si>
    <t>Spaiļu kplekts</t>
  </si>
  <si>
    <t>Releju un releja pamatnes kplekts</t>
  </si>
  <si>
    <t>gb.</t>
  </si>
  <si>
    <t xml:space="preserve">gb. </t>
  </si>
  <si>
    <t>Prestabo cauruļu veidgbali</t>
  </si>
  <si>
    <t xml:space="preserve">Gaisa vadu veidgbali </t>
  </si>
  <si>
    <t>Vara cauruļu veidgbali</t>
  </si>
  <si>
    <t>PE-Xc/Al/PE caurule ar veidgbaliem</t>
  </si>
  <si>
    <t>PE-100 ūdensvada caurule ar veidgbaliem</t>
  </si>
  <si>
    <t>gb</t>
  </si>
  <si>
    <t>Cauruļvadu un veidgbalu stiprinājumi</t>
  </si>
  <si>
    <t>Cauruļu un veidgbalu stiprinājumi</t>
  </si>
  <si>
    <t>PP monolītsienu kanalizācijas caurule ar veidgbaliem</t>
  </si>
  <si>
    <t>PVC kanalizācijas caurule ar veidgbaliem</t>
  </si>
  <si>
    <t>gb/piece</t>
  </si>
  <si>
    <t>4 portu dual module 1GbE SFP un 4gb SFP 1000BASE-LX; LC connector single-mode fiber</t>
  </si>
  <si>
    <t>1. gb rezerves</t>
  </si>
  <si>
    <t>4. gb rezerves</t>
  </si>
  <si>
    <t>6. gb rezerves</t>
  </si>
  <si>
    <t>2. gb rezerves</t>
  </si>
  <si>
    <t>Tērauda cauruļu veidgbali</t>
  </si>
  <si>
    <t xml:space="preserve"> PVC kanalizācijas caurule ar veidgbaliem</t>
  </si>
  <si>
    <t>3. gb rezerves</t>
  </si>
  <si>
    <t>5. gb rezerves</t>
  </si>
  <si>
    <t>Termodeformācijas šuve</t>
  </si>
  <si>
    <t>Zemes darbi</t>
  </si>
  <si>
    <t>m3</t>
  </si>
  <si>
    <t>Grunts izstrāde ~0,40m</t>
  </si>
  <si>
    <t>Auglīgās augsnes kārtas ~0,20m nostumšana un sastumšana kaudzē</t>
  </si>
  <si>
    <t>Pamatu aizbēršana ar esošu grunti, blietējot pa kārtām</t>
  </si>
  <si>
    <t>Liekās grunts izvešana uz būvuzņēmēja atbērtni</t>
  </si>
  <si>
    <t>Gruntsūdens līmeņa pazemināšana, pēc nepieciešamības</t>
  </si>
  <si>
    <t>Pamatu plātne</t>
  </si>
  <si>
    <t>XPS siltumizolācijas montāža 200mm biezumā uz grunts</t>
  </si>
  <si>
    <t>Grunts blietēšana</t>
  </si>
  <si>
    <t>Pamatu plātnes stiegrošana ar B500B klases stiegrām, t.sk., distanceri, locījumi un montāžas palīgmateriāli</t>
  </si>
  <si>
    <t>Stabveida pamati</t>
  </si>
  <si>
    <t>Blietētas šķembu kārtas fr.5-45mm izbūve 100mm biezumā</t>
  </si>
  <si>
    <t>Stabveida pamatu stiegrošana ar B500B klases stiegrām, t.sk., distanceri, locījumi un montāžas palīgmateriāli</t>
  </si>
  <si>
    <t>Stabveida pamatu veidņošana un betonēšana ar betonu C30/37. P-1</t>
  </si>
  <si>
    <t>Pamatu plātnes veidņošana un betonēšana 180mm biezumā ar betonu C30/37. GP-1</t>
  </si>
  <si>
    <t>Ārējais lievenis</t>
  </si>
  <si>
    <t>Ārējā lieveņa stiegrošana ar B500B klases stiegrām, t.sk., distanceri, locījumi un montāžas palīgmateriāli</t>
  </si>
  <si>
    <t>Ārējā lieveņa veidņošana un betonēšana 180mm biezumā ar betonu C30/37. PL-1</t>
  </si>
  <si>
    <t>Pamatu plātnes sijas</t>
  </si>
  <si>
    <t>Pamatu plātnes siju stiegrošana ar B500B klases stiegrām, t.sk., distanceri, locījumi un montāžas palīgmateriāli</t>
  </si>
  <si>
    <t>Pamatu plātnes siju veidņošana un betonēšana ar betonu C30/37. GS-1</t>
  </si>
  <si>
    <t>Deformācijas šuvju izbūve</t>
  </si>
  <si>
    <t>Stabveida pamatu veidņošana un betonēšana ar betonu C30/37. P-2</t>
  </si>
  <si>
    <t>Pamatu plātnes veidņošana un betonēšana 180mm biezumā ar betonu C30/37. GP-2</t>
  </si>
  <si>
    <t>Pamatu plātnes siju veidņošana un betonēšana ar betonu C30/37. GS-2</t>
  </si>
  <si>
    <t>Jumts</t>
  </si>
  <si>
    <t>Jumts JK-1</t>
  </si>
  <si>
    <t>Ģipškartona montāža 12mm</t>
  </si>
  <si>
    <t>Siltumizolācijas Isover KL 50mm montāža</t>
  </si>
  <si>
    <t>Koka karkasa 45x45mm montāža</t>
  </si>
  <si>
    <t>Difūzijas membrānas montāža, šuves salīmējot</t>
  </si>
  <si>
    <t>Koka latojuma 25x50mm montāža, solis 200mm</t>
  </si>
  <si>
    <t>Koka šķērslatojuma 25x100mm montāža, solis 200mm</t>
  </si>
  <si>
    <t>Gludā skārda jumta seguma b=0,6mm montāža</t>
  </si>
  <si>
    <t>Jumts JK-2</t>
  </si>
  <si>
    <t>Koka dēļu 21x150mm montāža. Koka dēļi lakoti ar matētu laku. Toni skatīt krāsu pasē</t>
  </si>
  <si>
    <t>Jumts JK-3</t>
  </si>
  <si>
    <t>Putupolistirola Tenax EPS100 montāža slīpuma veidošanai 0-160mm</t>
  </si>
  <si>
    <t>Jumta seguma apakškārtas Technonicol Mida Self PV montāža</t>
  </si>
  <si>
    <t>Jumta seguma virskārtas Technoelast Standart EKP montāža</t>
  </si>
  <si>
    <t>Jumts, dažādi darbi</t>
  </si>
  <si>
    <t>Parapeta nosegelementa montāža. Krāsots skārds ar PURAL pārklājumu, tonis RAL 7015. Platumā 350mm. Skārda biezums 0.5 mm.</t>
  </si>
  <si>
    <t>Sniega barjeras montāža. Cinkotas ar karstās cinkošanas paņemienu. Tonis RAL 7015.</t>
  </si>
  <si>
    <t>Grīdas</t>
  </si>
  <si>
    <t>Ārsienas, starpsienas</t>
  </si>
  <si>
    <t>Cokols</t>
  </si>
  <si>
    <t>Sastatnes</t>
  </si>
  <si>
    <t>Cokola apdare ar Cembrit rock plāksnēm (Tonis -coal)</t>
  </si>
  <si>
    <t>Sastatņu montāža, demontāža</t>
  </si>
  <si>
    <t>sastatņu noma</t>
  </si>
  <si>
    <t>Ārsiena AS-1</t>
  </si>
  <si>
    <t xml:space="preserve">Ģipškartona Knauf Blue 12,5mm montāža </t>
  </si>
  <si>
    <t>Saplākšņa 12mm montāža</t>
  </si>
  <si>
    <t>Skaņas izolācijas Isover KL35, 70mm montāža</t>
  </si>
  <si>
    <t>Koka karkasa 50x70mm montāža</t>
  </si>
  <si>
    <t>Ārsiena AS-2</t>
  </si>
  <si>
    <t>Dekoratīvie fasādes elementi. M-2</t>
  </si>
  <si>
    <t>Vējmalas montāža. Krāsots skārds ar PURAL pārklājumu, tonis RAL 7015. Platumā 350mm. Skārda biezums 0.5 mm.</t>
  </si>
  <si>
    <t>Jumta metāla kāpņu montāža. Cinkotas ar karstās cinkošanas paņemienu. Tonis RAL 7015. Kāpnēm jābūt tik augstām, lai augšējais pakāpiens atrastos ± 100mm virs karnīzes vai citas piekļuves platformas. Apakšējam pakāpienam jāatrodas 1,000–1,200 mm virs zemes vai citas apakšējās virsmas. Sienas kāpņu stiprinājumiem jābūt tādā izmērā, lai attālums starp kāpņu pakāpiena viduslīniju un karnīzi vai citu izvirzījumu būtu vismaz 200 mm. Aprīkot ar kāpņu drošības grozu</t>
  </si>
  <si>
    <t>Lokālā tāme Nr.2.12</t>
  </si>
  <si>
    <t>Ventilācijas pieplūdes-nosūces iekārta  ar vadības bloku, ar gaisa vārstiem un lokaniem savienojumiem un ventiekārtas rāmi</t>
  </si>
  <si>
    <t>Ailu aizpildījumi</t>
  </si>
  <si>
    <t>Koka loga 1200x2150mm montāža. IL-1</t>
  </si>
  <si>
    <t>Palodzes</t>
  </si>
  <si>
    <t>Ārējās skārda palodzes montāža. Skārds ar PUR pārklājumu ar 30 mm pārkari.</t>
  </si>
  <si>
    <t>Iekšējās palodzes montāža. Izgatavot no līmēta, krāsotā koka vai melamīna 40 mm, ailas plātumā, ar 40 mm pārkari</t>
  </si>
  <si>
    <t>Logu ailes</t>
  </si>
  <si>
    <t>Ārējā ailu apdare</t>
  </si>
  <si>
    <t>Iekšējā ailu apdare</t>
  </si>
  <si>
    <t>Alumīnija stiklotās konstrukcijas SF-1 ar durvīm AD-1 montāža. Izmērs 2200x2200mm</t>
  </si>
  <si>
    <t>Stiklotās konstrukcijas ar durvīm ailes</t>
  </si>
  <si>
    <t>Salokāmās bīdāmās sienu 3200x3200mm vadotnes sistēmas montāža. BS-1</t>
  </si>
  <si>
    <t>Tērauda ārdurvju 1000x2100mm montāža. AD-2</t>
  </si>
  <si>
    <t>Finierētu iekšdurvju 1000x2100mm montāža. ID-2</t>
  </si>
  <si>
    <t>Finierētu iekšdurvju 1000x2100mm montāža. ID-3</t>
  </si>
  <si>
    <t>Finierētu iekšdurvju 1000x2100mm montāža. ID-4</t>
  </si>
  <si>
    <t>Finierētu iekšdurvju 1200x2100mm montāža. ID-1</t>
  </si>
  <si>
    <t>Finierētu iekšdurvju 1200x2100mm montāža. ID-5</t>
  </si>
  <si>
    <t>Ugunsdrošu EI-30 alumīnija iekšdurvju 1200x2100mm montāža. ID-6</t>
  </si>
  <si>
    <t>Bīdāmo iekšdurvju 1000x2100mm montāža. ID-7</t>
  </si>
  <si>
    <t>Ugunsdrošu EI-60 alumīnija iekšdurvju 1000x2100mm montāža. ID-8</t>
  </si>
  <si>
    <t>Ārdurvju ailes</t>
  </si>
  <si>
    <t>Iekšējie apdares darbi</t>
  </si>
  <si>
    <t>Griesti</t>
  </si>
  <si>
    <t>Ģipškartona griestu špaktelēšana, slīpēšana, gruntēšana un krāsošana. Gr-1</t>
  </si>
  <si>
    <t>Griestu lūkas</t>
  </si>
  <si>
    <t>Revīzijas lūkas ģipškartona griestu
konstrukcijām montāža. Atvēršana ar piespiešanas mehānismu. Durvīs impregnētas ģipškartona plāksne. Izmēri 400x400 mm. Alulight. GL-1</t>
  </si>
  <si>
    <t>Revīzijas lūkas ģipškartona griestu
konstrukcijām montāža. Atvēršana ar piespiešanas mehānismu. Durvīs impregnētas ģipškartona plāksne. Izmēri 300x300 mm. Alulight. GL-2</t>
  </si>
  <si>
    <t>Revīzijas lūkas ģipškartona griestu
konstrukcijām montāža. Atvēršana ar piespiešanas mehānismu. Durvīs impregnētas ģipškartona plāksne. Izmēri 200x200 mm. Alulight. GL-3</t>
  </si>
  <si>
    <t>Revīzijas lūkas ģipškartona griestu
konstrukcijām montāža. Atvēršana ar piespiešanas mehānismu. Durvīs impregnētas ģipškartona plāksne. Izmēri 600x600 mm. Alulight. GL-4</t>
  </si>
  <si>
    <t>Vinila seguma montāža. Tarkett Starfloor Click Ultimate 55 - Stylish Oak BEIGE. Pretslīdes klase R10. Klasifikācija: 33 kl. Kopējais biezums: 6,50 mm Aizsargslāņa biezums: 0,55 mm Ieklāšanas metode : click
Integrēta akustika : 19dB – nevajag un
nedrīkst likt papildus apakškārtu. G-1</t>
  </si>
  <si>
    <t>Grīdlīstes</t>
  </si>
  <si>
    <t>Nerūsējošā tērauda sliekšņa montāža. PROGRESS PROFILES, PROTERMINAL, polished finish, AISI 304/1.4301-V2A, augstums 10 vai 12.5mm.</t>
  </si>
  <si>
    <t>Kājslauķi</t>
  </si>
  <si>
    <t>Kājslauķu sistēmas 1000x2500mm ārtelpām montāža. ABIMAT Alucable Mat Senior ar birsti Piemērots rūpjiem netīrumiem
Kopējais sistēmas augstums 16 mm, kopā ar birsti 23mm. Ūdens novadīšanu risināt UKT Piesaistes projektā. KS-1</t>
  </si>
  <si>
    <t>Kājslauķu sistēma 1500x2500mm iekštelpām montāža. ABIMAT Alucable Mat Medium ar poliamīda paklāja lamellām. Ar 50%gumiju/ 50%poliamīda paklāja lamellām
Kopējais paklāju augstums 19 m. KS-1</t>
  </si>
  <si>
    <t>Koka grīdlīstes montāža.h-80mm. Grīdlīstes ar atbilstošiem stūra profiliem</t>
  </si>
  <si>
    <t>Grīdu flīzēšana un šuvošana, t.sk., hidroizolācija nepieciešamajās vietās. Grīdu flīzes: Kerama Marazzi - Fondamenta ligt
grey rectified 60 x 60 cm. G-2</t>
  </si>
  <si>
    <t>Vinila seguma montāža. Vinila segums.
Tarkett Starfloor Click Ultimate 55-Timeless Concrete LIGHT GREY. Pretslīdes klase R10
Klasifikācija: 33 kl Kopējais biezums: 6,50 mm
Aizsargslāņa biezums: 0,55 mm Ieklāšanas metode : click Integrēta akustika : 19dB – nevajag un nedrīkst likt papildus apakškārtu. G-3</t>
  </si>
  <si>
    <t>Inventārs</t>
  </si>
  <si>
    <t>Karogu turētājs</t>
  </si>
  <si>
    <t>Ēkas numuru zīme</t>
  </si>
  <si>
    <t>Evakuācijas shēma</t>
  </si>
  <si>
    <t>Ugunsdzēšamais aparats</t>
  </si>
  <si>
    <t>Sanmezglu aprīkojums</t>
  </si>
  <si>
    <t>Elektriskais , regulējams dvieļu žāvētājs. WC-1</t>
  </si>
  <si>
    <t>Tualetes birste ar turētāju Lounge, hroms. WC-3</t>
  </si>
  <si>
    <t>Atkrituma tvertne ar pedāli AddStoris, 3l,
hroms. WC-4</t>
  </si>
  <si>
    <t>Spogulis cilvēkiem ar īpašām vajadzībām
600 x 800 mm, maināms leņķis, svira
regulēšanai. WC-6</t>
  </si>
  <si>
    <t>Tualetes papīra turētājs Lounge, hroms. WC-7</t>
  </si>
  <si>
    <t>Āķis Lounge, dubultais, hroms. WC-8</t>
  </si>
  <si>
    <t>Plaukts-režģis Lounge, 246 x137 mm,
hroms. WC-9</t>
  </si>
  <si>
    <t>Dušas aizkaru stienis, hroms. Dušas aizkari. WC-10</t>
  </si>
  <si>
    <t>Glāze ar turētāju Lounge, hroms. WC-11</t>
  </si>
  <si>
    <t>Šķidro ziepju trauks ar turētāju Lounge,
hroms. WC-12</t>
  </si>
  <si>
    <t>Soliņš Prima classe, balts/hroms. WC-13</t>
  </si>
  <si>
    <t>Paceļams atbalsta rokturis. WC-R-1</t>
  </si>
  <si>
    <t>Atbalsta rokturis. WC-R-2</t>
  </si>
  <si>
    <t>Tipveida sanmezgla aprīkojums</t>
  </si>
  <si>
    <t>Tipveida sanmezgla sanitārās ierices</t>
  </si>
  <si>
    <t>Pods Pro Liberty Rimless, stiprināms pie 
sienas, 360x700 mm, pagarināts, balts
Artikuls: H8219600000001</t>
  </si>
  <si>
    <t>Dušas maisītājs Focus Care, hroms
Artikuls: HG31916000</t>
  </si>
  <si>
    <t>Dušas vads Isiflex,1600 mm, hroms
Artikuls: HG28276000</t>
  </si>
  <si>
    <t>Dušas traps 758 mm: ACO Shower
Drain C, vertikāls atloks H92 mm, reste Square Artikuls: 9010.88.09</t>
  </si>
  <si>
    <t>Izlietnes maisītājs Vernis Blend, bez sajaukšanas, infra-red, tīkla pieslēgums 230 V, hroms Artikuls: HG71501000</t>
  </si>
  <si>
    <t>Stūra ventilis Comfort, 1/2"x3/8", bez kompresijas uzgriežņa, hroms Artikuls: 52120699</t>
  </si>
  <si>
    <t>Izlietne Pro Liberty, 600x550 mm, balta
Artikuls: H8119500001041</t>
  </si>
  <si>
    <t>Iebūvējams izlietnes sifons, 1¼ x 50/40, plastmasa, pelēks/balts/hroms un izlietnes
stiprinājumi Artikuls: 553753</t>
  </si>
  <si>
    <t>Izplūse "click clack" izplūse ar pārplūdi
Artikuls: S8803AA</t>
  </si>
  <si>
    <t>Geberit tualetes poda vadība ar elektronisku skalošanas aktivizāciju, darbināšana, izmantojot elektrotīklu, divu režīmu skalošana, noskalošanas panelis
Sigma10, automātiska/bezkontakta,
skrūvējams Artikuls: 115.906.SN.6</t>
  </si>
  <si>
    <t>Poda sēdriņķis ar vāku Pro Liberty, balts
Artikuls: H8989503000001</t>
  </si>
  <si>
    <t>Bidette hand shower 1jet S EcoSmart+ for cold water with shower holder and shower hose 125 cm Artikuls: 29230000</t>
  </si>
  <si>
    <t>Single lever shower mixer for concealed installation for iBox universal Artikuls: 29230000</t>
  </si>
  <si>
    <t>iBox, universālais Artikuls: HG01800180</t>
  </si>
  <si>
    <t>Dušas stienis Unica Comfort, 1100mm, kreisā puse/labā puse, balts/hroms
Artikuls: HG26403400</t>
  </si>
  <si>
    <t>Rokas duša Pulsify Select 105 1jet Green, hroms Artikuls: HG24121000</t>
  </si>
  <si>
    <t>Revīzijas lūka</t>
  </si>
  <si>
    <t>Revīzijas lūka ģipškartona konstrukcijām.
Atvēršana ar piespiešanas mehānismu.
Durvīs impregnētas ģipškartona plāksne. Lūka paredzēta ar flīžu apdari. Izmēri 200x200 mm. SL-1</t>
  </si>
  <si>
    <t>Koplietošanas telpas</t>
  </si>
  <si>
    <t>HL traps DN40/50 "Primus", 123x123mm
Artikuls: HL510NPr</t>
  </si>
  <si>
    <t>Izlietnes sifons Lineis, 1¼ x 32mm, hromēts misiņš Artikuls: 31608002</t>
  </si>
  <si>
    <t>Izplūse "click clack" izplūde ar pārplūdi
Artikuls: S8803AA</t>
  </si>
  <si>
    <t>Koplietošanas telpu aprīkojums</t>
  </si>
  <si>
    <t>Terases un noliktāvas aprīkojums</t>
  </si>
  <si>
    <t>Terases dīvāns</t>
  </si>
  <si>
    <t>Terases krēsli</t>
  </si>
  <si>
    <t>Terases galds</t>
  </si>
  <si>
    <t>Terases saulessargs</t>
  </si>
  <si>
    <t>Noliktavu plauktu sistēma</t>
  </si>
  <si>
    <t>Koka lenteris d-45 mm</t>
  </si>
  <si>
    <t>Iestrādāt istabas numuru taktilo (sataustāmo) apzīmējumu
vai numuru braila rakstā pie katra istaba</t>
  </si>
  <si>
    <t>Dažādi</t>
  </si>
  <si>
    <t>Lokālā tāme Nr.2.9</t>
  </si>
  <si>
    <t>Lokālā tāme Nr.2.10</t>
  </si>
  <si>
    <t>Koplietošanas sanmezgla aprīkojums</t>
  </si>
  <si>
    <t>Koplietošnas sanmezgla sanitārās ierīces</t>
  </si>
  <si>
    <t>Pods Pro Liberty Rimless, stiprināms pie 1
sienas, 360x700 mm, pagarināts, balts
Artikuls: H8219600000001</t>
  </si>
  <si>
    <t>Iebūvējamais rāmis podam Duofix
Sigma ar papildu elemntiem atbalsta
rokturu stiprināšanai, 425/880x170 mm,
h=1120 mm Artikuls: 111.375.00.5</t>
  </si>
  <si>
    <t>Bidette hand shower 1jet S 1 EcoSmart+ for cold water with shower holder and shower hose 125 cm Artikuls: 29230000</t>
  </si>
  <si>
    <t>Revīzijas lūka ģipškartona konstrukcijām.
Atvēršana ar piespiešanas mehānismu.
Durvīs impregnētas ģipškartona plāksne. Lūka paredzēta ar flīžu apdari.
Izmēri 200x200mm. SL-1</t>
  </si>
  <si>
    <t>Guļušo mazgāšanas telpas aprīkojums</t>
  </si>
  <si>
    <t>Guļošo mazgāšanas telpas sanitārās ierīces</t>
  </si>
  <si>
    <t>Elektriskais regulējams dvieļu žāvētājs. WC-1</t>
  </si>
  <si>
    <t>Dušas traps 1185 mm: ACO Shower Drain C, vertikāls atloks H92 mm, reste Square Artikuls: 9010.88.09</t>
  </si>
  <si>
    <t>Iebūvējams izlietnes sifons, 1¼ x 50/40, plastmasa, pelēks/balts/hroms un izlietnes stiprinājumi Artikuls: 553753</t>
  </si>
  <si>
    <t>Sienas</t>
  </si>
  <si>
    <t>Sienu flīzēšana un šuvošana. Sienas keramikas fīzes: Kerama Marazzi -
Avellino light blue glossy 7.4 x 15 cm.
Zem flīzēm paredzēt hidroizolāciju. IM-4</t>
  </si>
  <si>
    <t>Sienu flīzēšana un šuvošana. Sienas keramikas fīzes: Kerama Marazzi -
Avelino whitye glossy 7.41 x 15 cm.
Zem flīzēm paredzēt hidroizolāciju. IM-5</t>
  </si>
  <si>
    <t>Sienu špaktelēšana, slīpēšana, gruntēšana un krāsošana ar pusmatētu, antialerģisku ūdens dispersijas akrila krāsu. Tonis - NCS S 1002Y Tikkurilla G487. IM-1</t>
  </si>
  <si>
    <t>Sienu špaktelēšana, slīpēšana, gruntēšana un krāsošana ar pusmatētu, antialerģisku, mitrumizturīgu krāsu. Tonis - NCS S 1002Y Tikkurilla G487. IM-3</t>
  </si>
  <si>
    <t>Sienu špaktelēšana, slīpēšana, gruntēšana un krāsošana ar pusmatētu, antialerģisku ūdens dispersijas akrila krāsu. Tonis - NCS S 1002Y Tikkurilla G487. IM-2</t>
  </si>
  <si>
    <t>Lokālā tāme Nr.2.11</t>
  </si>
  <si>
    <t>Lokālā tāme Nr.2.13</t>
  </si>
  <si>
    <t>Lokālā tāme Nr.2.14</t>
  </si>
  <si>
    <t>Lokālā tāme Nr.2.15</t>
  </si>
  <si>
    <t>Lokālā tāme Nr.2.16</t>
  </si>
  <si>
    <t>Lokālā tāme Nr.2.17</t>
  </si>
  <si>
    <t>Lokālā tāme Nr.2.18</t>
  </si>
  <si>
    <t>Lokālā tāme Nr.1.11</t>
  </si>
  <si>
    <t>Lokālā tāme Nr.1.13</t>
  </si>
  <si>
    <t>Lokālā tāme Nr.1.14</t>
  </si>
  <si>
    <t>Lokālā tāme Nr.1.15</t>
  </si>
  <si>
    <t>Lokālā tāme Nr.1.16</t>
  </si>
  <si>
    <t>Lokālā tāme Nr.1.17</t>
  </si>
  <si>
    <t>Lokālā tāme Nr.1.18</t>
  </si>
  <si>
    <t>Sadalnes</t>
  </si>
  <si>
    <t>UPS 400V, 1.2kW, 2.0kVA, 30min</t>
  </si>
  <si>
    <t>Kabeļi, aizsargcaurules  materiāli.</t>
  </si>
  <si>
    <t>Kabelis ar vara dzīslām 2x1.5mm²</t>
  </si>
  <si>
    <t>Kabelis ar vara dzīslām 3x1.5mm²</t>
  </si>
  <si>
    <t>Kabelis ar vara dzīslām, montāžai ārā (piem., NYY-J) 3x1.5mm²</t>
  </si>
  <si>
    <t>Kabelis ar vara dzīslām 3x2.5mm²</t>
  </si>
  <si>
    <t>Kabelis ar vara dzīslām, montāžai ārā (piem., NYY-J) 3x2.5mm²</t>
  </si>
  <si>
    <t>Kabelis ar vara dzīslām 4x1.5mm²</t>
  </si>
  <si>
    <t>Kabelis ar vara dzīslām 5x2.5mm² (atkarīgs no apkures veida)</t>
  </si>
  <si>
    <t>Kabelis ar vara dzīslām, montāžai ārā 5x2.5mm²</t>
  </si>
  <si>
    <t>Kabelis ar vara dzīslām 5x10mm²</t>
  </si>
  <si>
    <t>Ugunsdrošs kabelis (N)HXH FE 180/E60 3x1.5</t>
  </si>
  <si>
    <t>Ugunsdrošs kabelis (N)HXH FE 180/E60 2x1.5</t>
  </si>
  <si>
    <t>Caurule PVH d20mm, Cauruļu daudzumu papildus precizēt montāžas laikā</t>
  </si>
  <si>
    <t>Caurule PVH d25mm, Cauruļu daudzumu papildus precizēt montāžas laikā</t>
  </si>
  <si>
    <t>Caurule PVH d40mm, Cauruļu daudzumu papildus precizēt montāžas laikā</t>
  </si>
  <si>
    <t>Caurule PVH d50mm, Cauruļu daudzumu papildus precizēt montāžas laikā</t>
  </si>
  <si>
    <t>Cauruļu montāžas stiprinājuma elementi. Precizēt montāžas laikā</t>
  </si>
  <si>
    <t>obj.</t>
  </si>
  <si>
    <t>Ugunsdrošais aizpildījums</t>
  </si>
  <si>
    <t>Instalācijas materiāli</t>
  </si>
  <si>
    <t xml:space="preserve">Krēslas sensors </t>
  </si>
  <si>
    <t>Klātbūtnes/apgaismojuma līmeņa viedais sesnsors (Dali), Zublin Swiss Garde 360 master (gaitenim)</t>
  </si>
  <si>
    <t>Ieslēgšanas/izslēgšanas poga</t>
  </si>
  <si>
    <t>Klātbūtnes sensors sanitārajiem mezgliem</t>
  </si>
  <si>
    <t>Palīgmateriāli. Saskaņā ar montāžu darbu raksturojumu un apjomu</t>
  </si>
  <si>
    <t>Rozetes</t>
  </si>
  <si>
    <t>Palīgmateriāliu</t>
  </si>
  <si>
    <t>Spēka izvads</t>
  </si>
  <si>
    <t>Apgaismojuma armatūra</t>
  </si>
  <si>
    <t xml:space="preserve"> Izvads  gaismekļiem</t>
  </si>
  <si>
    <t>Avārijas apg. gaismeklis, TM Technologie ONTEC W1 (ar asimetrisku gaismas plūsmu UATS pogu izgaismošanai), ar 1h ak. bat., IP20</t>
  </si>
  <si>
    <t>Avārijas apg. gaismeklis, TM Technologie ONTEC R C1 (gaismas plūsma paredzēta gaitenim), ar 1h ak. bat., IP20</t>
  </si>
  <si>
    <t xml:space="preserve">Avārijas apg. gaismeklis, TM Technologie ONTEC R M1 (simetriska gaismas plūsma, paredzēts istabiņām), ar 1h ak. bat., IP20 </t>
  </si>
  <si>
    <t xml:space="preserve">Evakuācijas apg. gaismeklis, TM Technologie ONTEC "Izeja", ar 1h ak. bat., IP20 </t>
  </si>
  <si>
    <t>Gaismeklis IntraLighting 5700, 25W, 830, FO, L1277mm, IP66, 3700lm, v/a</t>
  </si>
  <si>
    <t>Gaismeklis IntraLighting Atos RVS 42F, 4W, 830, IP44, 560lm, 62 grādi gaismas izkliede (iebūvēts)</t>
  </si>
  <si>
    <t>Gaismeklis IntraLighting Pipes T 45 (XS) deco, 10W, 930, IP20, 740lm, 30 grādi gaismas izkliede, dimmējamas (uz sliedēm)</t>
  </si>
  <si>
    <t>Sliedes gaismekļiem l=6,25m (Stucchi intrack, L veida)</t>
  </si>
  <si>
    <t>Sliedes gaismekļiem l=4.1m (Stucchi intrack, L veida)</t>
  </si>
  <si>
    <t>Sliedes gaismekļiem l=4.0m (Stucchi intrack)</t>
  </si>
  <si>
    <t>Sliedes gaismekļiem l=2.8m (Stucchi intrack)</t>
  </si>
  <si>
    <t>Sliedes gaismekļiem l=2.5m (Stucchi intrack)</t>
  </si>
  <si>
    <t>Gaismeklis IntraLighting Minus C sienas, ar DALI, 8W, 830, IP40, 690lm, FO, L565mm (gaitenis)</t>
  </si>
  <si>
    <t>Gaismeklis IntraLighting Minus C sienas, 8W, 830, IP40, 690lm, FO, L565mm (sanitārie mezgli)</t>
  </si>
  <si>
    <t>Gaismeklis IntraLighting Hunter S (iekārts), 16W, 830, IP40, 2500lm, FO, 54 grādi, dimmējams</t>
  </si>
  <si>
    <t>Gaismeklis IntraLighting Minus C (iekārts), 15W, 830, IP40, 1550lm, L845mm, dimmējams</t>
  </si>
  <si>
    <t>Gaismeklis IntraLighting Nola RV FL SOP, 8W, 830, IP44, 1050lm, D120mm</t>
  </si>
  <si>
    <t>Gaismeklis IntraLighting Nola RV FL SOP, 8W, 830, IP44, 1050lm, D120mm, melnā krāsā</t>
  </si>
  <si>
    <t>Gaismeklis fasādes Cariboni Cube small, 7W, 830, IP65, 470lm, 118x118mm, fasāde</t>
  </si>
  <si>
    <t>Gaismeklis (nakts) Platek Spy small, 3.8W, 830, IP67, 250lm, 80x80mm</t>
  </si>
  <si>
    <t>LED līnija ar profilu( paredzētu montāžai grīdā), savienojošiem kabeļiem un transformatoriem</t>
  </si>
  <si>
    <t xml:space="preserve">KABEĻU KONSTRUKCIJAS </t>
  </si>
  <si>
    <t xml:space="preserve">Kabeļu trepe 60x300mm, ar stiprinājumiem, savienojuma, pagrieziena elementiem </t>
  </si>
  <si>
    <t>Kabeļu trepe 60x200mm, ar stiprinājumiem, savienojuma, pagrieziena elementiem</t>
  </si>
  <si>
    <t>Kabeļu stiprinājumi</t>
  </si>
  <si>
    <t xml:space="preserve">ZIBENSAIZSARDZĪBA </t>
  </si>
  <si>
    <t>Alumīnija  apaļvads RD 8, montāžai uz jumta</t>
  </si>
  <si>
    <t>Alumīnija  apaļvads RD 8 PVC apvalkā, montāžai pa fasādi</t>
  </si>
  <si>
    <t>Vario ātrais savienotājs</t>
  </si>
  <si>
    <t xml:space="preserve">Stiepes deformācijas detaļa/ kompensators </t>
  </si>
  <si>
    <t xml:space="preserve">Atdalītājs slēgts RD8-10x16mm </t>
  </si>
  <si>
    <t xml:space="preserve">Universāls vadu  turētājs jumtam M8 Rd 8-10mm </t>
  </si>
  <si>
    <t xml:space="preserve">Universāls vadu  turētājs sienai M8 Rd 8-10mm </t>
  </si>
  <si>
    <t>Numura plāksne Rd8-10mm 311 N-ALU 8-10</t>
  </si>
  <si>
    <t>Universāls atdalītājs FT 226 Rd 8-10/FL30 x 16 mm</t>
  </si>
  <si>
    <t>Mērījumu klemme Rd8-10mm</t>
  </si>
  <si>
    <t>Apaļvads PVC apvalka RD 10-PVC</t>
  </si>
  <si>
    <t>Alumīnija  apaļvads RD 8, montāžai uz jumta OBO Bettermann</t>
  </si>
  <si>
    <t>Sadalne GS, v/a; metāla korpuss, slēdzams; 30% brīvvietu perspektīvām slodzēm; PVC sadalnes panelis, pārspriegumaizsardzība; ievadaparāts, automātslēdži, zemēšanas (PE) un neitrāles (N) kopnei visā tās platumā bez urbumiem.  skat. EL-05</t>
  </si>
  <si>
    <t xml:space="preserve">Sadales panelis SS-1 ,v/a1; 30% brīvvietu perspektīvām slodzēm; PVC sadalnes panelis, pārspriegumaizsardzība; ievadaparāts, automātslēdži, zemēšanas (PE) un neitrāles (N) kopnei visā tās platumā bez urbumiem.   skat. EL-12        </t>
  </si>
  <si>
    <t>Klātbūtnes/apgaismojuma līmeņa viedais sesnsors (Dali), Zublin Swiss Garde 360 master(gaitenim)</t>
  </si>
  <si>
    <t>Gaismeklis IntraLighting Atos RVS 42F, 4W, 830, IP44, 560lm, 62 grādi gaismas izkliede</t>
  </si>
  <si>
    <t>Sadales panelis SS-2 ,v/a1; 30% brīvvietu perspektīvām slodzēm; PVC sadalnes panelis, pārspriegumaizsardzība; ievadaparāts, automātslēdži, zemēšanas (PE) un neitrāles (N) kopnei visā tās platumā bez urbumiem. skat. EL-12</t>
  </si>
  <si>
    <t>Izlietne Pro S, 600x380 mm, balta un izlietnes stiprinājums 10x120 (2gb.)
Artikuls: H8189590001041</t>
  </si>
  <si>
    <t>Teknes montāža. Tērauda ar divpusēju PUR pārklājumu ar kopējo materiāla biezumu 0.55mm Tonis RAL7015. kplektēt kopā ar visiem nepieciešamajiem elementiem un
stiprinājumiem.</t>
  </si>
  <si>
    <t>Notekcaurules d=110mm montāža. Tērauda ar divpusēju PUR pārklājumu ar kopējo materiāla biezumu 0.55mm Tonis RAL7015.
kplektēt kopā ar visiem nepieciešamajiem elementiem un stiprinājumiem.</t>
  </si>
  <si>
    <t>Logi. Sīkāku kplektāciju skatīt specifikācijā. Montāžu veikt saskaņā ar mezgliem</t>
  </si>
  <si>
    <t>Stiklotās konstrukcijas ar durvīm. Sīkāku kplektāciju skatīt specifikācijā. Montāžu veikt saskaņā ar mezgliem</t>
  </si>
  <si>
    <t>Bīdāmās sienas. Sīkāku kplektāciju skatīt specifikācijā. Montāžu veikt saskaņā ar mezgliem</t>
  </si>
  <si>
    <t>Durvis. Sīkāku kplektāciju skatīt specifikācijā. Montāžu veikt saskaņā ar mezgliem</t>
  </si>
  <si>
    <t>Zem apmetuma slēdzis (10A, 230V, IP-20), kplektā - slēdža mehānisms ar taustiņu un rāmi, montāžas kārbu</t>
  </si>
  <si>
    <t>Zem apmetuma slēdzis (10A, 230V, IP-44), kplektā - slēdža mehānisms ar taustiņu un rāmi, montāžas kārbu</t>
  </si>
  <si>
    <t>Zem apmetuma divtaustiņu slēdzis (10A, 230V,IP-20), kplektā -  slēdža mehānisms ar taustiņiem un rāmi, montāžas kārbu</t>
  </si>
  <si>
    <t>Zem apmetuma divtaustiņu slēdzis (10A, 230V,IP-44), kplektā -  slēdža mehānisms ar taustiņiem un rāmi, montāžas kārbu</t>
  </si>
  <si>
    <t>Zem apmetuma pārslēdzis (10A, 230V, IP-20), kplektā -  pārslēdzēja mehānisms ar taustiņu un  rāmi, montāžas kārbu</t>
  </si>
  <si>
    <t>Zem apmetuma krustslēdzis (10A, 230V, IP-20), kplektā -  pārslēdzēja mehānisms ar taustiņu un rāmi, montāžas kārbu</t>
  </si>
  <si>
    <t>Dimmeris, 10A, 230V, IP20, kplektā -  pārslēdzēja mehānisms ar taustiņu un rāmi, montāžas kārbu</t>
  </si>
  <si>
    <t>Divtaustiņu tasterslēdzis, kplektā -  pārslēdzēja mehānisms ar taustiņu un rāmi, padziļināto montāžas kārbu</t>
  </si>
  <si>
    <t>Rozete ar zemēšanas kontaktu, zem apmetuma, kplektā - montāžas kārba un rozešu mehānisms,rāmis  230V, 16A, IP20</t>
  </si>
  <si>
    <t>Rozete ar zemēšanas kontaktu, zem apmetuma, kplektā - montāžas kārba un rozešu mehānisms,rāmis  230V, 16A, IP44</t>
  </si>
  <si>
    <t>Rozete ar zemēšanas kontaktu, virsapmetuma, kplektā - montāžas kārba un rozešu mehānisms,rāmis  230V, 16A, IP65, montāžai uz fasādes</t>
  </si>
  <si>
    <t xml:space="preserve">Pārbaudīja: </t>
  </si>
  <si>
    <t xml:space="preserve">Pasūtījuma Nr.: </t>
  </si>
  <si>
    <t>Zemējuma komplekts</t>
  </si>
  <si>
    <t>Bloks Nr.1 un ieejas bloks</t>
  </si>
  <si>
    <t>Bloks Nr.2</t>
  </si>
  <si>
    <t xml:space="preserve"> MĒRAPARĀTA MEZGLS Bloks Nr.2 </t>
  </si>
  <si>
    <t>Objekta nosaukums: VESELĪBAS UN SOCIĀLĀS APRŪPES CENTRS</t>
  </si>
  <si>
    <t>Būves nosaukums: VESELĪBAS UN SOCIĀLĀS APRŪPES CENTRS</t>
  </si>
  <si>
    <t>Aprīkojums ārtelpu</t>
  </si>
  <si>
    <t>Aprīkojums iekštelpu</t>
  </si>
  <si>
    <t>Tāme sastādīta 2026.gada tirgus cenās</t>
  </si>
  <si>
    <t>Zemes darbi, pamatu izbūve, pieslēgums ārējiem inženiertīkliem, labiekārtošana</t>
  </si>
  <si>
    <t>Ārējie inženiertīkli</t>
  </si>
  <si>
    <t>Grīda GK-1</t>
  </si>
  <si>
    <t>Pieslēgums ārējam elektrotīklam</t>
  </si>
  <si>
    <t>Pieslēgums ārējam ūdensvadam un kanalizācijai</t>
  </si>
  <si>
    <t>Pieslēgums ārējam ūdensvadam un kanalizācijai no bloka Nr.1</t>
  </si>
  <si>
    <t>Pieslēgums ārējam elektrotīklam no bloka Nr.1</t>
  </si>
  <si>
    <t>Labiekārtošana</t>
  </si>
  <si>
    <t>Teritorijas labiekārtošana, ieskaitot grunts pārvietošanu, līdzināšanu, zāliena ierīkošanu</t>
  </si>
  <si>
    <t>Labiekārtojuma elementu ierīkošana</t>
  </si>
  <si>
    <t>Siltumizolācias slānis 20mm, izlīdzinošā cementa javas slāņa 80mm izbūve</t>
  </si>
  <si>
    <t>PVC loga 1200x2150mm montāža. IL-1</t>
  </si>
  <si>
    <t>PVC loga ar 3-stiklu paketi 2000x1900mm montāža. L-1</t>
  </si>
  <si>
    <t>PVC loga ar 3-stiklu paketi 1200x800mm montāža. L-2</t>
  </si>
  <si>
    <t>PVC loga ar 3-stiklu paketi 1200x2200mm montāža. L-3</t>
  </si>
  <si>
    <t>PVC loga ar 3-stiklu paketi 2200x2200mm montāža. L-4</t>
  </si>
  <si>
    <t>PVC loga ar 3-stiklu paketi 3300x2200mm montāža. L-5</t>
  </si>
  <si>
    <t>Atkrituma tvertne ar pedāli AddStoris, 3l, hroms. WC-4</t>
  </si>
  <si>
    <t>Ģipškartona starpsienas Knauf tipa montāža  100mm, ieskaitot skaņas izolāciju</t>
  </si>
  <si>
    <t>Starpsienas</t>
  </si>
  <si>
    <t>Geberit tualetes poda</t>
  </si>
  <si>
    <t>Iebūvējamais rāmis podam</t>
  </si>
  <si>
    <t>Citi darbi</t>
  </si>
  <si>
    <t>Sistēmas regulēšana, pārbaude</t>
  </si>
  <si>
    <t>CITI DARBI</t>
  </si>
  <si>
    <t>Elektromērījumi, kontrolpārbaude</t>
  </si>
  <si>
    <t>Apkures siltumsūkņa ar apsaisti un automātiku montāža, programmēšana</t>
  </si>
  <si>
    <t>1.2 Prefabricētie elementi</t>
  </si>
  <si>
    <t xml:space="preserve">Jumta JK-1 ražošana </t>
  </si>
  <si>
    <t xml:space="preserve">Jumta JK-2 ražošana </t>
  </si>
  <si>
    <t>koka konstrukcijas C24 klase, t.sk., būvkalumi, stiprinājumi un palīgmateriāli</t>
  </si>
  <si>
    <t xml:space="preserve">Ārsienas AS-1 ražošana </t>
  </si>
  <si>
    <t xml:space="preserve">Ārsienas AS-2 ražošana </t>
  </si>
  <si>
    <t>Prefabricēto elementu piegāde uz objektu</t>
  </si>
  <si>
    <t>Prefabricēto elementu montāža</t>
  </si>
  <si>
    <t xml:space="preserve">Vertikālais koka dēļu apšuvums </t>
  </si>
  <si>
    <t>dekoratīvās brusām 50x50 mm solis 50mm. Krāsots. Lazūra-impregnants koka virsmām Adler Pullex Silverwood Silber sudraba pelēks. Šķīdinātāja bāzes puscaurspīdīgs pārklājums koka fasādēm. Tonis Grauatuminium. Rūpnieciski krāsots ar Kraso Woodpainting tehnoloģiju.</t>
  </si>
  <si>
    <t>Koka dēļi 21x150mm. Lazūra-impregnants koka virsmām Adler Pullex. Toni skatīt krāsu pasē</t>
  </si>
  <si>
    <t>Koka latojums 25x50mm, solis 600mm</t>
  </si>
  <si>
    <t>Kokšķiedras plāksnes Steico Universal Black 22mm</t>
  </si>
  <si>
    <t xml:space="preserve">Skaņas izolācijas Isover KL35, 75mm </t>
  </si>
  <si>
    <t>Koka karkasa 50x70mm</t>
  </si>
  <si>
    <t>Skaņas izolācijas Isover KL35, 75mm</t>
  </si>
  <si>
    <t>Saplākšņa 12mm</t>
  </si>
  <si>
    <t>Siltumizolācijas Isover Insulsafe 26kg/m3  400mm biezumā</t>
  </si>
  <si>
    <t>Koka latojuma 25x50mm, solis 600mm</t>
  </si>
  <si>
    <t>Koka latojuma 25x50mm , solis 600mm</t>
  </si>
  <si>
    <t>Bērza b/bb int saplākšņa 12mm</t>
  </si>
  <si>
    <t>OSB 22mm</t>
  </si>
  <si>
    <t>Bērza b/bb int saplāksnis 12mm</t>
  </si>
  <si>
    <t>Siltumizolācijas Isover Insulsafe 26kg/m3, 400mm biezumā</t>
  </si>
  <si>
    <t xml:space="preserve">Kokšķiedra 22mm </t>
  </si>
  <si>
    <t>Koka dēļu apšuvuma 21x150mm. Lazūra-impregnants koka virsmām Adler Pullex. Toni skatīt krāsu pasē</t>
  </si>
  <si>
    <t>Prefabricētie elementi</t>
  </si>
  <si>
    <t>Būvlaukuma ierīkošana un uzturēšana</t>
  </si>
  <si>
    <t>Lokālā tāme Nr.1.0</t>
  </si>
  <si>
    <t>Pagaidu ceļa izbūve</t>
  </si>
  <si>
    <t>Uzstādāms pagaidu žogs. Piegāde un montāža</t>
  </si>
  <si>
    <t>Pagaidu žoga noma</t>
  </si>
  <si>
    <t>mēn</t>
  </si>
  <si>
    <t>Būvnieku kantoris konteinera tipa 2.5x6x2.35m piegāde un montāža</t>
  </si>
  <si>
    <t>tas pats noma</t>
  </si>
  <si>
    <t>Būvnieku sadzīves telpa konteineru tipa 2.5x6x2.35m piegāde un montāža</t>
  </si>
  <si>
    <t>Noliktava konteinera tipa 2.5x3x2.35m piegāde un montāža</t>
  </si>
  <si>
    <t>EDLUS sistēmas pieslēgšana</t>
  </si>
  <si>
    <t>EDLUS sistēmas apkalpošana</t>
  </si>
  <si>
    <t>BIO tualete noma piegāde un montāža</t>
  </si>
  <si>
    <t>BIO tualetes moduļa apkalpošana, noma 1gb.</t>
  </si>
  <si>
    <t xml:space="preserve">Pirmās palīdzības aptieciņa </t>
  </si>
  <si>
    <t>Ugunsdzēsības stenda montāža</t>
  </si>
  <si>
    <t>Elektroapgades pieslegums ar elektrosadalni</t>
  </si>
  <si>
    <t>Ūdensvada pieslegums</t>
  </si>
  <si>
    <t>Apgaismojums, prožektoru montāža</t>
  </si>
  <si>
    <t xml:space="preserve">Objekta apsardze - pagaidu videonovērošanas sistēmas ierīkošana </t>
  </si>
  <si>
    <t xml:space="preserve">Pagaidu videonovērošanas sistēmas uzturēšana </t>
  </si>
  <si>
    <t>Maksa par elektroenerģiju</t>
  </si>
  <si>
    <t xml:space="preserve">Maksa par ūdeni </t>
  </si>
  <si>
    <t xml:space="preserve">Sastādīja:  </t>
  </si>
  <si>
    <t>Koku izzāģēšana</t>
  </si>
  <si>
    <t>Lokālā tāme Nr.2.0</t>
  </si>
  <si>
    <t>Objekta adrese: Liliju iela 109</t>
  </si>
  <si>
    <t xml:space="preserve">Sastādīja: </t>
  </si>
  <si>
    <t>Tāme sastādīta [datums]</t>
  </si>
  <si>
    <t>Objekta adrese: Liliju iela 109, Mārupe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</si>
</sst>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71" formatCode="_-* #,##0.00_-;\-* #,##0.00_-;_-* &quot;-&quot;??_-;_-@_-"/>
    <numFmt numFmtId="172" formatCode="&quot;Ls&quot;\ #,##0.00;\-&quot;Ls&quot;\ #,##0.00"/>
    <numFmt numFmtId="173" formatCode="0.0000"/>
    <numFmt numFmtId="174" formatCode="_-* #,##0.0000_-;\-* #,##0.0000_-;_-* &quot;-&quot;????_-;_-@_-"/>
    <numFmt numFmtId="175" formatCode="_-* #,##0.00\ _€_-;\-* #,##0.00\ _€_-;_-* &quot;-&quot;??\ _€_-;_-@_-"/>
    <numFmt numFmtId="176" formatCode="#,##0.00_ ;\-#,##0.00\ "/>
    <numFmt numFmtId="177" formatCode="0.0"/>
  </numFmts>
  <fonts count="45">
    <font>
      <sz val="10"/>
      <name val="Arial"/>
    </font>
    <font>
      <sz val="10"/>
      <name val="Arial"/>
    </font>
    <font>
      <b/>
      <sz val="10"/>
      <name val="Arial"/>
      <family val="2"/>
      <charset val="186"/>
    </font>
    <font>
      <sz val="10"/>
      <name val="Arial"/>
      <family val="2"/>
      <charset val="186"/>
    </font>
    <font>
      <sz val="8"/>
      <name val="Arial"/>
      <family val="2"/>
      <charset val="186"/>
    </font>
    <font>
      <sz val="10"/>
      <name val="Helv"/>
    </font>
    <font>
      <i/>
      <sz val="10"/>
      <name val="Arial"/>
      <family val="2"/>
      <charset val="186"/>
    </font>
    <font>
      <b/>
      <u/>
      <sz val="10"/>
      <name val="Arial"/>
      <family val="2"/>
      <charset val="186"/>
    </font>
    <font>
      <sz val="10"/>
      <name val="Arial"/>
      <family val="2"/>
    </font>
    <font>
      <b/>
      <u/>
      <sz val="11"/>
      <name val="Arial"/>
      <family val="2"/>
      <charset val="186"/>
    </font>
    <font>
      <sz val="10"/>
      <color indexed="10"/>
      <name val="Arial"/>
      <family val="2"/>
      <charset val="186"/>
    </font>
    <font>
      <sz val="10"/>
      <name val="Arial"/>
      <family val="2"/>
      <charset val="204"/>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sz val="10"/>
      <name val="Arial Cyr"/>
      <charset val="186"/>
    </font>
    <font>
      <sz val="8"/>
      <name val="Tahoma"/>
      <family val="2"/>
      <charset val="186"/>
    </font>
    <font>
      <sz val="9"/>
      <name val="Tahoma"/>
      <family val="2"/>
      <charset val="186"/>
    </font>
    <font>
      <sz val="11"/>
      <color indexed="17"/>
      <name val="Calibri"/>
      <family val="2"/>
      <charset val="186"/>
    </font>
    <font>
      <b/>
      <sz val="10"/>
      <name val="Arial"/>
      <family val="2"/>
    </font>
    <font>
      <sz val="8"/>
      <name val="Arial"/>
      <family val="2"/>
    </font>
    <font>
      <sz val="10"/>
      <name val="Arial"/>
      <family val="2"/>
      <charset val="186"/>
    </font>
    <font>
      <b/>
      <sz val="10"/>
      <name val="Arial"/>
      <family val="2"/>
      <charset val="186"/>
    </font>
    <font>
      <b/>
      <u/>
      <sz val="8"/>
      <name val="Arial"/>
      <family val="2"/>
    </font>
    <font>
      <b/>
      <sz val="8"/>
      <name val="Arial"/>
      <family val="2"/>
    </font>
    <font>
      <b/>
      <u/>
      <sz val="10"/>
      <name val="Arial"/>
      <family val="2"/>
    </font>
    <font>
      <i/>
      <sz val="10"/>
      <name val="Arial"/>
      <family val="2"/>
    </font>
    <font>
      <sz val="8"/>
      <name val="Arial"/>
    </font>
    <font>
      <sz val="11"/>
      <color theme="1"/>
      <name val="Calibri"/>
      <family val="2"/>
      <charset val="186"/>
      <scheme val="minor"/>
    </font>
    <font>
      <sz val="11"/>
      <color theme="1"/>
      <name val="Calibri"/>
      <family val="2"/>
      <scheme val="minor"/>
    </font>
    <font>
      <sz val="10"/>
      <color rgb="FFFF0000"/>
      <name val="Arial"/>
      <family val="2"/>
      <charset val="186"/>
    </font>
    <font>
      <b/>
      <sz val="10"/>
      <color rgb="FFFF000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style="hair">
        <color indexed="64"/>
      </right>
      <top style="hair">
        <color indexed="64"/>
      </top>
      <bottom style="hair">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8"/>
      </left>
      <right style="thin">
        <color indexed="8"/>
      </right>
      <top style="hair">
        <color indexed="8"/>
      </top>
      <bottom style="hair">
        <color indexed="8"/>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8"/>
      </right>
      <top style="hair">
        <color indexed="8"/>
      </top>
      <bottom style="hair">
        <color indexed="8"/>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7">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3" borderId="0" applyNumberFormat="0" applyBorder="0" applyAlignment="0" applyProtection="0"/>
    <xf numFmtId="0" fontId="15" fillId="20" borderId="1" applyNumberFormat="0" applyAlignment="0" applyProtection="0"/>
    <xf numFmtId="0" fontId="16" fillId="21" borderId="2" applyNumberFormat="0" applyAlignment="0" applyProtection="0"/>
    <xf numFmtId="43" fontId="1" fillId="0" borderId="0" applyFont="0" applyFill="0" applyBorder="0" applyAlignment="0" applyProtection="0"/>
    <xf numFmtId="0" fontId="12" fillId="0" borderId="0"/>
    <xf numFmtId="0" fontId="17" fillId="0" borderId="0" applyNumberFormat="0" applyFill="0" applyBorder="0" applyAlignment="0" applyProtection="0"/>
    <xf numFmtId="0" fontId="31" fillId="4" borderId="0" applyNumberFormat="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1" fillId="7" borderId="1" applyNumberFormat="0" applyAlignment="0" applyProtection="0"/>
    <xf numFmtId="0" fontId="29" fillId="0" borderId="6">
      <alignment vertical="center"/>
    </xf>
    <xf numFmtId="0" fontId="30" fillId="0" borderId="6">
      <alignment vertical="center"/>
    </xf>
    <xf numFmtId="0" fontId="22" fillId="0" borderId="7" applyNumberFormat="0" applyFill="0" applyAlignment="0" applyProtection="0"/>
    <xf numFmtId="0" fontId="23" fillId="22" borderId="0" applyNumberFormat="0" applyBorder="0" applyAlignment="0" applyProtection="0"/>
    <xf numFmtId="0" fontId="41" fillId="0" borderId="0"/>
    <xf numFmtId="0" fontId="28" fillId="0" borderId="0"/>
    <xf numFmtId="0" fontId="42" fillId="0" borderId="0"/>
    <xf numFmtId="0" fontId="3" fillId="0" borderId="0"/>
    <xf numFmtId="0" fontId="8" fillId="0" borderId="0"/>
    <xf numFmtId="0" fontId="3" fillId="0" borderId="0"/>
    <xf numFmtId="0" fontId="3" fillId="0" borderId="0"/>
    <xf numFmtId="0" fontId="11" fillId="0" borderId="0"/>
    <xf numFmtId="0" fontId="11" fillId="0" borderId="0"/>
    <xf numFmtId="0" fontId="3" fillId="0" borderId="0"/>
    <xf numFmtId="0" fontId="3" fillId="0" borderId="0"/>
    <xf numFmtId="0" fontId="12" fillId="0" borderId="0"/>
    <xf numFmtId="0" fontId="41" fillId="0" borderId="0"/>
    <xf numFmtId="0" fontId="3" fillId="0" borderId="0"/>
    <xf numFmtId="0" fontId="3" fillId="0" borderId="0"/>
    <xf numFmtId="0" fontId="3" fillId="0" borderId="0"/>
    <xf numFmtId="0" fontId="28" fillId="0" borderId="0"/>
    <xf numFmtId="0" fontId="3" fillId="0" borderId="0"/>
    <xf numFmtId="0" fontId="42" fillId="0" borderId="0"/>
    <xf numFmtId="0" fontId="3" fillId="0" borderId="0"/>
    <xf numFmtId="0" fontId="41" fillId="0" borderId="0"/>
    <xf numFmtId="0" fontId="3" fillId="0" borderId="0"/>
    <xf numFmtId="0" fontId="3" fillId="23" borderId="8" applyNumberFormat="0" applyFont="0" applyAlignment="0" applyProtection="0"/>
    <xf numFmtId="0" fontId="24" fillId="20" borderId="9" applyNumberFormat="0" applyAlignment="0" applyProtection="0"/>
    <xf numFmtId="0" fontId="3" fillId="0" borderId="0">
      <alignment vertical="center"/>
    </xf>
    <xf numFmtId="0" fontId="3" fillId="0" borderId="0"/>
    <xf numFmtId="9" fontId="3" fillId="0" borderId="0" applyFont="0" applyFill="0" applyBorder="0" applyAlignment="0" applyProtection="0"/>
    <xf numFmtId="9" fontId="3" fillId="0" borderId="0" applyFont="0" applyFill="0" applyBorder="0" applyAlignment="0" applyProtection="0"/>
    <xf numFmtId="9" fontId="28" fillId="0" borderId="0" applyFont="0" applyFill="0" applyBorder="0" applyAlignment="0" applyProtection="0"/>
    <xf numFmtId="0" fontId="5" fillId="0" borderId="0"/>
    <xf numFmtId="0" fontId="3" fillId="0" borderId="0"/>
    <xf numFmtId="0" fontId="25" fillId="0" borderId="0" applyNumberFormat="0" applyFill="0" applyBorder="0" applyAlignment="0" applyProtection="0"/>
    <xf numFmtId="0" fontId="26" fillId="0" borderId="10" applyNumberFormat="0" applyFill="0" applyAlignment="0" applyProtection="0"/>
    <xf numFmtId="0" fontId="27" fillId="0" borderId="0" applyNumberFormat="0" applyFill="0" applyBorder="0" applyAlignment="0" applyProtection="0"/>
    <xf numFmtId="0" fontId="3" fillId="0" borderId="0"/>
    <xf numFmtId="0" fontId="5" fillId="0" borderId="0"/>
  </cellStyleXfs>
  <cellXfs count="420">
    <xf numFmtId="0" fontId="0" fillId="0" borderId="0" xfId="0"/>
    <xf numFmtId="0" fontId="3" fillId="0" borderId="0" xfId="0" applyFont="1" applyFill="1" applyBorder="1" applyAlignment="1">
      <alignment vertical="center"/>
    </xf>
    <xf numFmtId="0" fontId="3" fillId="0" borderId="0" xfId="0" applyFont="1" applyFill="1" applyBorder="1" applyAlignment="1" applyProtection="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2" fillId="0" borderId="0" xfId="0" applyFont="1" applyFill="1" applyBorder="1" applyAlignment="1" applyProtection="1">
      <alignment horizontal="left" vertical="center"/>
    </xf>
    <xf numFmtId="0" fontId="2" fillId="0" borderId="11" xfId="0" applyFont="1" applyFill="1" applyBorder="1" applyAlignment="1">
      <alignment horizontal="left" vertical="center" wrapText="1"/>
    </xf>
    <xf numFmtId="171" fontId="2" fillId="0" borderId="11" xfId="0" applyNumberFormat="1" applyFont="1" applyFill="1" applyBorder="1" applyAlignment="1">
      <alignment horizontal="right" vertical="center"/>
    </xf>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vertical="center"/>
    </xf>
    <xf numFmtId="9" fontId="3" fillId="0" borderId="11" xfId="0" applyNumberFormat="1" applyFont="1" applyFill="1" applyBorder="1" applyAlignment="1">
      <alignment horizontal="center" vertical="center"/>
    </xf>
    <xf numFmtId="0" fontId="3" fillId="0" borderId="0" xfId="0" applyFont="1" applyFill="1" applyAlignment="1">
      <alignment vertical="center"/>
    </xf>
    <xf numFmtId="171" fontId="3" fillId="0" borderId="12" xfId="0" applyNumberFormat="1" applyFont="1" applyFill="1" applyBorder="1" applyAlignment="1" applyProtection="1">
      <alignment horizontal="center" vertical="center" wrapText="1"/>
    </xf>
    <xf numFmtId="171" fontId="3" fillId="0" borderId="12" xfId="28" applyNumberFormat="1" applyFont="1" applyFill="1" applyBorder="1" applyAlignment="1" applyProtection="1">
      <alignment horizontal="center" vertical="center" wrapText="1"/>
    </xf>
    <xf numFmtId="0" fontId="2" fillId="0" borderId="0" xfId="0" applyFont="1" applyFill="1" applyBorder="1" applyAlignment="1" applyProtection="1">
      <alignment vertical="center"/>
    </xf>
    <xf numFmtId="0" fontId="2" fillId="0" borderId="0" xfId="0" applyFont="1" applyFill="1" applyBorder="1" applyAlignment="1">
      <alignment horizontal="left" vertical="center"/>
    </xf>
    <xf numFmtId="171" fontId="2" fillId="0" borderId="0" xfId="0" applyNumberFormat="1" applyFont="1" applyFill="1" applyBorder="1" applyAlignment="1">
      <alignment horizontal="center" vertical="center"/>
    </xf>
    <xf numFmtId="0" fontId="3" fillId="0" borderId="0" xfId="0" applyFont="1" applyFill="1" applyBorder="1" applyAlignment="1">
      <alignment horizontal="center" vertical="center" wrapText="1"/>
    </xf>
    <xf numFmtId="0" fontId="2" fillId="0" borderId="11" xfId="0" applyFont="1" applyFill="1" applyBorder="1" applyAlignment="1">
      <alignment horizontal="right" vertical="center"/>
    </xf>
    <xf numFmtId="171" fontId="2" fillId="0" borderId="11" xfId="0" applyNumberFormat="1" applyFont="1" applyFill="1" applyBorder="1" applyAlignment="1">
      <alignment vertical="center"/>
    </xf>
    <xf numFmtId="171" fontId="3" fillId="0" borderId="11" xfId="0" applyNumberFormat="1" applyFont="1" applyFill="1" applyBorder="1" applyAlignment="1">
      <alignment vertical="center"/>
    </xf>
    <xf numFmtId="0" fontId="6" fillId="0" borderId="11" xfId="0" applyFont="1" applyFill="1" applyBorder="1" applyAlignment="1">
      <alignment horizontal="right" vertical="center"/>
    </xf>
    <xf numFmtId="171" fontId="10" fillId="0" borderId="0" xfId="0" applyNumberFormat="1" applyFont="1" applyFill="1" applyBorder="1" applyAlignment="1">
      <alignment vertical="center"/>
    </xf>
    <xf numFmtId="171" fontId="3" fillId="0" borderId="13" xfId="0" applyNumberFormat="1" applyFont="1" applyFill="1" applyBorder="1" applyAlignment="1">
      <alignment vertical="center" wrapText="1"/>
    </xf>
    <xf numFmtId="0" fontId="7"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171" fontId="2" fillId="0" borderId="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43" fillId="0" borderId="0" xfId="0" applyFont="1" applyFill="1" applyBorder="1" applyAlignment="1">
      <alignment vertical="center"/>
    </xf>
    <xf numFmtId="172" fontId="2" fillId="0" borderId="0" xfId="0" applyNumberFormat="1" applyFont="1" applyFill="1" applyBorder="1" applyAlignment="1">
      <alignment horizontal="center" vertical="center"/>
    </xf>
    <xf numFmtId="0" fontId="2" fillId="0" borderId="14" xfId="0" applyFont="1" applyFill="1" applyBorder="1" applyAlignment="1">
      <alignment horizontal="left" vertical="center" wrapText="1"/>
    </xf>
    <xf numFmtId="171" fontId="3" fillId="0" borderId="15" xfId="28" applyNumberFormat="1" applyFont="1" applyFill="1" applyBorder="1" applyAlignment="1" applyProtection="1">
      <alignment horizontal="center" vertical="center" wrapText="1"/>
    </xf>
    <xf numFmtId="2" fontId="8" fillId="0" borderId="14" xfId="0" applyNumberFormat="1" applyFont="1" applyFill="1" applyBorder="1" applyAlignment="1">
      <alignment vertical="center" wrapText="1"/>
    </xf>
    <xf numFmtId="0" fontId="44" fillId="0" borderId="0" xfId="0" applyFont="1" applyFill="1" applyBorder="1" applyAlignment="1">
      <alignment horizontal="center" vertical="center"/>
    </xf>
    <xf numFmtId="4" fontId="44" fillId="0" borderId="0" xfId="0" applyNumberFormat="1" applyFont="1" applyFill="1" applyBorder="1" applyAlignment="1">
      <alignment horizontal="center" vertical="center" wrapText="1"/>
    </xf>
    <xf numFmtId="2" fontId="32" fillId="0" borderId="14" xfId="0" applyNumberFormat="1" applyFont="1" applyFill="1" applyBorder="1" applyAlignment="1">
      <alignment vertical="center" wrapText="1"/>
    </xf>
    <xf numFmtId="43" fontId="3" fillId="0" borderId="0" xfId="0" applyNumberFormat="1" applyFont="1" applyFill="1" applyBorder="1" applyAlignment="1">
      <alignment vertical="center"/>
    </xf>
    <xf numFmtId="0" fontId="2" fillId="0" borderId="16" xfId="0" applyFont="1" applyFill="1" applyBorder="1" applyAlignment="1">
      <alignment horizontal="left" vertical="center" wrapText="1"/>
    </xf>
    <xf numFmtId="0" fontId="3" fillId="0" borderId="17" xfId="0" applyFont="1" applyFill="1" applyBorder="1" applyAlignment="1">
      <alignment horizontal="center" vertical="center" wrapText="1"/>
    </xf>
    <xf numFmtId="171" fontId="3" fillId="0" borderId="17" xfId="0" applyNumberFormat="1" applyFont="1" applyFill="1" applyBorder="1" applyAlignment="1">
      <alignment horizontal="center" vertical="center" wrapText="1"/>
    </xf>
    <xf numFmtId="171" fontId="3" fillId="0" borderId="18" xfId="0" applyNumberFormat="1" applyFont="1" applyFill="1" applyBorder="1" applyAlignment="1" applyProtection="1">
      <alignment horizontal="center" vertical="center" wrapText="1"/>
    </xf>
    <xf numFmtId="0" fontId="3" fillId="0" borderId="16" xfId="0" applyFont="1" applyFill="1" applyBorder="1" applyAlignment="1">
      <alignment vertical="center"/>
    </xf>
    <xf numFmtId="0" fontId="3" fillId="0" borderId="17" xfId="0" applyFont="1" applyFill="1" applyBorder="1" applyAlignment="1" applyProtection="1">
      <alignment horizontal="center" vertical="center" wrapText="1"/>
    </xf>
    <xf numFmtId="0" fontId="3" fillId="0" borderId="19" xfId="0" applyFont="1" applyFill="1" applyBorder="1" applyAlignment="1">
      <alignment vertical="center"/>
    </xf>
    <xf numFmtId="0" fontId="2" fillId="0" borderId="20" xfId="0" applyFont="1" applyFill="1" applyBorder="1" applyAlignment="1">
      <alignment vertical="center" wrapText="1"/>
    </xf>
    <xf numFmtId="0" fontId="8" fillId="0" borderId="15" xfId="0" applyFont="1" applyFill="1" applyBorder="1" applyAlignment="1">
      <alignment horizontal="left" vertical="center" wrapText="1"/>
    </xf>
    <xf numFmtId="0" fontId="32" fillId="0" borderId="15" xfId="0" applyFont="1" applyFill="1" applyBorder="1" applyAlignment="1">
      <alignment horizontal="center" vertical="center" wrapText="1"/>
    </xf>
    <xf numFmtId="171" fontId="32" fillId="0" borderId="21" xfId="28" applyNumberFormat="1" applyFont="1" applyFill="1" applyBorder="1" applyAlignment="1" applyProtection="1">
      <alignment horizontal="center" vertical="center" wrapText="1"/>
    </xf>
    <xf numFmtId="43" fontId="32" fillId="0" borderId="21" xfId="28" applyNumberFormat="1" applyFont="1" applyFill="1" applyBorder="1" applyAlignment="1" applyProtection="1">
      <alignment horizontal="center" vertical="center" wrapText="1"/>
    </xf>
    <xf numFmtId="0" fontId="8" fillId="0" borderId="15" xfId="0" applyFont="1" applyFill="1" applyBorder="1" applyAlignment="1">
      <alignment horizontal="center" vertical="center" wrapText="1"/>
    </xf>
    <xf numFmtId="171" fontId="8" fillId="0" borderId="15" xfId="0" applyNumberFormat="1" applyFont="1" applyFill="1" applyBorder="1" applyAlignment="1">
      <alignment horizontal="center" vertical="center" wrapText="1"/>
    </xf>
    <xf numFmtId="0" fontId="2" fillId="0" borderId="22"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6" fillId="0" borderId="0"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0" xfId="0" applyFont="1" applyFill="1" applyBorder="1" applyAlignment="1" applyProtection="1">
      <alignment horizontal="left" vertical="center"/>
    </xf>
    <xf numFmtId="0" fontId="37" fillId="0" borderId="24" xfId="0" applyFont="1" applyFill="1" applyBorder="1" applyAlignment="1">
      <alignment horizontal="left" vertical="center" wrapText="1"/>
    </xf>
    <xf numFmtId="0" fontId="2" fillId="0" borderId="25" xfId="0" applyFont="1" applyFill="1" applyBorder="1" applyAlignment="1">
      <alignment horizontal="right" vertical="center" wrapText="1"/>
    </xf>
    <xf numFmtId="0" fontId="32"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vertical="center"/>
    </xf>
    <xf numFmtId="0" fontId="38" fillId="0" borderId="0" xfId="0" applyFont="1" applyFill="1" applyBorder="1" applyAlignment="1">
      <alignment horizontal="center" vertical="center"/>
    </xf>
    <xf numFmtId="0" fontId="36" fillId="0" borderId="0" xfId="0" applyFont="1" applyFill="1" applyBorder="1" applyAlignment="1">
      <alignment horizontal="left" vertical="center"/>
    </xf>
    <xf numFmtId="0" fontId="8" fillId="0" borderId="0" xfId="0" applyFont="1" applyFill="1" applyBorder="1" applyAlignment="1" applyProtection="1">
      <alignment horizontal="left" vertical="center"/>
    </xf>
    <xf numFmtId="0" fontId="33" fillId="0" borderId="0" xfId="0" applyFont="1" applyFill="1" applyBorder="1" applyAlignment="1">
      <alignment horizontal="lef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171" fontId="32" fillId="0" borderId="0" xfId="0" applyNumberFormat="1" applyFont="1" applyFill="1" applyBorder="1" applyAlignment="1">
      <alignment horizontal="center" vertical="center"/>
    </xf>
    <xf numFmtId="172" fontId="32" fillId="0" borderId="0" xfId="0" applyNumberFormat="1" applyFont="1" applyFill="1" applyBorder="1" applyAlignment="1">
      <alignment horizontal="center" vertical="center"/>
    </xf>
    <xf numFmtId="0" fontId="8" fillId="0" borderId="12" xfId="0" applyFont="1" applyFill="1" applyBorder="1" applyAlignment="1" applyProtection="1">
      <alignment horizontal="center" vertical="center" wrapText="1"/>
    </xf>
    <xf numFmtId="0" fontId="32" fillId="0" borderId="22" xfId="0" applyFont="1" applyFill="1" applyBorder="1" applyAlignment="1">
      <alignment horizontal="left" vertical="center" wrapText="1"/>
    </xf>
    <xf numFmtId="0" fontId="33" fillId="0" borderId="26" xfId="0" applyFont="1" applyFill="1" applyBorder="1" applyAlignment="1">
      <alignment horizontal="left" vertical="center" wrapText="1"/>
    </xf>
    <xf numFmtId="171" fontId="32" fillId="0" borderId="15" xfId="0" applyNumberFormat="1" applyFont="1" applyFill="1" applyBorder="1" applyAlignment="1">
      <alignment horizontal="center" vertical="center" wrapText="1"/>
    </xf>
    <xf numFmtId="171" fontId="8" fillId="0" borderId="15" xfId="0" applyNumberFormat="1" applyFont="1" applyFill="1" applyBorder="1" applyAlignment="1" applyProtection="1">
      <alignment horizontal="center" vertical="center" wrapText="1"/>
    </xf>
    <xf numFmtId="171" fontId="8" fillId="0" borderId="12" xfId="0" applyNumberFormat="1" applyFont="1" applyFill="1" applyBorder="1" applyAlignment="1" applyProtection="1">
      <alignment horizontal="center" vertical="center" wrapText="1"/>
    </xf>
    <xf numFmtId="171" fontId="8" fillId="0" borderId="12" xfId="28" applyNumberFormat="1" applyFont="1" applyFill="1" applyBorder="1" applyAlignment="1" applyProtection="1">
      <alignment horizontal="center" vertical="center" wrapText="1"/>
    </xf>
    <xf numFmtId="0" fontId="8" fillId="0" borderId="0" xfId="0" applyFont="1" applyFill="1" applyAlignment="1">
      <alignment horizontal="center" vertical="center"/>
    </xf>
    <xf numFmtId="0" fontId="8" fillId="0" borderId="0" xfId="0" applyFont="1" applyFill="1" applyAlignment="1">
      <alignment vertical="center"/>
    </xf>
    <xf numFmtId="171" fontId="8" fillId="0" borderId="13" xfId="0" applyNumberFormat="1" applyFont="1" applyFill="1" applyBorder="1" applyAlignment="1">
      <alignment vertical="center" wrapText="1"/>
    </xf>
    <xf numFmtId="2" fontId="33" fillId="0" borderId="27" xfId="0" applyNumberFormat="1" applyFont="1" applyFill="1" applyBorder="1" applyAlignment="1">
      <alignment vertical="center" wrapText="1"/>
    </xf>
    <xf numFmtId="1" fontId="33" fillId="0" borderId="27" xfId="0" applyNumberFormat="1" applyFont="1" applyFill="1" applyBorder="1" applyAlignment="1">
      <alignment horizontal="left" vertical="center" wrapText="1"/>
    </xf>
    <xf numFmtId="171" fontId="8" fillId="0" borderId="21" xfId="28" applyNumberFormat="1" applyFont="1" applyFill="1" applyBorder="1" applyAlignment="1" applyProtection="1">
      <alignment horizontal="center" vertical="center" wrapText="1"/>
    </xf>
    <xf numFmtId="0" fontId="32" fillId="0" borderId="14" xfId="0" applyFont="1" applyFill="1" applyBorder="1" applyAlignment="1">
      <alignment horizontal="left" vertical="center" wrapText="1"/>
    </xf>
    <xf numFmtId="0" fontId="37" fillId="0" borderId="28" xfId="0" applyFont="1" applyFill="1" applyBorder="1" applyAlignment="1">
      <alignment horizontal="left" vertical="center" wrapText="1"/>
    </xf>
    <xf numFmtId="0" fontId="8" fillId="0" borderId="11" xfId="0" applyFont="1" applyFill="1" applyBorder="1" applyAlignment="1">
      <alignment vertical="center"/>
    </xf>
    <xf numFmtId="0" fontId="32" fillId="0" borderId="25" xfId="0" applyFont="1" applyFill="1" applyBorder="1" applyAlignment="1">
      <alignment horizontal="right" vertical="center" wrapText="1"/>
    </xf>
    <xf numFmtId="0" fontId="32" fillId="0" borderId="11" xfId="0" applyFont="1" applyFill="1" applyBorder="1" applyAlignment="1">
      <alignment vertical="center" wrapText="1"/>
    </xf>
    <xf numFmtId="0" fontId="32" fillId="0" borderId="11" xfId="0" applyFont="1" applyFill="1" applyBorder="1" applyAlignment="1">
      <alignment horizontal="left" vertical="center" wrapText="1"/>
    </xf>
    <xf numFmtId="171" fontId="32" fillId="0" borderId="11" xfId="0" applyNumberFormat="1" applyFont="1" applyFill="1" applyBorder="1" applyAlignment="1">
      <alignment horizontal="right" vertical="center"/>
    </xf>
    <xf numFmtId="2" fontId="32" fillId="0" borderId="14" xfId="0" applyNumberFormat="1" applyFont="1" applyFill="1" applyBorder="1" applyAlignment="1">
      <alignment horizontal="left" vertical="center" wrapText="1"/>
    </xf>
    <xf numFmtId="2" fontId="33" fillId="0" borderId="27" xfId="0" applyNumberFormat="1" applyFont="1" applyFill="1" applyBorder="1" applyAlignment="1">
      <alignment horizontal="left" vertical="center" wrapText="1"/>
    </xf>
    <xf numFmtId="2" fontId="8" fillId="0" borderId="15" xfId="0" applyNumberFormat="1" applyFont="1" applyFill="1" applyBorder="1" applyAlignment="1">
      <alignment horizontal="center" vertical="center" wrapText="1"/>
    </xf>
    <xf numFmtId="2" fontId="8" fillId="0" borderId="14" xfId="0" applyNumberFormat="1" applyFont="1" applyFill="1" applyBorder="1" applyAlignment="1">
      <alignment horizontal="left" vertical="center" wrapText="1"/>
    </xf>
    <xf numFmtId="171" fontId="3" fillId="0" borderId="29" xfId="0" applyNumberFormat="1" applyFont="1" applyFill="1" applyBorder="1" applyAlignment="1">
      <alignment horizontal="center" vertical="center" wrapText="1"/>
    </xf>
    <xf numFmtId="171" fontId="3" fillId="0" borderId="18" xfId="0" applyNumberFormat="1" applyFont="1" applyFill="1" applyBorder="1" applyAlignment="1">
      <alignment horizontal="center" vertical="center" wrapText="1"/>
    </xf>
    <xf numFmtId="0" fontId="37" fillId="0" borderId="27" xfId="0" applyFont="1" applyFill="1" applyBorder="1" applyAlignment="1">
      <alignment horizontal="left" vertical="center" wrapText="1"/>
    </xf>
    <xf numFmtId="0" fontId="33" fillId="0" borderId="0" xfId="0" applyFont="1" applyFill="1" applyBorder="1" applyAlignment="1" applyProtection="1">
      <alignment horizontal="center" vertical="center"/>
    </xf>
    <xf numFmtId="2" fontId="33" fillId="0" borderId="27" xfId="0" applyNumberFormat="1" applyFont="1" applyFill="1" applyBorder="1" applyAlignment="1">
      <alignment horizontal="center" vertical="center" wrapText="1"/>
    </xf>
    <xf numFmtId="1" fontId="33" fillId="0" borderId="27" xfId="0" applyNumberFormat="1" applyFont="1" applyFill="1" applyBorder="1" applyAlignment="1">
      <alignment horizontal="center" vertical="center" wrapText="1"/>
    </xf>
    <xf numFmtId="2" fontId="37" fillId="0" borderId="27" xfId="0" applyNumberFormat="1" applyFont="1" applyFill="1" applyBorder="1" applyAlignment="1">
      <alignment horizontal="center" vertical="center" wrapText="1"/>
    </xf>
    <xf numFmtId="0" fontId="37" fillId="0" borderId="27"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Alignment="1">
      <alignment vertical="center" wrapText="1"/>
    </xf>
    <xf numFmtId="0" fontId="32" fillId="0" borderId="15" xfId="0" applyFont="1" applyFill="1" applyBorder="1" applyAlignment="1">
      <alignment horizontal="left" vertical="center" wrapText="1"/>
    </xf>
    <xf numFmtId="43" fontId="8" fillId="0" borderId="15" xfId="0" applyNumberFormat="1" applyFont="1" applyFill="1" applyBorder="1" applyAlignment="1">
      <alignment horizontal="center" vertical="center" wrapText="1"/>
    </xf>
    <xf numFmtId="43" fontId="8" fillId="0" borderId="15" xfId="0" applyNumberFormat="1" applyFont="1" applyFill="1" applyBorder="1" applyAlignment="1" applyProtection="1">
      <alignment horizontal="center" vertical="center" wrapText="1"/>
    </xf>
    <xf numFmtId="43" fontId="8" fillId="0" borderId="12" xfId="0" applyNumberFormat="1" applyFont="1" applyFill="1" applyBorder="1" applyAlignment="1" applyProtection="1">
      <alignment horizontal="center" vertical="center" wrapText="1"/>
    </xf>
    <xf numFmtId="43" fontId="8" fillId="0" borderId="12" xfId="28" applyNumberFormat="1" applyFont="1" applyFill="1" applyBorder="1" applyAlignment="1" applyProtection="1">
      <alignment horizontal="center" vertical="center" wrapText="1"/>
    </xf>
    <xf numFmtId="0" fontId="32" fillId="0" borderId="11" xfId="0" applyFont="1" applyFill="1" applyBorder="1" applyAlignment="1">
      <alignment horizontal="right" vertical="center" wrapText="1"/>
    </xf>
    <xf numFmtId="0" fontId="8" fillId="0" borderId="0" xfId="0" applyFont="1" applyFill="1" applyBorder="1" applyAlignment="1" applyProtection="1">
      <alignment horizontal="right" vertical="center"/>
    </xf>
    <xf numFmtId="0" fontId="8" fillId="0" borderId="0" xfId="0" applyFont="1" applyFill="1" applyBorder="1" applyAlignment="1" applyProtection="1">
      <alignment horizontal="center" vertical="center"/>
    </xf>
    <xf numFmtId="2" fontId="8" fillId="0" borderId="0" xfId="28" applyNumberFormat="1" applyFont="1" applyFill="1" applyBorder="1" applyAlignment="1" applyProtection="1">
      <alignment horizontal="right" vertical="center"/>
    </xf>
    <xf numFmtId="0" fontId="8" fillId="0" borderId="0" xfId="0" applyFont="1" applyFill="1" applyBorder="1" applyAlignment="1" applyProtection="1">
      <alignment vertical="center"/>
    </xf>
    <xf numFmtId="0" fontId="39" fillId="0" borderId="0" xfId="0" applyFont="1" applyFill="1" applyBorder="1" applyAlignment="1" applyProtection="1">
      <alignment horizontal="right" vertical="center"/>
    </xf>
    <xf numFmtId="0" fontId="32" fillId="0" borderId="30" xfId="0" applyFont="1" applyFill="1" applyBorder="1" applyAlignment="1">
      <alignment horizontal="left" vertical="center" wrapText="1"/>
    </xf>
    <xf numFmtId="43" fontId="8" fillId="0" borderId="21" xfId="28" applyNumberFormat="1" applyFont="1" applyFill="1" applyBorder="1" applyAlignment="1" applyProtection="1">
      <alignment horizontal="center" vertical="center" wrapText="1"/>
    </xf>
    <xf numFmtId="0" fontId="8" fillId="0" borderId="31" xfId="0" applyFont="1" applyFill="1" applyBorder="1" applyAlignment="1">
      <alignment horizontal="left" vertical="center" wrapText="1"/>
    </xf>
    <xf numFmtId="0" fontId="8" fillId="0" borderId="16" xfId="0" applyFont="1" applyFill="1" applyBorder="1" applyAlignment="1" applyProtection="1">
      <alignment horizontal="center" vertical="center" wrapText="1"/>
    </xf>
    <xf numFmtId="2" fontId="37" fillId="0" borderId="27" xfId="0" applyNumberFormat="1" applyFont="1" applyFill="1" applyBorder="1" applyAlignment="1">
      <alignment vertical="center" wrapText="1"/>
    </xf>
    <xf numFmtId="2" fontId="8" fillId="0" borderId="0" xfId="28" applyNumberFormat="1" applyFont="1" applyFill="1" applyBorder="1" applyAlignment="1" applyProtection="1">
      <alignment vertical="center"/>
    </xf>
    <xf numFmtId="0" fontId="8" fillId="0" borderId="0" xfId="0" applyFont="1" applyFill="1" applyAlignment="1">
      <alignment horizontal="left" vertical="center"/>
    </xf>
    <xf numFmtId="4" fontId="8" fillId="0" borderId="12" xfId="0" applyNumberFormat="1" applyFont="1" applyFill="1" applyBorder="1" applyAlignment="1" applyProtection="1">
      <alignment horizontal="center" vertical="center" shrinkToFit="1"/>
    </xf>
    <xf numFmtId="4" fontId="8" fillId="0" borderId="12" xfId="28" applyNumberFormat="1" applyFont="1" applyFill="1" applyBorder="1" applyAlignment="1" applyProtection="1">
      <alignment horizontal="center" vertical="center" shrinkToFit="1"/>
    </xf>
    <xf numFmtId="171" fontId="8" fillId="0" borderId="12" xfId="0" applyNumberFormat="1" applyFont="1" applyFill="1" applyBorder="1" applyAlignment="1" applyProtection="1">
      <alignment horizontal="center" vertical="center" shrinkToFit="1"/>
    </xf>
    <xf numFmtId="171" fontId="8" fillId="0" borderId="12" xfId="28" applyNumberFormat="1" applyFont="1" applyFill="1" applyBorder="1" applyAlignment="1" applyProtection="1">
      <alignment horizontal="center" vertical="center" shrinkToFit="1"/>
    </xf>
    <xf numFmtId="171" fontId="32" fillId="0" borderId="11" xfId="0" applyNumberFormat="1" applyFont="1" applyFill="1" applyBorder="1" applyAlignment="1">
      <alignment horizontal="right" vertical="center" shrinkToFit="1"/>
    </xf>
    <xf numFmtId="171" fontId="8" fillId="0" borderId="12" xfId="0" applyNumberFormat="1" applyFont="1" applyFill="1" applyBorder="1" applyAlignment="1" applyProtection="1">
      <alignment horizontal="right" vertical="center" wrapText="1"/>
    </xf>
    <xf numFmtId="171" fontId="8" fillId="0" borderId="12" xfId="28" applyNumberFormat="1" applyFont="1" applyFill="1" applyBorder="1" applyAlignment="1" applyProtection="1">
      <alignment horizontal="right" vertical="center" wrapText="1"/>
    </xf>
    <xf numFmtId="4" fontId="8" fillId="0" borderId="12" xfId="0" applyNumberFormat="1" applyFont="1" applyFill="1" applyBorder="1" applyAlignment="1" applyProtection="1">
      <alignment horizontal="right" vertical="center" shrinkToFit="1"/>
    </xf>
    <xf numFmtId="4" fontId="8" fillId="0" borderId="12" xfId="28" applyNumberFormat="1" applyFont="1" applyFill="1" applyBorder="1" applyAlignment="1" applyProtection="1">
      <alignment horizontal="right" vertical="center" shrinkToFit="1"/>
    </xf>
    <xf numFmtId="0" fontId="34" fillId="0" borderId="0" xfId="0" applyFont="1" applyFill="1" applyAlignment="1">
      <alignment horizontal="center" vertical="center"/>
    </xf>
    <xf numFmtId="0" fontId="34" fillId="0" borderId="0" xfId="0" applyFont="1" applyFill="1" applyAlignment="1">
      <alignment vertical="center"/>
    </xf>
    <xf numFmtId="0" fontId="34" fillId="0" borderId="0" xfId="0" applyFont="1" applyFill="1" applyAlignment="1">
      <alignment horizontal="right" vertical="center"/>
    </xf>
    <xf numFmtId="0" fontId="3" fillId="0" borderId="0" xfId="0" applyFont="1" applyFill="1" applyAlignment="1">
      <alignment horizontal="right" vertical="center"/>
    </xf>
    <xf numFmtId="0" fontId="35" fillId="0" borderId="0" xfId="0" applyFont="1" applyFill="1" applyAlignment="1">
      <alignment horizontal="center" vertical="center"/>
    </xf>
    <xf numFmtId="0" fontId="34" fillId="0" borderId="0" xfId="0" applyFont="1" applyFill="1" applyAlignment="1">
      <alignment horizontal="left" vertical="center"/>
    </xf>
    <xf numFmtId="171" fontId="34" fillId="0" borderId="0" xfId="0" applyNumberFormat="1" applyFont="1" applyFill="1" applyAlignment="1">
      <alignment vertical="center"/>
    </xf>
    <xf numFmtId="0" fontId="34" fillId="0" borderId="11" xfId="0" applyFont="1" applyFill="1" applyBorder="1" applyAlignment="1">
      <alignment horizontal="center" vertical="center" wrapText="1"/>
    </xf>
    <xf numFmtId="171" fontId="34" fillId="0" borderId="0" xfId="0" applyNumberFormat="1" applyFont="1" applyFill="1" applyAlignment="1">
      <alignment horizontal="center" vertical="center" wrapText="1"/>
    </xf>
    <xf numFmtId="0" fontId="34" fillId="0" borderId="0" xfId="0" applyFont="1" applyFill="1" applyAlignment="1">
      <alignment vertical="center" wrapText="1"/>
    </xf>
    <xf numFmtId="0" fontId="34" fillId="0" borderId="30" xfId="0" applyFont="1" applyFill="1" applyBorder="1" applyAlignment="1">
      <alignment horizontal="center" vertical="center" wrapText="1"/>
    </xf>
    <xf numFmtId="0" fontId="34" fillId="0" borderId="30" xfId="0" applyFont="1" applyFill="1" applyBorder="1" applyAlignment="1">
      <alignment horizontal="left" vertical="center" wrapText="1"/>
    </xf>
    <xf numFmtId="171" fontId="34" fillId="0" borderId="30" xfId="0" applyNumberFormat="1" applyFont="1" applyFill="1" applyBorder="1" applyAlignment="1">
      <alignment horizontal="center" vertical="center" wrapText="1"/>
    </xf>
    <xf numFmtId="171" fontId="43" fillId="0" borderId="0" xfId="0" applyNumberFormat="1" applyFont="1" applyFill="1" applyAlignment="1">
      <alignment vertical="center" wrapText="1"/>
    </xf>
    <xf numFmtId="0" fontId="43" fillId="0" borderId="0" xfId="0" applyFont="1" applyFill="1" applyAlignment="1">
      <alignment horizontal="left" vertical="center" wrapText="1"/>
    </xf>
    <xf numFmtId="0" fontId="34" fillId="0" borderId="15" xfId="0" applyFont="1" applyFill="1" applyBorder="1" applyAlignment="1">
      <alignment horizontal="center" vertical="center" wrapText="1"/>
    </xf>
    <xf numFmtId="0" fontId="34" fillId="0" borderId="15" xfId="0" applyFont="1" applyFill="1" applyBorder="1" applyAlignment="1">
      <alignment horizontal="left" vertical="center" wrapText="1"/>
    </xf>
    <xf numFmtId="171" fontId="34" fillId="0" borderId="15" xfId="0" applyNumberFormat="1" applyFont="1" applyFill="1" applyBorder="1" applyAlignment="1">
      <alignment horizontal="center" vertical="center" wrapText="1"/>
    </xf>
    <xf numFmtId="0" fontId="35" fillId="0" borderId="11" xfId="0" applyFont="1" applyFill="1" applyBorder="1" applyAlignment="1">
      <alignment horizontal="right" vertical="center" wrapText="1"/>
    </xf>
    <xf numFmtId="171" fontId="35" fillId="0" borderId="11" xfId="0" applyNumberFormat="1" applyFont="1" applyFill="1" applyBorder="1" applyAlignment="1">
      <alignment horizontal="center" vertical="center" wrapText="1"/>
    </xf>
    <xf numFmtId="171" fontId="44" fillId="0" borderId="0" xfId="0" applyNumberFormat="1" applyFont="1" applyFill="1" applyAlignment="1">
      <alignment horizontal="right" vertical="center" wrapText="1"/>
    </xf>
    <xf numFmtId="0" fontId="44" fillId="0" borderId="0" xfId="0" applyFont="1" applyFill="1" applyAlignment="1">
      <alignment horizontal="left" vertical="center" wrapText="1"/>
    </xf>
    <xf numFmtId="0" fontId="8" fillId="0" borderId="11" xfId="0" applyFont="1" applyFill="1" applyBorder="1" applyAlignment="1">
      <alignment horizontal="center" vertical="center" wrapText="1"/>
    </xf>
    <xf numFmtId="0" fontId="8" fillId="0" borderId="11" xfId="0" applyFont="1" applyFill="1" applyBorder="1" applyAlignment="1">
      <alignment horizontal="right" vertical="center" wrapText="1"/>
    </xf>
    <xf numFmtId="171" fontId="8" fillId="0" borderId="11" xfId="0" applyNumberFormat="1" applyFont="1" applyFill="1" applyBorder="1" applyAlignment="1">
      <alignment horizontal="center" vertical="center" wrapText="1"/>
    </xf>
    <xf numFmtId="171" fontId="34" fillId="0" borderId="0" xfId="0" applyNumberFormat="1" applyFont="1" applyFill="1" applyAlignment="1">
      <alignment vertical="center" wrapText="1"/>
    </xf>
    <xf numFmtId="171" fontId="32" fillId="0" borderId="11" xfId="0" applyNumberFormat="1" applyFont="1" applyFill="1" applyBorder="1" applyAlignment="1">
      <alignment horizontal="center" vertical="center" wrapText="1"/>
    </xf>
    <xf numFmtId="175" fontId="34" fillId="0" borderId="0" xfId="0" applyNumberFormat="1" applyFont="1" applyFill="1" applyAlignment="1">
      <alignment vertical="center" wrapText="1"/>
    </xf>
    <xf numFmtId="0" fontId="32" fillId="0" borderId="0" xfId="0" applyFont="1" applyFill="1" applyAlignment="1">
      <alignment horizontal="right" vertical="center" wrapText="1"/>
    </xf>
    <xf numFmtId="2" fontId="8" fillId="0" borderId="0" xfId="0" applyNumberFormat="1" applyFont="1" applyFill="1" applyAlignment="1">
      <alignment horizontal="center" vertical="center" wrapText="1"/>
    </xf>
    <xf numFmtId="43" fontId="8" fillId="0" borderId="11" xfId="0" applyNumberFormat="1" applyFont="1" applyFill="1" applyBorder="1" applyAlignment="1">
      <alignment horizontal="center" vertical="center" wrapText="1"/>
    </xf>
    <xf numFmtId="43" fontId="34" fillId="0" borderId="0" xfId="0" applyNumberFormat="1" applyFont="1" applyFill="1" applyAlignment="1">
      <alignment vertical="center" wrapText="1"/>
    </xf>
    <xf numFmtId="43" fontId="32" fillId="0" borderId="11" xfId="0" applyNumberFormat="1" applyFont="1" applyFill="1" applyBorder="1" applyAlignment="1">
      <alignment horizontal="center" vertical="center" wrapText="1"/>
    </xf>
    <xf numFmtId="0" fontId="35" fillId="0" borderId="0" xfId="0" applyFont="1" applyFill="1" applyAlignment="1">
      <alignment horizontal="right" vertical="center" wrapText="1"/>
    </xf>
    <xf numFmtId="2" fontId="34" fillId="0" borderId="0" xfId="0" applyNumberFormat="1" applyFont="1" applyFill="1" applyAlignment="1">
      <alignment horizontal="center" vertical="center" wrapText="1"/>
    </xf>
    <xf numFmtId="0" fontId="3" fillId="0" borderId="0" xfId="0" applyFont="1" applyFill="1" applyAlignment="1">
      <alignment horizontal="left" vertical="center"/>
    </xf>
    <xf numFmtId="0" fontId="34" fillId="0" borderId="0" xfId="0" applyFont="1" applyFill="1" applyBorder="1" applyAlignment="1">
      <alignment horizontal="center" vertical="center" wrapText="1"/>
    </xf>
    <xf numFmtId="173" fontId="34" fillId="0" borderId="0" xfId="0" applyNumberFormat="1" applyFont="1" applyFill="1" applyAlignment="1">
      <alignment horizontal="left" vertical="center" wrapText="1"/>
    </xf>
    <xf numFmtId="174" fontId="34" fillId="0" borderId="0" xfId="0" applyNumberFormat="1" applyFont="1" applyFill="1" applyAlignment="1">
      <alignment horizontal="center" vertical="center"/>
    </xf>
    <xf numFmtId="14" fontId="3" fillId="0" borderId="0" xfId="0" applyNumberFormat="1" applyFont="1" applyFill="1" applyAlignment="1">
      <alignment horizontal="left" vertical="center"/>
    </xf>
    <xf numFmtId="0" fontId="33" fillId="0" borderId="0" xfId="0" applyFont="1" applyFill="1" applyAlignment="1">
      <alignment horizontal="left" vertical="center"/>
    </xf>
    <xf numFmtId="0" fontId="8" fillId="0" borderId="11" xfId="0" applyFont="1" applyFill="1" applyBorder="1" applyAlignment="1" applyProtection="1">
      <alignment horizontal="center" vertical="center" wrapText="1"/>
    </xf>
    <xf numFmtId="0" fontId="8" fillId="0" borderId="31" xfId="0" applyFont="1" applyFill="1" applyBorder="1" applyAlignment="1" applyProtection="1">
      <alignment horizontal="center" vertical="center" wrapText="1"/>
    </xf>
    <xf numFmtId="43" fontId="8" fillId="0" borderId="12" xfId="0" applyNumberFormat="1" applyFont="1" applyFill="1" applyBorder="1" applyAlignment="1">
      <alignment horizontal="center" vertical="center" wrapText="1"/>
    </xf>
    <xf numFmtId="2" fontId="33" fillId="0" borderId="0" xfId="0" applyNumberFormat="1" applyFont="1" applyFill="1" applyAlignment="1">
      <alignment horizontal="center" vertical="center" wrapText="1"/>
    </xf>
    <xf numFmtId="2" fontId="33" fillId="0" borderId="0" xfId="0" applyNumberFormat="1" applyFont="1" applyFill="1" applyAlignment="1">
      <alignment horizontal="left" vertical="center" wrapText="1"/>
    </xf>
    <xf numFmtId="0" fontId="8" fillId="0" borderId="0" xfId="0" applyFont="1" applyFill="1" applyBorder="1" applyAlignment="1">
      <alignment horizontal="center" vertical="center" wrapText="1"/>
    </xf>
    <xf numFmtId="173" fontId="8" fillId="0" borderId="0" xfId="0" applyNumberFormat="1" applyFont="1" applyFill="1" applyAlignment="1">
      <alignment horizontal="left" vertical="center" wrapText="1"/>
    </xf>
    <xf numFmtId="173" fontId="33" fillId="0" borderId="0" xfId="0" applyNumberFormat="1" applyFont="1" applyFill="1" applyAlignment="1">
      <alignment horizontal="left" vertical="center" wrapText="1"/>
    </xf>
    <xf numFmtId="174" fontId="8" fillId="0" borderId="0" xfId="0" applyNumberFormat="1" applyFont="1" applyFill="1" applyAlignment="1">
      <alignment horizontal="center" vertical="center"/>
    </xf>
    <xf numFmtId="174" fontId="33" fillId="0" borderId="0" xfId="0" applyNumberFormat="1" applyFont="1" applyFill="1" applyAlignment="1">
      <alignment horizontal="center" vertical="center"/>
    </xf>
    <xf numFmtId="174" fontId="33" fillId="0" borderId="0" xfId="0" applyNumberFormat="1" applyFont="1" applyFill="1" applyAlignment="1">
      <alignment horizontal="left" vertical="center"/>
    </xf>
    <xf numFmtId="171" fontId="8" fillId="0" borderId="0" xfId="0" applyNumberFormat="1" applyFont="1" applyFill="1" applyAlignment="1">
      <alignment vertical="center"/>
    </xf>
    <xf numFmtId="0" fontId="33" fillId="0" borderId="0" xfId="0" applyFont="1" applyFill="1" applyAlignment="1">
      <alignment horizontal="center" vertical="center"/>
    </xf>
    <xf numFmtId="14" fontId="8" fillId="0" borderId="0" xfId="0" applyNumberFormat="1" applyFont="1" applyFill="1" applyAlignment="1">
      <alignment horizontal="left" vertical="center"/>
    </xf>
    <xf numFmtId="0" fontId="33" fillId="0" borderId="0" xfId="0" applyFont="1" applyFill="1" applyAlignment="1">
      <alignment vertical="center"/>
    </xf>
    <xf numFmtId="2" fontId="33" fillId="0" borderId="32" xfId="0" applyNumberFormat="1" applyFont="1" applyFill="1" applyBorder="1" applyAlignment="1">
      <alignment vertical="center" wrapText="1"/>
    </xf>
    <xf numFmtId="2" fontId="33" fillId="0" borderId="26" xfId="0" applyNumberFormat="1" applyFont="1" applyFill="1" applyBorder="1" applyAlignment="1">
      <alignment vertical="center" wrapText="1"/>
    </xf>
    <xf numFmtId="0" fontId="3" fillId="0" borderId="11" xfId="0" applyFont="1" applyFill="1" applyBorder="1" applyAlignment="1" applyProtection="1">
      <alignment horizontal="center" vertical="center" wrapText="1"/>
    </xf>
    <xf numFmtId="0" fontId="3" fillId="0" borderId="25" xfId="0" applyFont="1" applyFill="1" applyBorder="1" applyAlignment="1">
      <alignment horizontal="center" vertical="center" wrapText="1"/>
    </xf>
    <xf numFmtId="0" fontId="3" fillId="0" borderId="12" xfId="0" applyFont="1" applyFill="1" applyBorder="1" applyAlignment="1" applyProtection="1">
      <alignment horizontal="center" vertical="center" wrapText="1"/>
    </xf>
    <xf numFmtId="0" fontId="3" fillId="0" borderId="31" xfId="0" applyFont="1" applyFill="1" applyBorder="1" applyAlignment="1" applyProtection="1">
      <alignment horizontal="center" vertical="center" wrapText="1"/>
    </xf>
    <xf numFmtId="0" fontId="3" fillId="0" borderId="30" xfId="0" applyFont="1" applyFill="1" applyBorder="1" applyAlignment="1">
      <alignment horizontal="center" vertical="center" wrapText="1"/>
    </xf>
    <xf numFmtId="171" fontId="3" fillId="0" borderId="30" xfId="0" applyNumberFormat="1" applyFont="1" applyFill="1" applyBorder="1" applyAlignment="1" applyProtection="1">
      <alignment horizontal="center" vertical="center" wrapText="1"/>
    </xf>
    <xf numFmtId="171" fontId="3" fillId="0" borderId="33" xfId="0" applyNumberFormat="1" applyFont="1" applyFill="1" applyBorder="1" applyAlignment="1" applyProtection="1">
      <alignment horizontal="center" vertical="center" wrapText="1"/>
    </xf>
    <xf numFmtId="2" fontId="3" fillId="0" borderId="15" xfId="0" applyNumberFormat="1" applyFont="1" applyFill="1" applyBorder="1" applyAlignment="1">
      <alignment horizontal="center" vertical="center" wrapText="1"/>
    </xf>
    <xf numFmtId="171" fontId="3" fillId="0" borderId="21" xfId="28" applyNumberFormat="1" applyFont="1" applyFill="1" applyBorder="1" applyAlignment="1" applyProtection="1">
      <alignment horizontal="center" vertical="center" wrapText="1"/>
    </xf>
    <xf numFmtId="43" fontId="3" fillId="0" borderId="12" xfId="0" applyNumberFormat="1" applyFont="1" applyFill="1" applyBorder="1" applyAlignment="1">
      <alignment horizontal="center" vertical="center" wrapText="1"/>
    </xf>
    <xf numFmtId="0" fontId="3" fillId="0" borderId="18" xfId="0" applyFont="1" applyFill="1" applyBorder="1" applyAlignment="1" applyProtection="1">
      <alignment horizontal="center" vertical="center" wrapText="1"/>
    </xf>
    <xf numFmtId="0" fontId="3" fillId="0" borderId="34" xfId="0" applyFont="1" applyFill="1" applyBorder="1" applyAlignment="1" applyProtection="1">
      <alignment horizontal="center" vertical="center" wrapText="1"/>
    </xf>
    <xf numFmtId="0" fontId="2" fillId="0" borderId="0" xfId="0" applyFont="1" applyFill="1" applyAlignment="1">
      <alignment horizontal="right" vertical="center" wrapText="1"/>
    </xf>
    <xf numFmtId="2" fontId="3" fillId="0" borderId="0" xfId="0" applyNumberFormat="1"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173" fontId="3" fillId="0" borderId="0" xfId="0" applyNumberFormat="1" applyFont="1" applyFill="1" applyAlignment="1">
      <alignment horizontal="left" vertical="center" wrapText="1"/>
    </xf>
    <xf numFmtId="174" fontId="3" fillId="0" borderId="0" xfId="0" applyNumberFormat="1" applyFont="1" applyFill="1" applyAlignment="1">
      <alignment horizontal="center" vertical="center"/>
    </xf>
    <xf numFmtId="171" fontId="3" fillId="0" borderId="0" xfId="0" applyNumberFormat="1" applyFont="1" applyFill="1" applyAlignment="1">
      <alignment vertical="center"/>
    </xf>
    <xf numFmtId="0" fontId="32" fillId="0" borderId="31" xfId="62" applyFont="1" applyFill="1" applyBorder="1" applyAlignment="1">
      <alignment horizontal="left" vertical="center" wrapText="1"/>
    </xf>
    <xf numFmtId="0" fontId="33" fillId="0" borderId="26" xfId="62" applyFont="1" applyFill="1" applyBorder="1" applyAlignment="1">
      <alignment horizontal="left" vertical="center" wrapText="1"/>
    </xf>
    <xf numFmtId="0" fontId="33" fillId="0" borderId="35" xfId="62" applyFont="1" applyFill="1" applyBorder="1" applyAlignment="1">
      <alignment horizontal="left" vertical="center" wrapText="1"/>
    </xf>
    <xf numFmtId="0" fontId="8" fillId="0" borderId="14" xfId="44" applyFont="1" applyFill="1" applyBorder="1" applyAlignment="1">
      <alignment horizontal="left" vertical="center" wrapText="1"/>
    </xf>
    <xf numFmtId="0" fontId="33" fillId="0" borderId="27" xfId="44" applyFont="1" applyFill="1" applyBorder="1" applyAlignment="1">
      <alignment horizontal="left" vertical="center" wrapText="1"/>
    </xf>
    <xf numFmtId="0" fontId="33" fillId="0" borderId="36" xfId="44" applyFont="1" applyFill="1" applyBorder="1" applyAlignment="1">
      <alignment horizontal="left" vertical="center" wrapText="1"/>
    </xf>
    <xf numFmtId="0" fontId="32" fillId="0" borderId="14" xfId="44" applyFont="1" applyFill="1" applyBorder="1" applyAlignment="1">
      <alignment horizontal="left" vertical="center" wrapText="1"/>
    </xf>
    <xf numFmtId="0" fontId="33" fillId="0" borderId="28" xfId="44" applyFont="1" applyFill="1" applyBorder="1" applyAlignment="1">
      <alignment horizontal="left" vertical="center" wrapText="1"/>
    </xf>
    <xf numFmtId="0" fontId="33" fillId="0" borderId="37" xfId="44" applyFont="1" applyFill="1" applyBorder="1" applyAlignment="1">
      <alignment horizontal="left" vertical="center" wrapText="1"/>
    </xf>
    <xf numFmtId="171" fontId="8" fillId="0" borderId="15" xfId="0" applyNumberFormat="1" applyFont="1" applyFill="1" applyBorder="1" applyAlignment="1">
      <alignment vertical="center" wrapText="1"/>
    </xf>
    <xf numFmtId="2" fontId="37" fillId="0" borderId="32" xfId="0" applyNumberFormat="1" applyFont="1" applyFill="1" applyBorder="1" applyAlignment="1">
      <alignment vertical="center" wrapText="1"/>
    </xf>
    <xf numFmtId="173" fontId="33" fillId="0" borderId="0" xfId="0" applyNumberFormat="1" applyFont="1" applyFill="1" applyAlignment="1">
      <alignment horizontal="center" vertical="center" wrapText="1"/>
    </xf>
    <xf numFmtId="2" fontId="32" fillId="0" borderId="31" xfId="0" applyNumberFormat="1" applyFont="1" applyFill="1" applyBorder="1" applyAlignment="1">
      <alignment vertical="center" wrapText="1"/>
    </xf>
    <xf numFmtId="2" fontId="8" fillId="0" borderId="12" xfId="0" applyNumberFormat="1" applyFont="1" applyFill="1" applyBorder="1" applyAlignment="1">
      <alignment horizontal="center" vertical="center" wrapText="1"/>
    </xf>
    <xf numFmtId="43" fontId="8" fillId="0" borderId="0" xfId="0" applyNumberFormat="1" applyFont="1" applyFill="1" applyAlignment="1">
      <alignment vertical="center" wrapText="1"/>
    </xf>
    <xf numFmtId="2" fontId="8" fillId="0" borderId="31" xfId="0" applyNumberFormat="1" applyFont="1" applyFill="1" applyBorder="1" applyAlignment="1">
      <alignment vertical="center" wrapText="1"/>
    </xf>
    <xf numFmtId="0" fontId="32" fillId="0" borderId="31" xfId="0" applyFont="1" applyFill="1" applyBorder="1" applyAlignment="1">
      <alignment horizontal="left" vertical="center" wrapText="1"/>
    </xf>
    <xf numFmtId="43" fontId="8" fillId="0" borderId="13" xfId="0" applyNumberFormat="1" applyFont="1" applyFill="1" applyBorder="1" applyAlignment="1">
      <alignment vertical="center" wrapText="1"/>
    </xf>
    <xf numFmtId="0" fontId="8" fillId="0" borderId="34" xfId="0" applyFont="1" applyFill="1" applyBorder="1" applyAlignment="1">
      <alignment horizontal="left" vertical="center" wrapText="1"/>
    </xf>
    <xf numFmtId="0" fontId="8" fillId="0" borderId="15" xfId="0" applyFont="1" applyFill="1" applyBorder="1" applyAlignment="1">
      <alignment horizontal="right" vertical="center" wrapText="1"/>
    </xf>
    <xf numFmtId="43" fontId="8" fillId="0" borderId="38" xfId="0" applyNumberFormat="1" applyFont="1" applyFill="1" applyBorder="1" applyAlignment="1">
      <alignment horizontal="center" vertical="center" wrapText="1"/>
    </xf>
    <xf numFmtId="4" fontId="8" fillId="0" borderId="21" xfId="28" applyNumberFormat="1" applyFont="1" applyFill="1" applyBorder="1" applyAlignment="1" applyProtection="1">
      <alignment horizontal="center" vertical="center" shrinkToFit="1"/>
    </xf>
    <xf numFmtId="4" fontId="8" fillId="0" borderId="12" xfId="0" applyNumberFormat="1" applyFont="1" applyFill="1" applyBorder="1" applyAlignment="1">
      <alignment horizontal="center" vertical="center" shrinkToFit="1"/>
    </xf>
    <xf numFmtId="4" fontId="8" fillId="0" borderId="13" xfId="0" applyNumberFormat="1" applyFont="1" applyFill="1" applyBorder="1" applyAlignment="1">
      <alignment vertical="center" shrinkToFit="1"/>
    </xf>
    <xf numFmtId="0" fontId="3" fillId="0" borderId="11"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vertical="center" wrapText="1"/>
    </xf>
    <xf numFmtId="0" fontId="3" fillId="0" borderId="36" xfId="0" applyFont="1" applyFill="1" applyBorder="1" applyAlignment="1">
      <alignment vertical="center" wrapText="1"/>
    </xf>
    <xf numFmtId="171" fontId="3" fillId="0" borderId="15" xfId="0" applyNumberFormat="1" applyFont="1" applyFill="1" applyBorder="1" applyAlignment="1">
      <alignment vertical="center" wrapText="1"/>
    </xf>
    <xf numFmtId="171" fontId="3" fillId="0" borderId="15"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43" fontId="43" fillId="0" borderId="0" xfId="0" applyNumberFormat="1" applyFont="1" applyFill="1" applyBorder="1" applyAlignment="1">
      <alignment horizontal="center" vertical="center" wrapText="1"/>
    </xf>
    <xf numFmtId="171" fontId="3" fillId="0" borderId="41" xfId="0" applyNumberFormat="1" applyFont="1" applyFill="1" applyBorder="1" applyAlignment="1">
      <alignment horizontal="center" vertical="center" wrapText="1"/>
    </xf>
    <xf numFmtId="0" fontId="3" fillId="0" borderId="23" xfId="0" applyFont="1" applyFill="1" applyBorder="1" applyAlignment="1">
      <alignment vertical="center" wrapText="1"/>
    </xf>
    <xf numFmtId="0" fontId="3" fillId="0" borderId="42" xfId="0" applyFont="1" applyFill="1" applyBorder="1" applyAlignment="1">
      <alignment vertical="center" wrapText="1"/>
    </xf>
    <xf numFmtId="43" fontId="3" fillId="0" borderId="0" xfId="0" applyNumberFormat="1"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3" xfId="0" applyFont="1" applyFill="1" applyBorder="1" applyAlignment="1">
      <alignment vertical="center" wrapText="1"/>
    </xf>
    <xf numFmtId="0" fontId="3" fillId="0" borderId="37" xfId="0" applyFont="1" applyFill="1" applyBorder="1" applyAlignment="1">
      <alignment vertical="center" wrapText="1"/>
    </xf>
    <xf numFmtId="171" fontId="3" fillId="0" borderId="17" xfId="0" applyNumberFormat="1" applyFont="1" applyFill="1" applyBorder="1" applyAlignment="1">
      <alignment vertical="center"/>
    </xf>
    <xf numFmtId="43" fontId="44" fillId="0" borderId="0" xfId="0" applyNumberFormat="1" applyFont="1" applyFill="1" applyBorder="1" applyAlignment="1">
      <alignment horizontal="center" vertical="center" wrapText="1"/>
    </xf>
    <xf numFmtId="176" fontId="8" fillId="0" borderId="21" xfId="28" applyNumberFormat="1" applyFont="1" applyFill="1" applyBorder="1" applyAlignment="1" applyProtection="1">
      <alignment horizontal="center" vertical="center" shrinkToFit="1"/>
    </xf>
    <xf numFmtId="0" fontId="8" fillId="0" borderId="30" xfId="0" applyFont="1" applyFill="1" applyBorder="1" applyAlignment="1" applyProtection="1">
      <alignment horizontal="center" vertical="center" wrapText="1"/>
    </xf>
    <xf numFmtId="0" fontId="32" fillId="0" borderId="26" xfId="62" applyFont="1" applyFill="1" applyBorder="1" applyAlignment="1">
      <alignment horizontal="left" vertical="center" wrapText="1"/>
    </xf>
    <xf numFmtId="0" fontId="37" fillId="0" borderId="26" xfId="62" applyFont="1" applyFill="1" applyBorder="1" applyAlignment="1">
      <alignment horizontal="left" vertical="center" wrapText="1"/>
    </xf>
    <xf numFmtId="0" fontId="37" fillId="0" borderId="35" xfId="62" applyFont="1" applyFill="1" applyBorder="1" applyAlignment="1">
      <alignment horizontal="left" vertical="center" wrapText="1"/>
    </xf>
    <xf numFmtId="0" fontId="8" fillId="0" borderId="27" xfId="44" applyFont="1" applyFill="1" applyBorder="1" applyAlignment="1">
      <alignment horizontal="left" vertical="center" wrapText="1"/>
    </xf>
    <xf numFmtId="171" fontId="8" fillId="0" borderId="15" xfId="44" applyNumberFormat="1" applyFont="1" applyFill="1" applyBorder="1" applyAlignment="1">
      <alignment horizontal="right" vertical="center" wrapText="1"/>
    </xf>
    <xf numFmtId="0" fontId="32" fillId="0" borderId="27" xfId="44" applyFont="1" applyFill="1" applyBorder="1" applyAlignment="1">
      <alignment horizontal="left" vertical="center" wrapText="1"/>
    </xf>
    <xf numFmtId="0" fontId="37" fillId="0" borderId="36" xfId="44" applyFont="1" applyFill="1" applyBorder="1" applyAlignment="1">
      <alignment horizontal="left" vertical="center" wrapText="1"/>
    </xf>
    <xf numFmtId="0" fontId="8" fillId="0" borderId="28" xfId="44" applyFont="1" applyFill="1" applyBorder="1" applyAlignment="1">
      <alignment horizontal="left" vertical="center" wrapText="1"/>
    </xf>
    <xf numFmtId="43" fontId="8" fillId="0" borderId="0" xfId="0" applyNumberFormat="1" applyFont="1" applyFill="1" applyAlignment="1">
      <alignment vertical="center"/>
    </xf>
    <xf numFmtId="43" fontId="8" fillId="0" borderId="0" xfId="0" applyNumberFormat="1" applyFont="1" applyFill="1" applyAlignment="1">
      <alignment horizontal="center" vertical="center" wrapText="1"/>
    </xf>
    <xf numFmtId="171" fontId="8" fillId="0" borderId="21" xfId="28" applyNumberFormat="1" applyFont="1" applyFill="1" applyBorder="1" applyAlignment="1" applyProtection="1">
      <alignment horizontal="right" vertical="center" wrapText="1"/>
    </xf>
    <xf numFmtId="43" fontId="8" fillId="0" borderId="12" xfId="0" applyNumberFormat="1" applyFont="1" applyFill="1" applyBorder="1" applyAlignment="1">
      <alignment horizontal="right" vertical="center" wrapText="1"/>
    </xf>
    <xf numFmtId="171" fontId="8" fillId="0" borderId="13" xfId="0" applyNumberFormat="1" applyFont="1" applyFill="1" applyBorder="1" applyAlignment="1">
      <alignment horizontal="right" vertical="center" wrapText="1"/>
    </xf>
    <xf numFmtId="4" fontId="8" fillId="0" borderId="21" xfId="28" applyNumberFormat="1" applyFont="1" applyFill="1" applyBorder="1" applyAlignment="1" applyProtection="1">
      <alignment horizontal="right" vertical="center" shrinkToFit="1"/>
    </xf>
    <xf numFmtId="4" fontId="8" fillId="0" borderId="12" xfId="0" applyNumberFormat="1" applyFont="1" applyFill="1" applyBorder="1" applyAlignment="1">
      <alignment horizontal="right" vertical="center" shrinkToFit="1"/>
    </xf>
    <xf numFmtId="4" fontId="8" fillId="0" borderId="13" xfId="0" applyNumberFormat="1" applyFont="1" applyFill="1" applyBorder="1" applyAlignment="1">
      <alignment horizontal="right" vertical="center" shrinkToFit="1"/>
    </xf>
    <xf numFmtId="0" fontId="3" fillId="0" borderId="34"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2" xfId="0" applyFont="1" applyFill="1" applyBorder="1" applyAlignment="1">
      <alignment horizontal="left" vertical="center" wrapText="1"/>
    </xf>
    <xf numFmtId="175" fontId="3" fillId="0" borderId="0" xfId="0" applyNumberFormat="1" applyFont="1" applyFill="1" applyAlignment="1">
      <alignment vertical="center" wrapText="1"/>
    </xf>
    <xf numFmtId="0" fontId="34" fillId="0" borderId="0" xfId="0" applyFont="1" applyFill="1" applyAlignment="1">
      <alignment horizontal="center" vertical="center" wrapText="1"/>
    </xf>
    <xf numFmtId="43" fontId="44" fillId="0" borderId="0" xfId="0" applyNumberFormat="1" applyFont="1" applyFill="1" applyAlignment="1">
      <alignment horizontal="right" vertical="center" wrapText="1"/>
    </xf>
    <xf numFmtId="0" fontId="34" fillId="0" borderId="44" xfId="0" applyFont="1" applyFill="1" applyBorder="1" applyAlignment="1">
      <alignment horizontal="center" vertical="center" wrapText="1"/>
    </xf>
    <xf numFmtId="0" fontId="35" fillId="0" borderId="44" xfId="0" applyFont="1" applyFill="1" applyBorder="1" applyAlignment="1">
      <alignment horizontal="right" vertical="center" wrapText="1"/>
    </xf>
    <xf numFmtId="171" fontId="35" fillId="0" borderId="44" xfId="0" applyNumberFormat="1" applyFont="1" applyFill="1" applyBorder="1" applyAlignment="1">
      <alignment horizontal="center" vertical="center" wrapText="1"/>
    </xf>
    <xf numFmtId="0" fontId="34" fillId="0" borderId="45" xfId="0" applyFont="1" applyFill="1" applyBorder="1" applyAlignment="1">
      <alignment horizontal="center" vertical="center" wrapText="1"/>
    </xf>
    <xf numFmtId="0" fontId="34" fillId="0" borderId="45" xfId="0" applyFont="1" applyFill="1" applyBorder="1" applyAlignment="1">
      <alignment horizontal="right" vertical="center" wrapText="1"/>
    </xf>
    <xf numFmtId="171" fontId="34" fillId="0" borderId="45" xfId="0" applyNumberFormat="1" applyFont="1" applyFill="1" applyBorder="1" applyAlignment="1">
      <alignment horizontal="center" vertical="center" wrapText="1"/>
    </xf>
    <xf numFmtId="171" fontId="34" fillId="0" borderId="11" xfId="0" applyNumberFormat="1" applyFont="1" applyFill="1" applyBorder="1" applyAlignment="1">
      <alignment horizontal="center" vertical="center" wrapText="1"/>
    </xf>
    <xf numFmtId="0" fontId="8" fillId="0" borderId="31" xfId="0" applyFont="1" applyFill="1" applyBorder="1" applyAlignment="1">
      <alignment horizontal="right" vertical="center" wrapText="1"/>
    </xf>
    <xf numFmtId="0" fontId="2" fillId="0" borderId="15" xfId="0" applyFont="1" applyFill="1" applyBorder="1" applyAlignment="1">
      <alignment horizontal="left" vertical="center" wrapText="1"/>
    </xf>
    <xf numFmtId="0" fontId="8" fillId="24" borderId="34" xfId="0" applyFont="1" applyFill="1" applyBorder="1" applyAlignment="1">
      <alignment horizontal="left" vertical="center" wrapText="1"/>
    </xf>
    <xf numFmtId="0" fontId="8" fillId="24" borderId="15" xfId="0" applyFont="1" applyFill="1" applyBorder="1" applyAlignment="1">
      <alignment horizontal="center" vertical="center" wrapText="1"/>
    </xf>
    <xf numFmtId="171" fontId="8" fillId="24" borderId="21" xfId="28" applyNumberFormat="1" applyFont="1" applyFill="1" applyBorder="1" applyAlignment="1" applyProtection="1">
      <alignment horizontal="center" vertical="center" wrapText="1"/>
    </xf>
    <xf numFmtId="43" fontId="8" fillId="24" borderId="12" xfId="0" applyNumberFormat="1" applyFont="1" applyFill="1" applyBorder="1" applyAlignment="1">
      <alignment horizontal="center" vertical="center" wrapText="1"/>
    </xf>
    <xf numFmtId="171" fontId="8" fillId="24" borderId="13" xfId="0" applyNumberFormat="1" applyFont="1" applyFill="1" applyBorder="1" applyAlignment="1">
      <alignment vertical="center" wrapText="1"/>
    </xf>
    <xf numFmtId="43" fontId="8" fillId="24" borderId="15" xfId="0" applyNumberFormat="1" applyFont="1" applyFill="1" applyBorder="1" applyAlignment="1" applyProtection="1">
      <alignment horizontal="center" vertical="center" wrapText="1"/>
    </xf>
    <xf numFmtId="171" fontId="8" fillId="24" borderId="12" xfId="0" applyNumberFormat="1" applyFont="1" applyFill="1" applyBorder="1" applyAlignment="1" applyProtection="1">
      <alignment horizontal="center" vertical="center" wrapText="1"/>
    </xf>
    <xf numFmtId="0" fontId="8" fillId="24" borderId="15" xfId="0" applyFont="1" applyFill="1" applyBorder="1" applyAlignment="1">
      <alignment horizontal="left" vertical="center" wrapText="1"/>
    </xf>
    <xf numFmtId="0" fontId="8" fillId="24" borderId="34" xfId="0" applyFont="1" applyFill="1" applyBorder="1" applyAlignment="1">
      <alignment horizontal="right" vertical="center" wrapText="1"/>
    </xf>
    <xf numFmtId="0" fontId="8" fillId="24" borderId="15" xfId="0" applyFont="1" applyFill="1" applyBorder="1" applyAlignment="1">
      <alignment horizontal="right" vertical="center" wrapText="1"/>
    </xf>
    <xf numFmtId="43" fontId="8" fillId="24" borderId="15" xfId="0" applyNumberFormat="1" applyFont="1" applyFill="1" applyBorder="1" applyAlignment="1">
      <alignment horizontal="center" vertical="center" wrapText="1"/>
    </xf>
    <xf numFmtId="0" fontId="8" fillId="24" borderId="31" xfId="0" applyFont="1" applyFill="1" applyBorder="1" applyAlignment="1">
      <alignment horizontal="right" vertical="center" wrapText="1"/>
    </xf>
    <xf numFmtId="0" fontId="8" fillId="0" borderId="34" xfId="0" applyFont="1" applyFill="1" applyBorder="1" applyAlignment="1">
      <alignment horizontal="right" vertical="center" wrapText="1"/>
    </xf>
    <xf numFmtId="2" fontId="8" fillId="0" borderId="14" xfId="0" applyNumberFormat="1" applyFont="1" applyFill="1" applyBorder="1" applyAlignment="1">
      <alignment horizontal="right" vertical="center" wrapText="1"/>
    </xf>
    <xf numFmtId="0" fontId="3" fillId="0" borderId="18" xfId="0" applyFont="1" applyFill="1" applyBorder="1" applyAlignment="1">
      <alignment horizontal="center" vertical="center" wrapText="1"/>
    </xf>
    <xf numFmtId="0" fontId="32" fillId="0" borderId="15" xfId="0" applyFont="1" applyBorder="1" applyAlignment="1">
      <alignment horizontal="center" vertical="center" wrapText="1"/>
    </xf>
    <xf numFmtId="0" fontId="8" fillId="0" borderId="15" xfId="0" applyFont="1" applyBorder="1" applyAlignment="1">
      <alignment horizontal="center" vertical="center" wrapText="1"/>
    </xf>
    <xf numFmtId="177" fontId="8" fillId="0" borderId="15" xfId="0" applyNumberFormat="1" applyFont="1" applyBorder="1" applyAlignment="1">
      <alignment horizontal="center" vertical="center" wrapText="1"/>
    </xf>
    <xf numFmtId="0" fontId="32"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3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right" vertical="center"/>
    </xf>
    <xf numFmtId="171" fontId="32" fillId="0" borderId="0" xfId="0" applyNumberFormat="1" applyFont="1" applyAlignment="1">
      <alignment horizontal="center" vertical="center"/>
    </xf>
    <xf numFmtId="172" fontId="32" fillId="0" borderId="0" xfId="0" applyNumberFormat="1" applyFont="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1" xfId="0" applyFont="1" applyBorder="1" applyAlignment="1">
      <alignment horizontal="left" vertical="center" wrapText="1"/>
    </xf>
    <xf numFmtId="171" fontId="8" fillId="0" borderId="15" xfId="0" applyNumberFormat="1" applyFont="1" applyBorder="1" applyAlignment="1">
      <alignment horizontal="center" vertical="center" wrapText="1"/>
    </xf>
    <xf numFmtId="43" fontId="8" fillId="0" borderId="12" xfId="0" applyNumberFormat="1" applyFont="1" applyBorder="1" applyAlignment="1">
      <alignment horizontal="right" vertical="center" wrapText="1"/>
    </xf>
    <xf numFmtId="171" fontId="8" fillId="0" borderId="13" xfId="0" applyNumberFormat="1" applyFont="1" applyBorder="1" applyAlignment="1">
      <alignment horizontal="right" vertical="center" wrapText="1"/>
    </xf>
    <xf numFmtId="171" fontId="8" fillId="0" borderId="12" xfId="0" applyNumberFormat="1" applyFont="1" applyBorder="1" applyAlignment="1">
      <alignment horizontal="right" vertical="center" wrapText="1"/>
    </xf>
    <xf numFmtId="0" fontId="32" fillId="0" borderId="30" xfId="0" applyFont="1" applyBorder="1" applyAlignment="1">
      <alignment horizontal="left" vertical="center" wrapText="1"/>
    </xf>
    <xf numFmtId="171" fontId="32" fillId="0" borderId="15" xfId="0" applyNumberFormat="1" applyFont="1" applyBorder="1" applyAlignment="1">
      <alignment horizontal="center" vertical="center" wrapText="1"/>
    </xf>
    <xf numFmtId="171" fontId="8" fillId="0" borderId="12" xfId="0" applyNumberFormat="1" applyFont="1" applyBorder="1" applyAlignment="1">
      <alignment horizontal="center" vertical="center" wrapText="1"/>
    </xf>
    <xf numFmtId="0" fontId="8" fillId="0" borderId="31" xfId="0" applyFont="1" applyBorder="1" applyAlignment="1">
      <alignment horizontal="right" vertical="center" wrapText="1"/>
    </xf>
    <xf numFmtId="2" fontId="8" fillId="0" borderId="14" xfId="0" applyNumberFormat="1" applyFont="1" applyBorder="1" applyAlignment="1">
      <alignment vertical="center" wrapText="1"/>
    </xf>
    <xf numFmtId="2" fontId="8" fillId="0" borderId="15" xfId="0" applyNumberFormat="1" applyFont="1" applyBorder="1" applyAlignment="1">
      <alignment horizontal="center" vertical="center" wrapText="1"/>
    </xf>
    <xf numFmtId="2" fontId="8" fillId="0" borderId="14" xfId="0" applyNumberFormat="1" applyFont="1" applyBorder="1" applyAlignment="1">
      <alignment horizontal="right" vertical="center" wrapText="1"/>
    </xf>
    <xf numFmtId="0" fontId="8" fillId="0" borderId="34" xfId="0" applyFont="1" applyBorder="1" applyAlignment="1">
      <alignment horizontal="left" vertical="center" wrapText="1"/>
    </xf>
    <xf numFmtId="0" fontId="8" fillId="0" borderId="34" xfId="0" applyFont="1" applyBorder="1" applyAlignment="1">
      <alignment horizontal="center" vertical="center" wrapText="1"/>
    </xf>
    <xf numFmtId="0" fontId="8" fillId="0" borderId="34" xfId="0" applyFont="1" applyBorder="1" applyAlignment="1">
      <alignment horizontal="right" vertical="center" wrapText="1"/>
    </xf>
    <xf numFmtId="0" fontId="8" fillId="0" borderId="18" xfId="0" applyFont="1" applyBorder="1" applyAlignment="1">
      <alignment horizontal="center" vertical="center" wrapText="1"/>
    </xf>
    <xf numFmtId="0" fontId="8" fillId="0" borderId="11" xfId="0" applyFont="1" applyBorder="1" applyAlignment="1">
      <alignment vertical="center"/>
    </xf>
    <xf numFmtId="0" fontId="32" fillId="0" borderId="11" xfId="0" applyFont="1" applyBorder="1" applyAlignment="1">
      <alignment horizontal="right" vertical="center" wrapText="1"/>
    </xf>
    <xf numFmtId="0" fontId="32" fillId="0" borderId="11" xfId="0" applyFont="1" applyBorder="1" applyAlignment="1">
      <alignment vertical="center" wrapText="1"/>
    </xf>
    <xf numFmtId="0" fontId="32" fillId="0" borderId="11" xfId="0" applyFont="1" applyBorder="1" applyAlignment="1">
      <alignment horizontal="left" vertical="center" wrapText="1"/>
    </xf>
    <xf numFmtId="171" fontId="32" fillId="0" borderId="11" xfId="0" applyNumberFormat="1" applyFont="1" applyBorder="1" applyAlignment="1">
      <alignment horizontal="right" vertical="center"/>
    </xf>
    <xf numFmtId="0" fontId="32" fillId="0" borderId="0" xfId="0" applyFont="1" applyAlignment="1">
      <alignment horizontal="right" vertical="center" wrapText="1"/>
    </xf>
    <xf numFmtId="2" fontId="8" fillId="0" borderId="0" xfId="0" applyNumberFormat="1" applyFont="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173" fontId="8" fillId="0" borderId="0" xfId="0" applyNumberFormat="1" applyFont="1" applyAlignment="1">
      <alignment horizontal="left" vertical="center" wrapText="1"/>
    </xf>
    <xf numFmtId="174" fontId="8" fillId="0" borderId="0" xfId="0" applyNumberFormat="1" applyFont="1" applyAlignment="1">
      <alignment horizontal="center" vertical="center"/>
    </xf>
    <xf numFmtId="171" fontId="8" fillId="0" borderId="0" xfId="0" applyNumberFormat="1" applyFont="1" applyAlignment="1">
      <alignment vertical="center"/>
    </xf>
    <xf numFmtId="14" fontId="8" fillId="0" borderId="0" xfId="0" applyNumberFormat="1" applyFont="1" applyAlignment="1">
      <alignment horizontal="left" vertical="center"/>
    </xf>
    <xf numFmtId="0" fontId="39" fillId="0" borderId="0" xfId="0" applyFont="1" applyAlignment="1">
      <alignment horizontal="right" vertical="center"/>
    </xf>
    <xf numFmtId="0" fontId="34" fillId="0" borderId="0" xfId="0" applyFont="1" applyFill="1" applyAlignment="1">
      <alignment horizontal="right" vertical="center"/>
    </xf>
    <xf numFmtId="0" fontId="3" fillId="0" borderId="0" xfId="0" applyFont="1" applyFill="1" applyAlignment="1">
      <alignment horizontal="right" vertical="center"/>
    </xf>
    <xf numFmtId="0" fontId="2" fillId="0" borderId="0" xfId="0" applyFont="1" applyFill="1" applyAlignment="1">
      <alignment horizontal="center" vertical="center"/>
    </xf>
    <xf numFmtId="0" fontId="35" fillId="0" borderId="0" xfId="0" applyFont="1" applyFill="1" applyAlignment="1">
      <alignment horizontal="center" vertical="center"/>
    </xf>
    <xf numFmtId="0" fontId="3" fillId="0" borderId="0" xfId="0" applyFont="1" applyFill="1" applyBorder="1" applyAlignment="1" applyProtection="1">
      <alignment horizontal="left" vertical="center" wrapText="1"/>
    </xf>
    <xf numFmtId="0" fontId="34" fillId="0" borderId="11" xfId="0" applyFont="1" applyFill="1" applyBorder="1" applyAlignment="1">
      <alignment horizontal="right" vertical="center" wrapText="1"/>
    </xf>
    <xf numFmtId="0" fontId="8" fillId="0" borderId="14" xfId="0" applyFont="1" applyBorder="1" applyAlignment="1">
      <alignment horizontal="left" vertical="center" wrapText="1"/>
    </xf>
    <xf numFmtId="0" fontId="8" fillId="0" borderId="36" xfId="0" applyFont="1" applyBorder="1" applyAlignment="1">
      <alignment horizontal="left" vertical="center" wrapText="1"/>
    </xf>
    <xf numFmtId="0" fontId="3" fillId="0" borderId="14"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2" fillId="0" borderId="11" xfId="0" applyFont="1" applyFill="1" applyBorder="1" applyAlignment="1">
      <alignment horizontal="right" vertical="center"/>
    </xf>
    <xf numFmtId="0" fontId="3" fillId="0" borderId="11" xfId="0" applyFont="1" applyFill="1" applyBorder="1" applyAlignment="1">
      <alignment horizontal="right" vertical="center"/>
    </xf>
    <xf numFmtId="0" fontId="6" fillId="0" borderId="11" xfId="0" applyFont="1" applyFill="1" applyBorder="1" applyAlignment="1">
      <alignment horizontal="right" vertical="center"/>
    </xf>
    <xf numFmtId="0" fontId="3" fillId="0" borderId="25" xfId="0" applyFont="1" applyFill="1" applyBorder="1" applyAlignment="1">
      <alignment horizontal="right" vertical="center"/>
    </xf>
    <xf numFmtId="0" fontId="3" fillId="0" borderId="47" xfId="0" applyFont="1" applyFill="1" applyBorder="1" applyAlignment="1">
      <alignment horizontal="right" vertical="center"/>
    </xf>
    <xf numFmtId="0" fontId="3" fillId="0" borderId="48" xfId="0" applyFont="1" applyFill="1" applyBorder="1" applyAlignment="1">
      <alignment vertical="center"/>
    </xf>
    <xf numFmtId="0" fontId="9"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39"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0" xfId="0" applyFont="1" applyFill="1" applyBorder="1" applyAlignment="1">
      <alignment horizontal="center" vertical="center"/>
    </xf>
    <xf numFmtId="0" fontId="8" fillId="0" borderId="25"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1" xfId="0" applyFont="1" applyBorder="1" applyAlignment="1">
      <alignment horizontal="center" vertical="center" wrapText="1"/>
    </xf>
    <xf numFmtId="0" fontId="32" fillId="0" borderId="0" xfId="0" applyFont="1" applyAlignment="1">
      <alignment horizontal="center" vertical="center"/>
    </xf>
    <xf numFmtId="0" fontId="38"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right" vertical="center"/>
    </xf>
    <xf numFmtId="171" fontId="32" fillId="0" borderId="25" xfId="0" applyNumberFormat="1" applyFont="1" applyBorder="1" applyAlignment="1">
      <alignment horizontal="center" vertical="center"/>
    </xf>
    <xf numFmtId="172" fontId="32" fillId="0" borderId="48" xfId="0" applyNumberFormat="1" applyFont="1" applyBorder="1" applyAlignment="1">
      <alignment horizontal="center" vertical="center"/>
    </xf>
    <xf numFmtId="0" fontId="8" fillId="0" borderId="39" xfId="0" applyFont="1" applyFill="1" applyBorder="1" applyAlignment="1" applyProtection="1">
      <alignment horizontal="center" vertical="center" wrapText="1"/>
    </xf>
    <xf numFmtId="0" fontId="8" fillId="0" borderId="16" xfId="0" applyFont="1" applyFill="1" applyBorder="1" applyAlignment="1" applyProtection="1">
      <alignment horizontal="center" vertical="center" wrapText="1"/>
    </xf>
    <xf numFmtId="0" fontId="8" fillId="0" borderId="11" xfId="0" applyFont="1" applyFill="1" applyBorder="1" applyAlignment="1" applyProtection="1">
      <alignment horizontal="center" vertical="center" wrapText="1"/>
    </xf>
    <xf numFmtId="0" fontId="8" fillId="0" borderId="25"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0" xfId="0" applyFont="1" applyFill="1" applyBorder="1" applyAlignment="1" applyProtection="1">
      <alignment horizontal="left" vertical="center" wrapText="1"/>
    </xf>
    <xf numFmtId="0" fontId="32" fillId="0" borderId="0" xfId="0" applyFont="1" applyFill="1" applyBorder="1" applyAlignment="1">
      <alignment horizontal="center" vertical="center"/>
    </xf>
    <xf numFmtId="0" fontId="38" fillId="0" borderId="0" xfId="0" applyFont="1" applyFill="1" applyBorder="1" applyAlignment="1">
      <alignment horizontal="center" vertical="center"/>
    </xf>
    <xf numFmtId="0" fontId="8" fillId="0" borderId="0" xfId="0" applyFont="1" applyFill="1" applyBorder="1" applyAlignment="1">
      <alignment horizontal="right" vertical="center"/>
    </xf>
    <xf numFmtId="171" fontId="32" fillId="0" borderId="25" xfId="0" applyNumberFormat="1" applyFont="1" applyFill="1" applyBorder="1" applyAlignment="1">
      <alignment horizontal="center" vertical="center"/>
    </xf>
    <xf numFmtId="172" fontId="32" fillId="0" borderId="48" xfId="0" applyNumberFormat="1" applyFont="1" applyFill="1" applyBorder="1" applyAlignment="1">
      <alignment horizontal="center" vertical="center"/>
    </xf>
    <xf numFmtId="171" fontId="38" fillId="0" borderId="0" xfId="0" applyNumberFormat="1" applyFont="1" applyFill="1" applyBorder="1" applyAlignment="1">
      <alignment horizontal="center" vertical="center"/>
    </xf>
    <xf numFmtId="0" fontId="32" fillId="0" borderId="25" xfId="0" applyFont="1" applyFill="1" applyBorder="1" applyAlignment="1">
      <alignment horizontal="right" vertical="center" wrapText="1"/>
    </xf>
    <xf numFmtId="0" fontId="32" fillId="0" borderId="47" xfId="0" applyFont="1" applyFill="1" applyBorder="1" applyAlignment="1">
      <alignment horizontal="right" vertical="center" wrapText="1"/>
    </xf>
    <xf numFmtId="0" fontId="8" fillId="0" borderId="40" xfId="0" applyFont="1" applyFill="1" applyBorder="1" applyAlignment="1" applyProtection="1">
      <alignment horizontal="center" vertical="center" wrapText="1"/>
    </xf>
    <xf numFmtId="0" fontId="8" fillId="0" borderId="44"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xf>
    <xf numFmtId="0" fontId="8" fillId="0" borderId="45" xfId="0" applyFont="1" applyFill="1" applyBorder="1" applyAlignment="1" applyProtection="1">
      <alignment horizontal="center" vertical="center" wrapText="1"/>
    </xf>
    <xf numFmtId="0" fontId="8" fillId="0" borderId="46" xfId="0" applyFont="1" applyFill="1" applyBorder="1" applyAlignment="1" applyProtection="1">
      <alignment horizontal="center" vertical="center" wrapText="1"/>
    </xf>
    <xf numFmtId="0" fontId="8" fillId="0" borderId="20" xfId="0" applyFont="1" applyFill="1" applyBorder="1" applyAlignment="1" applyProtection="1">
      <alignment horizontal="center" vertical="center" wrapText="1"/>
    </xf>
    <xf numFmtId="0" fontId="32" fillId="0" borderId="48" xfId="0" applyFont="1" applyFill="1" applyBorder="1" applyAlignment="1">
      <alignment horizontal="right" vertical="center" wrapText="1"/>
    </xf>
    <xf numFmtId="0" fontId="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horizontal="right" vertical="center"/>
    </xf>
    <xf numFmtId="171" fontId="2" fillId="0" borderId="25" xfId="0" applyNumberFormat="1" applyFont="1" applyFill="1" applyBorder="1" applyAlignment="1">
      <alignment horizontal="center" vertical="center"/>
    </xf>
    <xf numFmtId="172" fontId="2" fillId="0" borderId="48" xfId="0" applyNumberFormat="1" applyFont="1" applyFill="1" applyBorder="1" applyAlignment="1">
      <alignment horizontal="center" vertical="center"/>
    </xf>
    <xf numFmtId="0" fontId="3" fillId="0" borderId="11" xfId="0" applyFont="1" applyFill="1" applyBorder="1" applyAlignment="1" applyProtection="1">
      <alignment horizontal="center" vertical="center" wrapText="1"/>
    </xf>
    <xf numFmtId="0" fontId="3" fillId="0" borderId="25"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39"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wrapText="1"/>
    </xf>
    <xf numFmtId="0" fontId="3" fillId="0" borderId="40" xfId="0" applyFont="1" applyFill="1" applyBorder="1" applyAlignment="1" applyProtection="1">
      <alignment horizontal="center" vertical="center" wrapText="1"/>
    </xf>
    <xf numFmtId="0" fontId="3" fillId="0" borderId="19" xfId="0" applyFont="1" applyFill="1" applyBorder="1" applyAlignment="1" applyProtection="1">
      <alignment horizontal="center" vertical="center" wrapText="1"/>
    </xf>
  </cellXfs>
  <cellStyles count="77">
    <cellStyle name="20% - Accent1 2" xfId="1" xr:uid="{92EE7AA8-07E3-4473-BD6A-359ADC81F8D7}"/>
    <cellStyle name="20% - Accent2 2" xfId="2" xr:uid="{59F6B93A-45E9-48E2-B560-1DB73C4F46E9}"/>
    <cellStyle name="20% - Accent3 2" xfId="3" xr:uid="{0E9E7E78-1AF7-49FC-A9F7-B016C510D712}"/>
    <cellStyle name="20% - Accent4 2" xfId="4" xr:uid="{CF04BDDD-2718-4C8F-8B30-A47EBEEF64AF}"/>
    <cellStyle name="20% - Accent5 2" xfId="5" xr:uid="{B3FB4260-C958-4AA8-8267-004FE7082BBE}"/>
    <cellStyle name="20% - Accent6 2" xfId="6" xr:uid="{A3DB2223-2888-403C-9E0A-D9B121BB3D41}"/>
    <cellStyle name="40% - Accent1 2" xfId="7" xr:uid="{8324DC8F-0DF1-42AF-B6DC-245FB6C5A222}"/>
    <cellStyle name="40% - Accent2 2" xfId="8" xr:uid="{0CB50DDF-C542-4ABE-AFE9-FB472EEA6EDB}"/>
    <cellStyle name="40% - Accent3 2" xfId="9" xr:uid="{284EB0DA-2D28-410F-8FE1-5826488B7CD6}"/>
    <cellStyle name="40% - Accent4 2" xfId="10" xr:uid="{3A8BE908-BF0F-4A3E-85F0-AAB1F2EC099B}"/>
    <cellStyle name="40% - Accent5 2" xfId="11" xr:uid="{3A2B7B91-CC75-41CF-9BB2-2A49285948A4}"/>
    <cellStyle name="40% - Accent6 2" xfId="12" xr:uid="{A27A9063-0000-4579-B6E7-834C61A540E2}"/>
    <cellStyle name="60% - Accent1 2" xfId="13" xr:uid="{D5D10DFE-0519-4FFF-A646-A1304F310B20}"/>
    <cellStyle name="60% - Accent2 2" xfId="14" xr:uid="{A829E8C7-FE13-4BBA-BB7A-FB9255861732}"/>
    <cellStyle name="60% - Accent3 2" xfId="15" xr:uid="{B7586D49-2B9F-4727-9622-713DA8301C9F}"/>
    <cellStyle name="60% - Accent4 2" xfId="16" xr:uid="{361DE82C-DA37-4E67-BB7E-47816CD10D20}"/>
    <cellStyle name="60% - Accent5 2" xfId="17" xr:uid="{C5C95A67-7316-4969-8248-6FDF8D71AD94}"/>
    <cellStyle name="60% - Accent6 2" xfId="18" xr:uid="{CA43FDED-EBE6-4652-86E1-0A1D9780135A}"/>
    <cellStyle name="Accent1 2" xfId="19" xr:uid="{85C9AD54-7790-4605-99E4-D5362B41325B}"/>
    <cellStyle name="Accent2 2" xfId="20" xr:uid="{788EECD9-12FB-4694-AE86-7E0C34EC4579}"/>
    <cellStyle name="Accent3 2" xfId="21" xr:uid="{E24DCBF7-897D-4C74-9625-4E56BA30A068}"/>
    <cellStyle name="Accent4 2" xfId="22" xr:uid="{4DF8C857-343F-44EA-B6E2-98A3B2502CF3}"/>
    <cellStyle name="Accent5 2" xfId="23" xr:uid="{C53894D3-6F88-4FC9-B367-D006250F3035}"/>
    <cellStyle name="Accent6 2" xfId="24" xr:uid="{B15B543F-77BE-4C7A-B1A3-F6C03611BA7B}"/>
    <cellStyle name="Bad 2" xfId="25" xr:uid="{5E6464C6-F5F6-492C-A745-BFCC5C2FB174}"/>
    <cellStyle name="Calculation 2" xfId="26" xr:uid="{F87D617B-B722-43B8-AE26-AECC08623D6D}"/>
    <cellStyle name="Check Cell 2" xfId="27" xr:uid="{77308B8B-88C2-4F94-B376-3CA0FF30B5E2}"/>
    <cellStyle name="Comma" xfId="28" builtinId="3"/>
    <cellStyle name="Excel Built-in Normal" xfId="29" xr:uid="{DD9DFA62-736A-4638-9F0F-72E11F80D9B0}"/>
    <cellStyle name="Explanatory Text 2" xfId="30" xr:uid="{558D31AB-B297-4C61-B008-BCFB79C2B7CB}"/>
    <cellStyle name="Good 2" xfId="31" xr:uid="{1F02653E-3793-4C74-8652-8BB5A5A34A6C}"/>
    <cellStyle name="Heading 1 2" xfId="32" xr:uid="{85213227-E8C0-4FBF-B3CE-3D1B79A0C0E2}"/>
    <cellStyle name="Heading 2 2" xfId="33" xr:uid="{89FF2C91-D37E-4948-8AD3-D5F4107E96AC}"/>
    <cellStyle name="Heading 3 2" xfId="34" xr:uid="{F9BA664B-B8C3-4725-A7D9-4B3984E360FF}"/>
    <cellStyle name="Heading 4 2" xfId="35" xr:uid="{B2A0E292-7153-4E4D-A93D-7EC5CD63859A}"/>
    <cellStyle name="Input 2" xfId="36" xr:uid="{0D3F575A-4225-44A4-BB94-9202B7433AD3}"/>
    <cellStyle name="labi" xfId="37" xr:uid="{E17427B1-BB68-4F60-B02D-186C8A09EFFD}"/>
    <cellStyle name="Lietojamais" xfId="38" xr:uid="{2E43CDCE-C403-49CD-AF03-EA8D6D6C0FF4}"/>
    <cellStyle name="Linked Cell 2" xfId="39" xr:uid="{291AD28F-61F0-43BA-A8AF-2752BBB9181E}"/>
    <cellStyle name="Neutral 2" xfId="40" xr:uid="{A336F1B5-4D0D-4ECE-A814-CBC691B70A98}"/>
    <cellStyle name="Normal" xfId="0" builtinId="0"/>
    <cellStyle name="Normal 10" xfId="41" xr:uid="{5B7BF08D-54A7-4089-9737-01ED85FC51B6}"/>
    <cellStyle name="Normal 11" xfId="42" xr:uid="{2872D53F-A49A-4870-9919-B6BAC00C15CF}"/>
    <cellStyle name="Normal 12" xfId="43" xr:uid="{E41E4854-0D38-4354-BE43-748C04E776C0}"/>
    <cellStyle name="Normal 2" xfId="44" xr:uid="{9B6474DE-2ACB-44B2-89F1-4713D73110F4}"/>
    <cellStyle name="Normal 2 2" xfId="45" xr:uid="{DF30C755-0CFF-430B-842B-6FD4BA9A48FB}"/>
    <cellStyle name="Normal 2 2 2" xfId="46" xr:uid="{1D83D882-2427-44AE-B28D-529BD49F00C3}"/>
    <cellStyle name="Normal 2 3" xfId="47" xr:uid="{3646EEEF-75B9-4039-BF9F-F24598B20C27}"/>
    <cellStyle name="Normal 2 4" xfId="48" xr:uid="{806A7934-2F08-47F9-818F-15E9C7BB8BB7}"/>
    <cellStyle name="Normal 2_Vidus 5_VS_20120424" xfId="49" xr:uid="{C5B0B0C0-BD6D-49E6-B3E1-7A4BBF72046B}"/>
    <cellStyle name="Normal 3" xfId="50" xr:uid="{6F8AF374-3C8D-43AD-84B6-9CDB6934A68F}"/>
    <cellStyle name="Normal 4" xfId="51" xr:uid="{EC2B6EB9-303D-4A34-954F-BD30A7528FF6}"/>
    <cellStyle name="Normal 4 2" xfId="52" xr:uid="{628AF1C8-DEF1-481F-82B3-0CC65AB3B657}"/>
    <cellStyle name="Normal 5" xfId="53" xr:uid="{294DC4F3-57E7-4FFA-852D-15ED14EC645A}"/>
    <cellStyle name="Normal 6" xfId="54" xr:uid="{72E93391-3CCF-4D50-818F-9EF5D6C94E3D}"/>
    <cellStyle name="Normal 6 2" xfId="55" xr:uid="{79D54396-6819-4EFA-B3B1-A65950C53301}"/>
    <cellStyle name="Normal 6_APJOMI CENAS korigeta Vidus iela tame (14.11.2013)" xfId="56" xr:uid="{F8B04689-E2F6-4140-8D78-6A33635A997B}"/>
    <cellStyle name="Normal 7" xfId="57" xr:uid="{CE527484-B139-48EB-A977-A28A2BECD950}"/>
    <cellStyle name="Normal 8" xfId="58" xr:uid="{9B880B95-A788-4753-AC48-2DA9AA89E948}"/>
    <cellStyle name="Normal 8 2" xfId="59" xr:uid="{0E4C2816-6252-469E-8F98-21E24CAD46F8}"/>
    <cellStyle name="Normal 8_APJOMI CENAS korigeta Vidus iela tame (14.11.2013)" xfId="60" xr:uid="{37F4414B-0FD4-4901-B863-E489C69CEF39}"/>
    <cellStyle name="Normal 9" xfId="61" xr:uid="{9EB85248-C164-4A78-AA88-7B3C6493771B}"/>
    <cellStyle name="Normal_Sheet1" xfId="62" xr:uid="{8FF8D09E-576A-49C8-9D28-7AD8CAEAD1E8}"/>
    <cellStyle name="Note 2" xfId="63" xr:uid="{D664D894-B61B-4F0B-A23A-4CB4844ED7B7}"/>
    <cellStyle name="Output 2" xfId="64" xr:uid="{2124F6CF-5212-48D5-8368-1A19F43607EE}"/>
    <cellStyle name="Parastais_Abora-Pasaka" xfId="65" xr:uid="{DACF7155-E711-41F9-BC20-09F2A2AA22D4}"/>
    <cellStyle name="Parasts 5" xfId="66" xr:uid="{5B284961-95BB-4D0C-8BAE-2734B01C3A34}"/>
    <cellStyle name="Percent 2" xfId="67" xr:uid="{CB0F114F-FD97-48D7-99A0-8301E6B37F8B}"/>
    <cellStyle name="Percent 3" xfId="68" xr:uid="{3DB15CF2-CBEC-4D29-B817-D7CE115E420E}"/>
    <cellStyle name="Percent 4" xfId="69" xr:uid="{E11F395E-0D95-4965-B7C6-8DB41F9D7223}"/>
    <cellStyle name="Style 1" xfId="70" xr:uid="{C0674E9A-2869-44C1-B22E-6F61D7B424D6}"/>
    <cellStyle name="Style 1 2" xfId="71" xr:uid="{AE414368-F38D-4298-BEFF-549C35DCABDA}"/>
    <cellStyle name="Title 2" xfId="72" xr:uid="{5CD29460-8F1C-4EE0-AF41-F248E642D6E8}"/>
    <cellStyle name="Total 2" xfId="73" xr:uid="{F8C33E04-D25E-4D0F-92DC-BFDA0B0F9C18}"/>
    <cellStyle name="Warning Text 2" xfId="74" xr:uid="{7DF1E0EC-3F03-4BBC-9A26-C6792632B294}"/>
    <cellStyle name="Обычный_2009-04-27_PED IESN" xfId="75" xr:uid="{52ADEA1D-14C9-41FD-A748-DF73104C9374}"/>
    <cellStyle name="Стиль 1" xfId="76" xr:uid="{61B45FE3-9BD1-4C80-BD32-8B9A619489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DDB26-9F6E-4EBB-AEB3-BC995629DC1C}">
  <dimension ref="A1:J38"/>
  <sheetViews>
    <sheetView view="pageBreakPreview" topLeftCell="A9" zoomScaleNormal="100" zoomScaleSheetLayoutView="100" workbookViewId="0">
      <selection activeCell="A11" sqref="A11"/>
    </sheetView>
  </sheetViews>
  <sheetFormatPr defaultColWidth="11.28515625" defaultRowHeight="12.75"/>
  <cols>
    <col min="1" max="1" width="10.42578125" style="135" customWidth="1"/>
    <col min="2" max="2" width="55" style="135" customWidth="1"/>
    <col min="3" max="3" width="22.28515625" style="135" customWidth="1"/>
    <col min="4" max="5" width="11.28515625" style="136"/>
    <col min="6" max="6" width="14.5703125" style="136" bestFit="1" customWidth="1"/>
    <col min="7" max="16384" width="11.28515625" style="136"/>
  </cols>
  <sheetData>
    <row r="1" spans="1:5">
      <c r="C1" s="135" t="s">
        <v>6</v>
      </c>
    </row>
    <row r="2" spans="1:5">
      <c r="A2" s="347" t="s">
        <v>7</v>
      </c>
      <c r="B2" s="347"/>
      <c r="C2" s="347"/>
    </row>
    <row r="3" spans="1:5">
      <c r="A3" s="347" t="s">
        <v>8</v>
      </c>
      <c r="B3" s="347"/>
      <c r="C3" s="347"/>
    </row>
    <row r="4" spans="1:5">
      <c r="C4" s="135" t="s">
        <v>9</v>
      </c>
    </row>
    <row r="5" spans="1:5">
      <c r="A5" s="348" t="s">
        <v>68</v>
      </c>
      <c r="B5" s="347"/>
      <c r="C5" s="347"/>
    </row>
    <row r="6" spans="1:5">
      <c r="A6" s="137"/>
      <c r="B6" s="137"/>
      <c r="C6" s="137"/>
    </row>
    <row r="7" spans="1:5">
      <c r="A7" s="349" t="s">
        <v>56</v>
      </c>
      <c r="B7" s="350"/>
      <c r="C7" s="350"/>
    </row>
    <row r="8" spans="1:5">
      <c r="A8" s="139"/>
      <c r="B8" s="139"/>
      <c r="C8" s="139"/>
    </row>
    <row r="9" spans="1:5" ht="42" customHeight="1">
      <c r="A9" s="351" t="str">
        <f>'1.1 Pamati, ā.inž.'!$A$4</f>
        <v>Objekta nosaukums: VESELĪBAS UN SOCIĀLĀS APRŪPES CENTRS</v>
      </c>
      <c r="B9" s="351"/>
      <c r="C9" s="351"/>
    </row>
    <row r="10" spans="1:5" ht="48" customHeight="1">
      <c r="A10" s="351" t="str">
        <f>'1.1 Pamati, ā.inž.'!$A$5</f>
        <v>Būves nosaukums: VESELĪBAS UN SOCIĀLĀS APRŪPES CENTRS</v>
      </c>
      <c r="B10" s="351"/>
      <c r="C10" s="351"/>
    </row>
    <row r="11" spans="1:5">
      <c r="A11" s="2" t="str">
        <f>'1.1 Pamati, ā.inž.'!$A$6</f>
        <v>Objekta adrese: Liliju iela 109</v>
      </c>
      <c r="B11" s="2"/>
      <c r="C11" s="2"/>
    </row>
    <row r="12" spans="1:5">
      <c r="A12" s="2" t="str">
        <f>'1.1 Pamati, ā.inž.'!$A$7</f>
        <v xml:space="preserve">Pasūtījuma Nr.: </v>
      </c>
      <c r="B12" s="2"/>
      <c r="C12" s="2"/>
    </row>
    <row r="13" spans="1:5">
      <c r="A13" s="140"/>
      <c r="D13" s="141"/>
    </row>
    <row r="14" spans="1:5">
      <c r="A14" s="140"/>
      <c r="C14" s="4" t="s">
        <v>1013</v>
      </c>
      <c r="D14" s="141"/>
    </row>
    <row r="15" spans="1:5" s="144" customFormat="1" ht="36" customHeight="1">
      <c r="A15" s="142" t="s">
        <v>4</v>
      </c>
      <c r="B15" s="142" t="s">
        <v>10</v>
      </c>
      <c r="C15" s="142" t="s">
        <v>18</v>
      </c>
      <c r="D15" s="143"/>
    </row>
    <row r="16" spans="1:5" s="144" customFormat="1">
      <c r="A16" s="145">
        <v>1</v>
      </c>
      <c r="B16" s="146" t="str">
        <f>'Buvn.kopt.'!B16</f>
        <v>Bloks Nr.1 un ieejas bloks</v>
      </c>
      <c r="C16" s="147">
        <f>Kops.1!E43</f>
        <v>0</v>
      </c>
      <c r="D16" s="148"/>
      <c r="E16" s="149"/>
    </row>
    <row r="17" spans="1:10" s="144" customFormat="1">
      <c r="A17" s="150">
        <v>2</v>
      </c>
      <c r="B17" s="151" t="str">
        <f>'Buvn.kopt.'!B17</f>
        <v>Bloks Nr.2</v>
      </c>
      <c r="C17" s="152">
        <f>Kops.2!E43</f>
        <v>0</v>
      </c>
      <c r="D17" s="148"/>
      <c r="E17" s="149"/>
    </row>
    <row r="18" spans="1:10" s="144" customFormat="1">
      <c r="A18" s="142"/>
      <c r="B18" s="153" t="s">
        <v>0</v>
      </c>
      <c r="C18" s="154">
        <f>SUM(C16:C17)</f>
        <v>0</v>
      </c>
      <c r="D18" s="155"/>
      <c r="E18" s="156"/>
    </row>
    <row r="19" spans="1:10" s="144" customFormat="1">
      <c r="A19" s="157"/>
      <c r="B19" s="158" t="s">
        <v>61</v>
      </c>
      <c r="C19" s="159">
        <f>ROUND(C18*0.1,2)</f>
        <v>0</v>
      </c>
      <c r="D19" s="160"/>
    </row>
    <row r="20" spans="1:10" s="144" customFormat="1">
      <c r="A20" s="158"/>
      <c r="B20" s="158" t="s">
        <v>11</v>
      </c>
      <c r="C20" s="159">
        <f>ROUND((C19+C18)*0.21,2)</f>
        <v>0</v>
      </c>
      <c r="D20" s="160"/>
    </row>
    <row r="21" spans="1:10" s="144" customFormat="1">
      <c r="A21" s="157"/>
      <c r="B21" s="113" t="s">
        <v>57</v>
      </c>
      <c r="C21" s="161">
        <f>SUM(C18:C20)</f>
        <v>0</v>
      </c>
      <c r="D21" s="155"/>
      <c r="E21" s="156"/>
      <c r="F21" s="160"/>
      <c r="J21" s="162"/>
    </row>
    <row r="22" spans="1:10" s="144" customFormat="1">
      <c r="A22" s="163"/>
      <c r="B22" s="163"/>
      <c r="C22" s="164"/>
      <c r="D22" s="160"/>
    </row>
    <row r="23" spans="1:10" s="144" customFormat="1">
      <c r="A23" s="113"/>
      <c r="B23" s="113" t="s">
        <v>58</v>
      </c>
      <c r="C23" s="165"/>
      <c r="D23" s="160"/>
    </row>
    <row r="24" spans="1:10" s="144" customFormat="1">
      <c r="A24" s="113"/>
      <c r="B24" s="158" t="s">
        <v>59</v>
      </c>
      <c r="C24" s="165"/>
      <c r="D24" s="166"/>
    </row>
    <row r="25" spans="1:10" s="144" customFormat="1">
      <c r="A25" s="113"/>
      <c r="B25" s="158" t="s">
        <v>65</v>
      </c>
      <c r="C25" s="165"/>
      <c r="D25" s="166"/>
    </row>
    <row r="26" spans="1:10" s="144" customFormat="1">
      <c r="A26" s="113"/>
      <c r="B26" s="158" t="s">
        <v>66</v>
      </c>
      <c r="C26" s="165"/>
      <c r="D26" s="166"/>
    </row>
    <row r="27" spans="1:10" s="144" customFormat="1">
      <c r="A27" s="113"/>
      <c r="B27" s="158" t="s">
        <v>67</v>
      </c>
      <c r="C27" s="165"/>
      <c r="D27" s="166"/>
    </row>
    <row r="28" spans="1:10" s="144" customFormat="1">
      <c r="A28" s="113"/>
      <c r="B28" s="113" t="s">
        <v>60</v>
      </c>
      <c r="C28" s="167">
        <f>SUM(C21:C27)</f>
        <v>0</v>
      </c>
    </row>
    <row r="29" spans="1:10" s="144" customFormat="1">
      <c r="A29" s="168"/>
      <c r="B29" s="168"/>
      <c r="C29" s="169"/>
    </row>
    <row r="30" spans="1:10" s="144" customFormat="1">
      <c r="A30" s="168"/>
      <c r="B30" s="168"/>
      <c r="C30" s="169"/>
    </row>
    <row r="31" spans="1:10" s="144" customFormat="1">
      <c r="A31" s="168"/>
      <c r="B31" s="168"/>
      <c r="C31" s="169"/>
    </row>
    <row r="32" spans="1:10" s="144" customFormat="1">
      <c r="A32" s="168"/>
      <c r="B32" s="168"/>
      <c r="C32" s="169"/>
    </row>
    <row r="33" spans="1:6" s="144" customFormat="1">
      <c r="A33" s="168"/>
      <c r="B33" s="168"/>
      <c r="C33" s="169"/>
    </row>
    <row r="34" spans="1:6" s="144" customFormat="1">
      <c r="A34" s="170" t="str">
        <f>'1.1 Pamati, ā.inž.'!$A$47</f>
        <v xml:space="preserve">Sastādīja: </v>
      </c>
      <c r="B34" s="171"/>
      <c r="C34" s="172"/>
    </row>
    <row r="35" spans="1:6">
      <c r="A35" s="170"/>
      <c r="C35" s="173"/>
      <c r="F35" s="141"/>
    </row>
    <row r="36" spans="1:6">
      <c r="A36" s="170"/>
    </row>
    <row r="37" spans="1:6" s="135" customFormat="1">
      <c r="A37" s="174"/>
      <c r="D37" s="136"/>
      <c r="E37" s="136"/>
      <c r="F37" s="136"/>
    </row>
    <row r="38" spans="1:6">
      <c r="A38" s="170" t="str">
        <f>'1.1 Pamati, ā.inž.'!$A$51</f>
        <v xml:space="preserve">Pārbaudīja: </v>
      </c>
    </row>
  </sheetData>
  <mergeCells count="6">
    <mergeCell ref="A2:C2"/>
    <mergeCell ref="A3:C3"/>
    <mergeCell ref="A5:C5"/>
    <mergeCell ref="A7:C7"/>
    <mergeCell ref="A10:C10"/>
    <mergeCell ref="A9:C9"/>
  </mergeCells>
  <printOptions horizontalCentered="1"/>
  <pageMargins left="0.74803149606299202" right="0.74803149606299202" top="1.234251969" bottom="0.484251969" header="0.511811023622047" footer="0.511811023622047"/>
  <pageSetup paperSize="9" scale="7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280C8-040E-498F-ADB1-A4BAE4184E83}">
  <dimension ref="A1:F29"/>
  <sheetViews>
    <sheetView view="pageBreakPreview" topLeftCell="A10" zoomScale="85" zoomScaleNormal="100" zoomScaleSheetLayoutView="85" workbookViewId="0">
      <selection activeCell="C14" sqref="C14"/>
    </sheetView>
  </sheetViews>
  <sheetFormatPr defaultColWidth="11.28515625" defaultRowHeight="12.75"/>
  <cols>
    <col min="1" max="1" width="10.42578125" style="135" customWidth="1"/>
    <col min="2" max="2" width="55" style="135" customWidth="1"/>
    <col min="3" max="3" width="22.28515625" style="135" customWidth="1"/>
    <col min="4" max="5" width="11.28515625" style="136"/>
    <col min="6" max="6" width="14.5703125" style="136" bestFit="1" customWidth="1"/>
    <col min="7" max="16384" width="11.28515625" style="136"/>
  </cols>
  <sheetData>
    <row r="1" spans="1:4">
      <c r="C1" s="135" t="s">
        <v>6</v>
      </c>
    </row>
    <row r="2" spans="1:4">
      <c r="A2" s="347" t="s">
        <v>7</v>
      </c>
      <c r="B2" s="347"/>
      <c r="C2" s="347"/>
    </row>
    <row r="3" spans="1:4">
      <c r="A3" s="347" t="s">
        <v>8</v>
      </c>
      <c r="B3" s="347"/>
      <c r="C3" s="347"/>
    </row>
    <row r="4" spans="1:4">
      <c r="C4" s="135" t="s">
        <v>9</v>
      </c>
    </row>
    <row r="5" spans="1:4">
      <c r="A5" s="347" t="s">
        <v>35</v>
      </c>
      <c r="B5" s="347"/>
      <c r="C5" s="347"/>
    </row>
    <row r="6" spans="1:4">
      <c r="A6" s="137"/>
      <c r="B6" s="137"/>
      <c r="C6" s="137"/>
    </row>
    <row r="7" spans="1:4">
      <c r="A7" s="350" t="s">
        <v>28</v>
      </c>
      <c r="B7" s="350"/>
      <c r="C7" s="350"/>
    </row>
    <row r="8" spans="1:4">
      <c r="A8" s="139"/>
      <c r="B8" s="139"/>
      <c r="C8" s="139"/>
    </row>
    <row r="9" spans="1:4" ht="47.25" customHeight="1">
      <c r="A9" s="351" t="str">
        <f>'1.1 Pamati, ā.inž.'!$A$4</f>
        <v>Objekta nosaukums: VESELĪBAS UN SOCIĀLĀS APRŪPES CENTRS</v>
      </c>
      <c r="B9" s="351"/>
      <c r="C9" s="351"/>
    </row>
    <row r="10" spans="1:4" ht="57.75" customHeight="1">
      <c r="A10" s="351" t="str">
        <f>'1.1 Pamati, ā.inž.'!$A$5</f>
        <v>Būves nosaukums: VESELĪBAS UN SOCIĀLĀS APRŪPES CENTRS</v>
      </c>
      <c r="B10" s="351"/>
      <c r="C10" s="351"/>
    </row>
    <row r="11" spans="1:4">
      <c r="A11" s="2" t="str">
        <f>'1.1 Pamati, ā.inž.'!$A$6</f>
        <v>Objekta adrese: Liliju iela 109</v>
      </c>
      <c r="B11" s="2"/>
      <c r="C11" s="2"/>
    </row>
    <row r="12" spans="1:4">
      <c r="A12" s="2" t="str">
        <f>'1.1 Pamati, ā.inž.'!$A$7</f>
        <v xml:space="preserve">Pasūtījuma Nr.: </v>
      </c>
      <c r="B12" s="2"/>
      <c r="C12" s="2"/>
    </row>
    <row r="13" spans="1:4">
      <c r="A13" s="140"/>
    </row>
    <row r="14" spans="1:4">
      <c r="A14" s="140"/>
      <c r="C14" s="4" t="str">
        <f>'Paredz.kopt.'!C14</f>
        <v>Tāme sastādīta [datums]</v>
      </c>
    </row>
    <row r="15" spans="1:4" s="144" customFormat="1" ht="36" customHeight="1">
      <c r="A15" s="142" t="s">
        <v>4</v>
      </c>
      <c r="B15" s="142" t="s">
        <v>10</v>
      </c>
      <c r="C15" s="142" t="s">
        <v>18</v>
      </c>
      <c r="D15" s="277"/>
    </row>
    <row r="16" spans="1:4" s="144" customFormat="1">
      <c r="A16" s="145">
        <v>1</v>
      </c>
      <c r="B16" s="146" t="str">
        <f>Kops.1!A3</f>
        <v>Bloks Nr.1 un ieejas bloks</v>
      </c>
      <c r="C16" s="147">
        <f>Kops.1!E43</f>
        <v>0</v>
      </c>
    </row>
    <row r="17" spans="1:6" s="144" customFormat="1">
      <c r="A17" s="150">
        <v>2</v>
      </c>
      <c r="B17" s="151" t="str">
        <f>Kops.2!A3</f>
        <v>Bloks Nr.2</v>
      </c>
      <c r="C17" s="152">
        <f>Kops.2!E43</f>
        <v>0</v>
      </c>
    </row>
    <row r="18" spans="1:6" s="144" customFormat="1">
      <c r="A18" s="142"/>
      <c r="B18" s="153" t="s">
        <v>0</v>
      </c>
      <c r="C18" s="154">
        <f>SUM(C16:C17)</f>
        <v>0</v>
      </c>
      <c r="D18" s="278"/>
      <c r="E18" s="156"/>
    </row>
    <row r="19" spans="1:6" s="144" customFormat="1" ht="9" customHeight="1">
      <c r="A19" s="279"/>
      <c r="B19" s="280"/>
      <c r="C19" s="281"/>
    </row>
    <row r="20" spans="1:6" s="144" customFormat="1" ht="6.75" customHeight="1">
      <c r="A20" s="282"/>
      <c r="B20" s="283"/>
      <c r="C20" s="284"/>
    </row>
    <row r="21" spans="1:6" s="144" customFormat="1">
      <c r="A21" s="352" t="s">
        <v>11</v>
      </c>
      <c r="B21" s="352"/>
      <c r="C21" s="285">
        <f>ROUND(C18*0.21,2)</f>
        <v>0</v>
      </c>
      <c r="F21" s="160"/>
    </row>
    <row r="22" spans="1:6" s="144" customFormat="1">
      <c r="A22" s="168"/>
      <c r="B22" s="168"/>
      <c r="C22" s="169"/>
    </row>
    <row r="23" spans="1:6" s="144" customFormat="1">
      <c r="A23" s="168"/>
      <c r="B23" s="168"/>
      <c r="C23" s="169"/>
    </row>
    <row r="24" spans="1:6" s="144" customFormat="1">
      <c r="A24" s="168"/>
      <c r="B24" s="168"/>
      <c r="C24" s="169"/>
    </row>
    <row r="25" spans="1:6" s="144" customFormat="1">
      <c r="A25" s="170" t="str">
        <f>'1.1 Pamati, ā.inž.'!$A$47</f>
        <v xml:space="preserve">Sastādīja: </v>
      </c>
      <c r="B25" s="171"/>
      <c r="C25" s="172"/>
    </row>
    <row r="26" spans="1:6">
      <c r="A26" s="170"/>
      <c r="C26" s="173"/>
      <c r="F26" s="141"/>
    </row>
    <row r="27" spans="1:6">
      <c r="A27" s="170"/>
    </row>
    <row r="28" spans="1:6" s="135" customFormat="1">
      <c r="A28" s="174"/>
      <c r="D28" s="136"/>
      <c r="E28" s="136"/>
      <c r="F28" s="136"/>
    </row>
    <row r="29" spans="1:6">
      <c r="A29" s="170" t="str">
        <f>'1.1 Pamati, ā.inž.'!$A$51</f>
        <v xml:space="preserve">Pārbaudīja: </v>
      </c>
    </row>
  </sheetData>
  <mergeCells count="7">
    <mergeCell ref="A2:C2"/>
    <mergeCell ref="A3:C3"/>
    <mergeCell ref="A5:C5"/>
    <mergeCell ref="A7:C7"/>
    <mergeCell ref="A21:B21"/>
    <mergeCell ref="A10:C10"/>
    <mergeCell ref="A9:C9"/>
  </mergeCells>
  <printOptions horizontalCentered="1"/>
  <pageMargins left="0.74803149606299202" right="0.74803149606299202" top="1.234251969" bottom="0.484251969" header="0.511811023622047" footer="0.511811023622047"/>
  <pageSetup paperSize="9"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9FC39-CB8C-4F03-AB4D-655344643839}">
  <sheetPr>
    <tabColor theme="6" tint="-0.499984740745262"/>
  </sheetPr>
  <dimension ref="A2:J65"/>
  <sheetViews>
    <sheetView view="pageBreakPreview" zoomScale="115" zoomScaleNormal="100" zoomScaleSheetLayoutView="115" workbookViewId="0">
      <selection activeCell="I15" sqref="I15"/>
    </sheetView>
  </sheetViews>
  <sheetFormatPr defaultColWidth="11.28515625" defaultRowHeight="12.75"/>
  <cols>
    <col min="1" max="2" width="6.5703125" style="1" customWidth="1"/>
    <col min="3" max="3" width="32.7109375" style="1" customWidth="1"/>
    <col min="4" max="4" width="8.7109375" style="1" customWidth="1"/>
    <col min="5" max="5" width="19.28515625" style="1" customWidth="1"/>
    <col min="6" max="7" width="22" style="1" customWidth="1"/>
    <col min="8" max="9" width="17.7109375" style="1" customWidth="1"/>
    <col min="10" max="16384" width="11.28515625" style="1"/>
  </cols>
  <sheetData>
    <row r="2" spans="1:10" ht="15">
      <c r="A2" s="363" t="s">
        <v>37</v>
      </c>
      <c r="B2" s="363"/>
      <c r="C2" s="363"/>
      <c r="D2" s="363"/>
      <c r="E2" s="363"/>
      <c r="F2" s="363"/>
      <c r="G2" s="363"/>
      <c r="H2" s="363"/>
      <c r="I2" s="363"/>
    </row>
    <row r="3" spans="1:10" ht="15">
      <c r="A3" s="363" t="s">
        <v>923</v>
      </c>
      <c r="B3" s="363"/>
      <c r="C3" s="363"/>
      <c r="D3" s="363"/>
      <c r="E3" s="363"/>
      <c r="F3" s="363"/>
      <c r="G3" s="363"/>
      <c r="H3" s="363"/>
      <c r="I3" s="363"/>
    </row>
    <row r="4" spans="1:10">
      <c r="A4" s="372" t="s">
        <v>12</v>
      </c>
      <c r="B4" s="372"/>
      <c r="C4" s="372"/>
      <c r="D4" s="372"/>
      <c r="E4" s="372"/>
      <c r="F4" s="372"/>
      <c r="G4" s="372"/>
      <c r="H4" s="372"/>
      <c r="I4" s="372"/>
    </row>
    <row r="5" spans="1:10">
      <c r="A5" s="3"/>
      <c r="B5" s="3"/>
      <c r="C5" s="3"/>
      <c r="D5" s="3"/>
      <c r="E5" s="3"/>
      <c r="F5" s="3"/>
      <c r="G5" s="3"/>
      <c r="H5" s="3"/>
      <c r="I5" s="3"/>
    </row>
    <row r="6" spans="1:10">
      <c r="A6" s="3"/>
      <c r="B6" s="3"/>
      <c r="C6" s="3"/>
      <c r="D6" s="3"/>
      <c r="E6" s="3"/>
      <c r="F6" s="3"/>
      <c r="G6" s="3"/>
      <c r="H6" s="3"/>
      <c r="I6" s="3"/>
    </row>
    <row r="7" spans="1:10" ht="36" customHeight="1">
      <c r="A7" s="351" t="str">
        <f>'1.1 Pamati, ā.inž.'!$A$4</f>
        <v>Objekta nosaukums: VESELĪBAS UN SOCIĀLĀS APRŪPES CENTRS</v>
      </c>
      <c r="B7" s="351"/>
      <c r="C7" s="351"/>
      <c r="D7" s="351"/>
      <c r="E7" s="351"/>
      <c r="F7" s="351"/>
      <c r="G7" s="351"/>
      <c r="H7" s="351"/>
      <c r="I7" s="351"/>
    </row>
    <row r="8" spans="1:10" ht="41.25" customHeight="1">
      <c r="A8" s="351" t="str">
        <f>'1.1 Pamati, ā.inž.'!$A$5</f>
        <v>Būves nosaukums: VESELĪBAS UN SOCIĀLĀS APRŪPES CENTRS</v>
      </c>
      <c r="B8" s="351"/>
      <c r="C8" s="351"/>
      <c r="D8" s="351"/>
      <c r="E8" s="351"/>
      <c r="F8" s="351"/>
      <c r="G8" s="351"/>
      <c r="H8" s="351"/>
      <c r="I8" s="351"/>
    </row>
    <row r="9" spans="1:10">
      <c r="A9" s="2" t="str">
        <f>'1.1 Pamati, ā.inž.'!$A$6</f>
        <v>Objekta adrese: Liliju iela 109</v>
      </c>
      <c r="B9" s="2"/>
      <c r="C9" s="10"/>
      <c r="D9" s="10"/>
      <c r="E9" s="10"/>
      <c r="F9" s="10"/>
      <c r="G9" s="10"/>
      <c r="H9" s="10"/>
      <c r="I9" s="10"/>
    </row>
    <row r="10" spans="1:10">
      <c r="A10" s="2" t="str">
        <f>'1.1 Pamati, ā.inž.'!$A$7</f>
        <v xml:space="preserve">Pasūtījuma Nr.: </v>
      </c>
      <c r="B10" s="2"/>
      <c r="C10" s="15"/>
      <c r="D10" s="15"/>
      <c r="E10" s="15"/>
      <c r="F10" s="15"/>
      <c r="G10" s="15"/>
      <c r="H10" s="15"/>
      <c r="I10" s="15"/>
    </row>
    <row r="11" spans="1:10">
      <c r="A11" s="6"/>
      <c r="B11" s="6"/>
      <c r="C11" s="6"/>
      <c r="D11" s="6"/>
      <c r="E11" s="6"/>
      <c r="F11" s="6"/>
      <c r="G11" s="6"/>
      <c r="H11" s="6"/>
      <c r="I11" s="6"/>
    </row>
    <row r="12" spans="1:10">
      <c r="A12" s="5"/>
      <c r="B12" s="5"/>
      <c r="C12" s="16" t="s">
        <v>19</v>
      </c>
      <c r="D12" s="16"/>
      <c r="E12" s="17">
        <f>E43</f>
        <v>0</v>
      </c>
      <c r="F12" s="3"/>
      <c r="G12" s="3"/>
      <c r="H12" s="3"/>
      <c r="I12" s="3"/>
    </row>
    <row r="13" spans="1:10">
      <c r="A13" s="5"/>
      <c r="B13" s="5"/>
      <c r="C13" s="16" t="s">
        <v>21</v>
      </c>
      <c r="D13" s="16"/>
      <c r="E13" s="17">
        <f>I39</f>
        <v>0</v>
      </c>
      <c r="F13" s="3"/>
      <c r="G13" s="3"/>
      <c r="H13" s="3"/>
      <c r="I13" s="3"/>
    </row>
    <row r="14" spans="1:10" s="31" customFormat="1">
      <c r="A14" s="28"/>
      <c r="B14" s="28"/>
      <c r="C14" s="29"/>
      <c r="D14" s="29"/>
      <c r="E14" s="30"/>
      <c r="F14" s="18"/>
      <c r="G14" s="18"/>
      <c r="H14" s="18"/>
      <c r="I14" s="18"/>
    </row>
    <row r="15" spans="1:10">
      <c r="G15" s="5"/>
      <c r="I15" s="138" t="str">
        <f>'Buvn.kopt.'!$C$14</f>
        <v>Tāme sastādīta [datums]</v>
      </c>
      <c r="J15" s="32"/>
    </row>
    <row r="16" spans="1:10" ht="12.75" customHeight="1">
      <c r="A16" s="367" t="s">
        <v>4</v>
      </c>
      <c r="B16" s="365" t="s">
        <v>23</v>
      </c>
      <c r="C16" s="368" t="s">
        <v>69</v>
      </c>
      <c r="D16" s="369"/>
      <c r="E16" s="367" t="s">
        <v>42</v>
      </c>
      <c r="F16" s="364" t="s">
        <v>13</v>
      </c>
      <c r="G16" s="364"/>
      <c r="H16" s="364"/>
      <c r="I16" s="364"/>
      <c r="J16" s="37"/>
    </row>
    <row r="17" spans="1:10" s="18" customFormat="1" ht="45" customHeight="1">
      <c r="A17" s="367"/>
      <c r="B17" s="366"/>
      <c r="C17" s="370"/>
      <c r="D17" s="371"/>
      <c r="E17" s="367"/>
      <c r="F17" s="236" t="s">
        <v>39</v>
      </c>
      <c r="G17" s="236" t="s">
        <v>40</v>
      </c>
      <c r="H17" s="194" t="s">
        <v>41</v>
      </c>
      <c r="I17" s="194" t="s">
        <v>22</v>
      </c>
      <c r="J17" s="38"/>
    </row>
    <row r="18" spans="1:10" s="18" customFormat="1">
      <c r="A18" s="237"/>
      <c r="B18" s="273"/>
      <c r="C18" s="273"/>
      <c r="D18" s="274"/>
      <c r="E18" s="237"/>
      <c r="F18" s="237"/>
      <c r="G18" s="237"/>
      <c r="H18" s="238"/>
      <c r="I18" s="238"/>
    </row>
    <row r="19" spans="1:10" s="18" customFormat="1">
      <c r="A19" s="304">
        <v>0</v>
      </c>
      <c r="B19" s="305">
        <v>1</v>
      </c>
      <c r="C19" s="353" t="s">
        <v>985</v>
      </c>
      <c r="D19" s="354"/>
      <c r="E19" s="302"/>
      <c r="F19" s="302"/>
      <c r="G19" s="302"/>
      <c r="H19" s="273"/>
      <c r="I19" s="273"/>
    </row>
    <row r="20" spans="1:10" s="18" customFormat="1" ht="26.45" customHeight="1">
      <c r="A20" s="239">
        <v>1</v>
      </c>
      <c r="B20" s="239">
        <v>1.1000000000000001</v>
      </c>
      <c r="C20" s="355" t="s">
        <v>931</v>
      </c>
      <c r="D20" s="356"/>
      <c r="E20" s="242">
        <f>F20+G20+H20</f>
        <v>0</v>
      </c>
      <c r="F20" s="243">
        <f>'1.1 Pamati, ā.inž.'!M43</f>
        <v>0</v>
      </c>
      <c r="G20" s="243">
        <f>'1.1 Pamati, ā.inž.'!N43</f>
        <v>0</v>
      </c>
      <c r="H20" s="243">
        <f>'1.1 Pamati, ā.inž.'!O43</f>
        <v>0</v>
      </c>
      <c r="I20" s="243">
        <f>'1.1 Pamati, ā.inž.'!L43</f>
        <v>0</v>
      </c>
      <c r="J20" s="245"/>
    </row>
    <row r="21" spans="1:10" s="18" customFormat="1">
      <c r="A21" s="239">
        <v>2</v>
      </c>
      <c r="B21" s="239">
        <v>1.2</v>
      </c>
      <c r="C21" s="355" t="s">
        <v>984</v>
      </c>
      <c r="D21" s="356"/>
      <c r="E21" s="242">
        <f t="shared" ref="E21:E37" si="0">F21+G21+H21</f>
        <v>0</v>
      </c>
      <c r="F21" s="246">
        <f>'1.2 Prefabricētie elementi'!M60</f>
        <v>0</v>
      </c>
      <c r="G21" s="246">
        <f>'1.2 Prefabricētie elementi'!N60</f>
        <v>0</v>
      </c>
      <c r="H21" s="246">
        <f>'1.2 Prefabricētie elementi'!O60</f>
        <v>0</v>
      </c>
      <c r="I21" s="246">
        <f>'1.2 Prefabricētie elementi'!L60</f>
        <v>0</v>
      </c>
      <c r="J21" s="245"/>
    </row>
    <row r="22" spans="1:10" s="18" customFormat="1">
      <c r="A22" s="239">
        <v>3</v>
      </c>
      <c r="B22" s="239">
        <v>1.3</v>
      </c>
      <c r="C22" s="355" t="s">
        <v>667</v>
      </c>
      <c r="D22" s="356"/>
      <c r="E22" s="242">
        <f t="shared" si="0"/>
        <v>0</v>
      </c>
      <c r="F22" s="246">
        <f>'1.3 Jumts'!M44</f>
        <v>0</v>
      </c>
      <c r="G22" s="246">
        <f>'1.3 Jumts'!N44</f>
        <v>0</v>
      </c>
      <c r="H22" s="246">
        <f>'1.3 Jumts'!O44</f>
        <v>0</v>
      </c>
      <c r="I22" s="246">
        <f>'1.3 Jumts'!L44</f>
        <v>0</v>
      </c>
      <c r="J22" s="245"/>
    </row>
    <row r="23" spans="1:10" s="18" customFormat="1" ht="12" customHeight="1">
      <c r="A23" s="239">
        <v>4</v>
      </c>
      <c r="B23" s="239">
        <v>1.4</v>
      </c>
      <c r="C23" s="355" t="s">
        <v>685</v>
      </c>
      <c r="D23" s="356"/>
      <c r="E23" s="242">
        <f t="shared" si="0"/>
        <v>0</v>
      </c>
      <c r="F23" s="246">
        <f>'1.4 Grīdas'!M17</f>
        <v>0</v>
      </c>
      <c r="G23" s="246">
        <f>'1.4 Grīdas'!N17</f>
        <v>0</v>
      </c>
      <c r="H23" s="246">
        <f>'1.4 Grīdas'!O17</f>
        <v>0</v>
      </c>
      <c r="I23" s="246">
        <f>'1.4 Grīdas'!L17</f>
        <v>0</v>
      </c>
      <c r="J23" s="245"/>
    </row>
    <row r="24" spans="1:10" s="18" customFormat="1" ht="12" customHeight="1">
      <c r="A24" s="239">
        <v>5</v>
      </c>
      <c r="B24" s="239">
        <v>1.5</v>
      </c>
      <c r="C24" s="57" t="s">
        <v>686</v>
      </c>
      <c r="D24" s="275"/>
      <c r="E24" s="242">
        <f t="shared" si="0"/>
        <v>0</v>
      </c>
      <c r="F24" s="246">
        <f>'1.5 Sienas'!M27</f>
        <v>0</v>
      </c>
      <c r="G24" s="246">
        <f>'1.5 Sienas'!N27</f>
        <v>0</v>
      </c>
      <c r="H24" s="246">
        <f>'1.5 Sienas'!O27</f>
        <v>0</v>
      </c>
      <c r="I24" s="246">
        <f>'1.5 Sienas'!L27</f>
        <v>0</v>
      </c>
      <c r="J24" s="245"/>
    </row>
    <row r="25" spans="1:10" s="18" customFormat="1" ht="12" customHeight="1">
      <c r="A25" s="239">
        <v>6</v>
      </c>
      <c r="B25" s="239">
        <v>1.6</v>
      </c>
      <c r="C25" s="57" t="s">
        <v>703</v>
      </c>
      <c r="D25" s="275"/>
      <c r="E25" s="242">
        <f t="shared" si="0"/>
        <v>0</v>
      </c>
      <c r="F25" s="246">
        <f>'1.6 Ailes'!M48</f>
        <v>0</v>
      </c>
      <c r="G25" s="246">
        <f>'1.6 Ailes'!N48</f>
        <v>0</v>
      </c>
      <c r="H25" s="246">
        <f>'1.6 Ailes'!O48</f>
        <v>0</v>
      </c>
      <c r="I25" s="246">
        <f>'1.6 Ailes'!L48</f>
        <v>0</v>
      </c>
      <c r="J25" s="245"/>
    </row>
    <row r="26" spans="1:10" s="18" customFormat="1" ht="12" customHeight="1">
      <c r="A26" s="239">
        <v>7</v>
      </c>
      <c r="B26" s="239">
        <v>1.7</v>
      </c>
      <c r="C26" s="57" t="s">
        <v>724</v>
      </c>
      <c r="D26" s="275"/>
      <c r="E26" s="242">
        <f t="shared" si="0"/>
        <v>0</v>
      </c>
      <c r="F26" s="246">
        <f>'1.7 Apdare'!M38</f>
        <v>0</v>
      </c>
      <c r="G26" s="246">
        <f>'1.7 Apdare'!N38</f>
        <v>0</v>
      </c>
      <c r="H26" s="246">
        <f>'1.7 Apdare'!O38</f>
        <v>0</v>
      </c>
      <c r="I26" s="246">
        <f>'1.7 Apdare'!L38</f>
        <v>0</v>
      </c>
      <c r="J26" s="245"/>
    </row>
    <row r="27" spans="1:10" s="18" customFormat="1" ht="12" customHeight="1">
      <c r="A27" s="239">
        <v>8</v>
      </c>
      <c r="B27" s="239">
        <v>1.8</v>
      </c>
      <c r="C27" s="57" t="s">
        <v>929</v>
      </c>
      <c r="D27" s="275"/>
      <c r="E27" s="242">
        <f t="shared" si="0"/>
        <v>0</v>
      </c>
      <c r="F27" s="246">
        <f>'1.8 Apr. iekšt.'!M18</f>
        <v>0</v>
      </c>
      <c r="G27" s="246">
        <f>'1.8 Apr. iekšt.'!N18</f>
        <v>0</v>
      </c>
      <c r="H27" s="246">
        <f>'1.8 Apr. iekšt.'!O18</f>
        <v>0</v>
      </c>
      <c r="I27" s="246">
        <f>'1.8 Apr. iekšt.'!L18</f>
        <v>0</v>
      </c>
      <c r="J27" s="245"/>
    </row>
    <row r="28" spans="1:10" s="18" customFormat="1" ht="12" customHeight="1">
      <c r="A28" s="239">
        <v>9</v>
      </c>
      <c r="B28" s="239">
        <v>1.9</v>
      </c>
      <c r="C28" s="57" t="s">
        <v>746</v>
      </c>
      <c r="D28" s="275"/>
      <c r="E28" s="242">
        <f t="shared" si="0"/>
        <v>0</v>
      </c>
      <c r="F28" s="246">
        <f>'1.9 Sanm.'!M34</f>
        <v>0</v>
      </c>
      <c r="G28" s="246">
        <f>'1.9 Sanm.'!N34</f>
        <v>0</v>
      </c>
      <c r="H28" s="246">
        <f>'1.9 Sanm.'!O34</f>
        <v>0</v>
      </c>
      <c r="I28" s="246">
        <f>'1.9 Sanm.'!L34</f>
        <v>0</v>
      </c>
      <c r="J28" s="245"/>
    </row>
    <row r="29" spans="1:10" s="18" customFormat="1" ht="12" customHeight="1">
      <c r="A29" s="239">
        <v>10</v>
      </c>
      <c r="B29" s="200">
        <v>1.1000000000000001</v>
      </c>
      <c r="C29" s="57" t="s">
        <v>784</v>
      </c>
      <c r="D29" s="275"/>
      <c r="E29" s="242">
        <f t="shared" si="0"/>
        <v>0</v>
      </c>
      <c r="F29" s="246">
        <f>'1.10 Kopl.,aprīk'!M37</f>
        <v>0</v>
      </c>
      <c r="G29" s="246">
        <f>'1.10 Kopl.,aprīk'!N37</f>
        <v>0</v>
      </c>
      <c r="H29" s="246">
        <f>'1.10 Kopl.,aprīk'!O37</f>
        <v>0</v>
      </c>
      <c r="I29" s="246">
        <f>'1.10 Kopl.,aprīk'!L37</f>
        <v>0</v>
      </c>
      <c r="J29" s="245"/>
    </row>
    <row r="30" spans="1:10" s="18" customFormat="1" ht="12" customHeight="1">
      <c r="A30" s="239">
        <v>11</v>
      </c>
      <c r="B30" s="239">
        <v>1.1100000000000001</v>
      </c>
      <c r="C30" s="57" t="s">
        <v>928</v>
      </c>
      <c r="D30" s="275"/>
      <c r="E30" s="242">
        <f t="shared" si="0"/>
        <v>0</v>
      </c>
      <c r="F30" s="246">
        <f>'1.11 Apr.ārt.'!M17</f>
        <v>0</v>
      </c>
      <c r="G30" s="246">
        <f>'1.11 Apr.ārt.'!N17</f>
        <v>0</v>
      </c>
      <c r="H30" s="246">
        <f>'1.11 Apr.ārt.'!O17</f>
        <v>0</v>
      </c>
      <c r="I30" s="246">
        <f>'1.11 Apr.ārt.'!L17</f>
        <v>0</v>
      </c>
      <c r="J30" s="245"/>
    </row>
    <row r="31" spans="1:10" s="18" customFormat="1" ht="12" customHeight="1">
      <c r="A31" s="239">
        <v>12</v>
      </c>
      <c r="B31" s="239">
        <v>1.1200000000000001</v>
      </c>
      <c r="C31" s="57" t="s">
        <v>70</v>
      </c>
      <c r="D31" s="275"/>
      <c r="E31" s="242">
        <f t="shared" si="0"/>
        <v>0</v>
      </c>
      <c r="F31" s="246">
        <f>'1.12 Apkure'!O64</f>
        <v>0</v>
      </c>
      <c r="G31" s="246">
        <f>'1.12 Apkure'!P64</f>
        <v>0</v>
      </c>
      <c r="H31" s="246">
        <f>'1.12 Apkure'!Q64</f>
        <v>0</v>
      </c>
      <c r="I31" s="246">
        <f>'1.12 Apkure'!N64</f>
        <v>0</v>
      </c>
      <c r="J31" s="245"/>
    </row>
    <row r="32" spans="1:10" s="18" customFormat="1" ht="12" customHeight="1">
      <c r="A32" s="239">
        <v>13</v>
      </c>
      <c r="B32" s="239">
        <v>1.1299999999999999</v>
      </c>
      <c r="C32" s="57" t="s">
        <v>71</v>
      </c>
      <c r="D32" s="275"/>
      <c r="E32" s="242">
        <f t="shared" si="0"/>
        <v>0</v>
      </c>
      <c r="F32" s="246">
        <f>'1.13 Vent.'!O69</f>
        <v>0</v>
      </c>
      <c r="G32" s="246">
        <f>'1.13 Vent.'!P69</f>
        <v>0</v>
      </c>
      <c r="H32" s="246">
        <f>'1.13 Vent.'!Q69</f>
        <v>0</v>
      </c>
      <c r="I32" s="246">
        <f>'1.13 Vent.'!N69</f>
        <v>0</v>
      </c>
      <c r="J32" s="245"/>
    </row>
    <row r="33" spans="1:10" s="18" customFormat="1" ht="12" customHeight="1">
      <c r="A33" s="239">
        <v>14</v>
      </c>
      <c r="B33" s="239">
        <v>1.1399999999999999</v>
      </c>
      <c r="C33" s="57" t="s">
        <v>72</v>
      </c>
      <c r="D33" s="275"/>
      <c r="E33" s="242">
        <f t="shared" si="0"/>
        <v>0</v>
      </c>
      <c r="F33" s="246">
        <f>'1.14 Kond.'!O39</f>
        <v>0</v>
      </c>
      <c r="G33" s="246">
        <f>'1.14 Kond.'!P39</f>
        <v>0</v>
      </c>
      <c r="H33" s="246">
        <f>'1.14 Kond.'!Q39</f>
        <v>0</v>
      </c>
      <c r="I33" s="246">
        <f>'1.14 Kond.'!N39</f>
        <v>0</v>
      </c>
      <c r="J33" s="245"/>
    </row>
    <row r="34" spans="1:10" s="18" customFormat="1" ht="12" customHeight="1">
      <c r="A34" s="239">
        <v>15</v>
      </c>
      <c r="B34" s="239">
        <v>1.1499999999999999</v>
      </c>
      <c r="C34" s="57" t="s">
        <v>62</v>
      </c>
      <c r="D34" s="275"/>
      <c r="E34" s="242">
        <f t="shared" si="0"/>
        <v>0</v>
      </c>
      <c r="F34" s="246">
        <f>'1.15 UK'!O148</f>
        <v>0</v>
      </c>
      <c r="G34" s="246">
        <f>'1.15 UK'!P148</f>
        <v>0</v>
      </c>
      <c r="H34" s="246">
        <f>'1.15 UK'!Q148</f>
        <v>0</v>
      </c>
      <c r="I34" s="246">
        <f>'1.15 UK'!N148</f>
        <v>0</v>
      </c>
      <c r="J34" s="245"/>
    </row>
    <row r="35" spans="1:10" s="18" customFormat="1" ht="12" customHeight="1">
      <c r="A35" s="239">
        <v>16</v>
      </c>
      <c r="B35" s="239">
        <v>1.1599999999999999</v>
      </c>
      <c r="C35" s="57" t="s">
        <v>63</v>
      </c>
      <c r="D35" s="275"/>
      <c r="E35" s="242">
        <f t="shared" si="0"/>
        <v>0</v>
      </c>
      <c r="F35" s="246">
        <f>'1.16 EL'!M101</f>
        <v>0</v>
      </c>
      <c r="G35" s="246">
        <f>'1.16 EL'!N101</f>
        <v>0</v>
      </c>
      <c r="H35" s="246">
        <f>'1.16 EL'!O101</f>
        <v>0</v>
      </c>
      <c r="I35" s="246">
        <f>'1.16 EL'!L101</f>
        <v>0</v>
      </c>
      <c r="J35" s="245"/>
    </row>
    <row r="36" spans="1:10" s="18" customFormat="1" ht="12" customHeight="1">
      <c r="A36" s="239">
        <v>17</v>
      </c>
      <c r="B36" s="239">
        <v>1.17</v>
      </c>
      <c r="C36" s="57" t="s">
        <v>64</v>
      </c>
      <c r="D36" s="275"/>
      <c r="E36" s="242">
        <f t="shared" si="0"/>
        <v>0</v>
      </c>
      <c r="F36" s="246">
        <f>'1.17 ESS'!O98</f>
        <v>0</v>
      </c>
      <c r="G36" s="246">
        <f>'1.17 ESS'!P98</f>
        <v>0</v>
      </c>
      <c r="H36" s="246">
        <f>'1.17 ESS'!Q98</f>
        <v>0</v>
      </c>
      <c r="I36" s="246">
        <f>'1.17 ESS'!N98</f>
        <v>0</v>
      </c>
      <c r="J36" s="245"/>
    </row>
    <row r="37" spans="1:10" s="18" customFormat="1" ht="33.75" customHeight="1">
      <c r="A37" s="239">
        <v>18</v>
      </c>
      <c r="B37" s="239">
        <v>1.18</v>
      </c>
      <c r="C37" s="57" t="s">
        <v>450</v>
      </c>
      <c r="D37" s="275"/>
      <c r="E37" s="242">
        <f t="shared" si="0"/>
        <v>0</v>
      </c>
      <c r="F37" s="246">
        <f>'1.18 UAS'!O41</f>
        <v>0</v>
      </c>
      <c r="G37" s="246">
        <f>'1.18 UAS'!P41</f>
        <v>0</v>
      </c>
      <c r="H37" s="246">
        <f>'1.18 UAS'!Q41</f>
        <v>0</v>
      </c>
      <c r="I37" s="246">
        <f>'1.18 UAS'!N41</f>
        <v>0</v>
      </c>
      <c r="J37" s="245"/>
    </row>
    <row r="38" spans="1:10">
      <c r="A38" s="42"/>
      <c r="B38" s="250"/>
      <c r="C38" s="251"/>
      <c r="D38" s="252"/>
      <c r="E38" s="253">
        <f>F38+G38+H38</f>
        <v>0</v>
      </c>
      <c r="F38" s="253"/>
      <c r="G38" s="253"/>
      <c r="H38" s="253"/>
      <c r="I38" s="253"/>
      <c r="J38" s="245"/>
    </row>
    <row r="39" spans="1:10">
      <c r="A39" s="357" t="s">
        <v>0</v>
      </c>
      <c r="B39" s="357"/>
      <c r="C39" s="357"/>
      <c r="D39" s="19"/>
      <c r="E39" s="20">
        <f>SUM(E18:E38)</f>
        <v>0</v>
      </c>
      <c r="F39" s="20">
        <f>SUM(F18:F38)</f>
        <v>0</v>
      </c>
      <c r="G39" s="20">
        <f>SUM(G18:G38)</f>
        <v>0</v>
      </c>
      <c r="H39" s="20">
        <f>SUM(H18:H38)</f>
        <v>0</v>
      </c>
      <c r="I39" s="20">
        <f>SUM(I18:I38)</f>
        <v>0</v>
      </c>
      <c r="J39" s="254"/>
    </row>
    <row r="40" spans="1:10">
      <c r="A40" s="358" t="s">
        <v>14</v>
      </c>
      <c r="B40" s="358"/>
      <c r="C40" s="358"/>
      <c r="D40" s="11">
        <v>0.1</v>
      </c>
      <c r="E40" s="21">
        <f>ROUND(E39*D40,2)</f>
        <v>0</v>
      </c>
    </row>
    <row r="41" spans="1:10">
      <c r="A41" s="359" t="s">
        <v>15</v>
      </c>
      <c r="B41" s="359"/>
      <c r="C41" s="359"/>
      <c r="D41" s="22"/>
      <c r="E41" s="21">
        <f>ROUND(E40*0.05,2)</f>
        <v>0</v>
      </c>
    </row>
    <row r="42" spans="1:10">
      <c r="A42" s="360" t="s">
        <v>16</v>
      </c>
      <c r="B42" s="361"/>
      <c r="C42" s="362"/>
      <c r="D42" s="11">
        <v>7.0000000000000007E-2</v>
      </c>
      <c r="E42" s="21">
        <f>ROUND(E39*D42,2)</f>
        <v>0</v>
      </c>
      <c r="G42" s="40"/>
    </row>
    <row r="43" spans="1:10">
      <c r="A43" s="357" t="s">
        <v>17</v>
      </c>
      <c r="B43" s="357"/>
      <c r="C43" s="357"/>
      <c r="D43" s="19"/>
      <c r="E43" s="20">
        <f>E39+E40+E42</f>
        <v>0</v>
      </c>
      <c r="G43" s="23"/>
      <c r="J43" s="254"/>
    </row>
    <row r="44" spans="1:10" s="207" customFormat="1">
      <c r="A44" s="205"/>
      <c r="B44" s="205"/>
      <c r="C44" s="206"/>
    </row>
    <row r="45" spans="1:10" s="207" customFormat="1">
      <c r="A45" s="205"/>
      <c r="B45" s="205"/>
      <c r="C45" s="206"/>
      <c r="E45" s="276"/>
    </row>
    <row r="46" spans="1:10" s="207" customFormat="1">
      <c r="A46" s="205"/>
      <c r="B46" s="205"/>
      <c r="C46" s="206"/>
    </row>
    <row r="47" spans="1:10" s="207" customFormat="1">
      <c r="A47" s="170" t="str">
        <f>'1.1 Pamati, ā.inž.'!$A$47</f>
        <v xml:space="preserve">Sastādīja: </v>
      </c>
      <c r="B47" s="18"/>
      <c r="C47" s="209"/>
    </row>
    <row r="48" spans="1:10" s="12" customFormat="1">
      <c r="A48" s="170"/>
      <c r="B48" s="27"/>
      <c r="C48" s="210"/>
      <c r="F48" s="211"/>
    </row>
    <row r="49" spans="1:6" s="12" customFormat="1">
      <c r="A49" s="170"/>
      <c r="B49" s="27"/>
      <c r="C49" s="27"/>
    </row>
    <row r="50" spans="1:6" s="27" customFormat="1">
      <c r="A50" s="174"/>
      <c r="D50" s="12"/>
      <c r="E50" s="12"/>
      <c r="F50" s="12"/>
    </row>
    <row r="51" spans="1:6" s="12" customFormat="1">
      <c r="A51" s="170" t="str">
        <f>'1.1 Pamati, ā.inž.'!$A$51</f>
        <v xml:space="preserve">Pārbaudīja: </v>
      </c>
      <c r="B51" s="27"/>
      <c r="C51" s="27"/>
    </row>
    <row r="52" spans="1:6" s="12" customFormat="1">
      <c r="A52" s="27"/>
      <c r="B52" s="27"/>
      <c r="C52" s="27"/>
    </row>
    <row r="53" spans="1:6" s="12" customFormat="1">
      <c r="A53" s="27"/>
      <c r="B53" s="27"/>
      <c r="C53" s="27"/>
    </row>
    <row r="54" spans="1:6" s="12" customFormat="1">
      <c r="A54" s="27"/>
      <c r="B54" s="27"/>
      <c r="C54" s="27"/>
    </row>
    <row r="55" spans="1:6">
      <c r="A55" s="9"/>
      <c r="B55" s="9"/>
    </row>
    <row r="57" spans="1:6">
      <c r="A57" s="9"/>
      <c r="B57" s="9"/>
    </row>
    <row r="58" spans="1:6">
      <c r="A58" s="9"/>
      <c r="B58" s="9"/>
    </row>
    <row r="59" spans="1:6">
      <c r="A59" s="9"/>
      <c r="B59" s="9"/>
    </row>
    <row r="65" spans="1:2">
      <c r="A65" s="174"/>
      <c r="B65" s="174"/>
    </row>
  </sheetData>
  <mergeCells count="20">
    <mergeCell ref="A2:I2"/>
    <mergeCell ref="F16:I16"/>
    <mergeCell ref="B16:B17"/>
    <mergeCell ref="A16:A17"/>
    <mergeCell ref="C16:D17"/>
    <mergeCell ref="A7:I7"/>
    <mergeCell ref="A3:I3"/>
    <mergeCell ref="A4:I4"/>
    <mergeCell ref="E16:E17"/>
    <mergeCell ref="A8:I8"/>
    <mergeCell ref="C19:D19"/>
    <mergeCell ref="C22:D22"/>
    <mergeCell ref="C21:D21"/>
    <mergeCell ref="C20:D20"/>
    <mergeCell ref="A43:C43"/>
    <mergeCell ref="A39:C39"/>
    <mergeCell ref="A40:C40"/>
    <mergeCell ref="A41:C41"/>
    <mergeCell ref="A42:C42"/>
    <mergeCell ref="C23:D23"/>
  </mergeCells>
  <phoneticPr fontId="4" type="noConversion"/>
  <printOptions horizontalCentered="1"/>
  <pageMargins left="0.74803149606299202" right="0.74803149606299202" top="1.234251969" bottom="0.484251969" header="0.511811023622047" footer="0.511811023622047"/>
  <pageSetup paperSize="9" scale="61"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9DE1-8AE1-4961-B729-31FBC8E35AE5}">
  <sheetPr>
    <tabColor theme="6" tint="-0.499984740745262"/>
  </sheetPr>
  <dimension ref="A1:S54"/>
  <sheetViews>
    <sheetView topLeftCell="J28" workbookViewId="0">
      <selection activeCell="P11" sqref="P11"/>
    </sheetView>
  </sheetViews>
  <sheetFormatPr defaultColWidth="9.28515625" defaultRowHeight="12.75"/>
  <cols>
    <col min="1" max="1" width="4.5703125" style="308" customWidth="1"/>
    <col min="2" max="2" width="5.5703125" style="308" customWidth="1"/>
    <col min="3" max="3" width="34.7109375" style="308" customWidth="1"/>
    <col min="4" max="4" width="6.28515625" style="308" customWidth="1"/>
    <col min="5" max="5" width="9.5703125" style="308" customWidth="1"/>
    <col min="6" max="6" width="8.42578125" style="308" customWidth="1"/>
    <col min="7" max="7" width="8.7109375" style="308" customWidth="1"/>
    <col min="8" max="8" width="9.5703125" style="308" customWidth="1"/>
    <col min="9" max="9" width="9" style="308" customWidth="1"/>
    <col min="10" max="10" width="9.42578125" style="308" customWidth="1"/>
    <col min="11" max="11" width="10.5703125" style="308" customWidth="1"/>
    <col min="12" max="12" width="10.28515625" style="308" customWidth="1"/>
    <col min="13" max="13" width="10.42578125" style="308" customWidth="1"/>
    <col min="14" max="14" width="10.5703125" style="308" customWidth="1"/>
    <col min="15" max="15" width="11" style="308" customWidth="1"/>
    <col min="16" max="16" width="12" style="308" customWidth="1"/>
    <col min="17" max="17" width="9.42578125" style="307" customWidth="1"/>
    <col min="18" max="18" width="9.28515625" style="307"/>
    <col min="19" max="19" width="11" style="308" customWidth="1"/>
    <col min="20" max="16384" width="9.28515625" style="308"/>
  </cols>
  <sheetData>
    <row r="1" spans="1:17">
      <c r="A1" s="379" t="s">
        <v>986</v>
      </c>
      <c r="B1" s="379"/>
      <c r="C1" s="379"/>
      <c r="D1" s="379"/>
      <c r="E1" s="379"/>
      <c r="F1" s="379"/>
      <c r="G1" s="379"/>
      <c r="H1" s="379"/>
      <c r="I1" s="379"/>
      <c r="J1" s="379"/>
      <c r="K1" s="379"/>
      <c r="L1" s="379"/>
      <c r="M1" s="379"/>
      <c r="N1" s="379"/>
      <c r="O1" s="379"/>
      <c r="P1" s="379"/>
      <c r="Q1" s="306"/>
    </row>
    <row r="2" spans="1:17">
      <c r="A2" s="380" t="str">
        <f>Kops.1!C19</f>
        <v>Būvlaukuma ierīkošana un uzturēšana</v>
      </c>
      <c r="B2" s="380"/>
      <c r="C2" s="380"/>
      <c r="D2" s="380"/>
      <c r="E2" s="380"/>
      <c r="F2" s="380"/>
      <c r="G2" s="380"/>
      <c r="H2" s="380"/>
      <c r="I2" s="380"/>
      <c r="J2" s="380"/>
      <c r="K2" s="380"/>
      <c r="L2" s="380"/>
      <c r="M2" s="380"/>
      <c r="N2" s="380"/>
      <c r="O2" s="380"/>
      <c r="P2" s="380"/>
    </row>
    <row r="3" spans="1:17">
      <c r="A3" s="309"/>
      <c r="B3" s="309"/>
      <c r="C3" s="309"/>
      <c r="D3" s="309"/>
      <c r="E3" s="309"/>
      <c r="F3" s="309"/>
      <c r="G3" s="309"/>
      <c r="H3" s="309"/>
      <c r="I3" s="309"/>
      <c r="J3" s="309"/>
      <c r="K3" s="309"/>
      <c r="L3" s="309"/>
      <c r="M3" s="309"/>
      <c r="N3" s="309"/>
      <c r="O3" s="309"/>
      <c r="P3" s="309"/>
    </row>
    <row r="4" spans="1:17" ht="29.25" customHeight="1">
      <c r="A4" s="381" t="s">
        <v>926</v>
      </c>
      <c r="B4" s="381"/>
      <c r="C4" s="381"/>
      <c r="D4" s="381"/>
      <c r="E4" s="381"/>
      <c r="F4" s="381"/>
      <c r="G4" s="381"/>
      <c r="H4" s="381"/>
      <c r="I4" s="381"/>
      <c r="J4" s="381"/>
      <c r="K4" s="381"/>
      <c r="L4" s="381"/>
      <c r="M4" s="381"/>
      <c r="N4" s="381"/>
      <c r="O4" s="381"/>
      <c r="P4" s="381"/>
    </row>
    <row r="5" spans="1:17" ht="28.5" customHeight="1">
      <c r="A5" s="381" t="s">
        <v>927</v>
      </c>
      <c r="B5" s="381"/>
      <c r="C5" s="381"/>
      <c r="D5" s="381"/>
      <c r="E5" s="381"/>
      <c r="F5" s="381"/>
      <c r="G5" s="381"/>
      <c r="H5" s="381"/>
      <c r="I5" s="381"/>
      <c r="J5" s="381"/>
      <c r="K5" s="381"/>
      <c r="L5" s="381"/>
      <c r="M5" s="381"/>
      <c r="N5" s="381"/>
      <c r="O5" s="381"/>
      <c r="P5" s="381"/>
    </row>
    <row r="6" spans="1:17">
      <c r="A6" s="310" t="s">
        <v>1014</v>
      </c>
      <c r="B6" s="310"/>
      <c r="C6" s="307"/>
      <c r="D6" s="311"/>
      <c r="E6" s="311"/>
      <c r="F6" s="311"/>
      <c r="G6" s="311"/>
      <c r="H6" s="307"/>
      <c r="I6" s="307"/>
      <c r="J6" s="307"/>
      <c r="K6" s="307"/>
      <c r="L6" s="307"/>
      <c r="M6" s="307"/>
      <c r="N6" s="307"/>
      <c r="O6" s="307"/>
      <c r="P6" s="307"/>
    </row>
    <row r="7" spans="1:17">
      <c r="A7" s="310" t="s">
        <v>921</v>
      </c>
      <c r="B7" s="310"/>
      <c r="C7" s="307"/>
      <c r="D7" s="311"/>
      <c r="E7" s="311"/>
      <c r="F7" s="311"/>
      <c r="G7" s="311"/>
      <c r="H7" s="307"/>
      <c r="I7" s="307"/>
      <c r="J7" s="307"/>
      <c r="K7" s="307"/>
      <c r="L7" s="307"/>
      <c r="M7" s="307"/>
      <c r="N7" s="307"/>
      <c r="O7" s="307"/>
      <c r="P7" s="307"/>
    </row>
    <row r="8" spans="1:17">
      <c r="A8" s="310"/>
      <c r="B8" s="310"/>
      <c r="C8" s="307"/>
      <c r="D8" s="311"/>
      <c r="E8" s="311"/>
      <c r="F8" s="311"/>
      <c r="G8" s="311"/>
      <c r="H8" s="307"/>
      <c r="I8" s="307"/>
      <c r="J8" s="307"/>
      <c r="K8" s="307"/>
      <c r="L8" s="307"/>
      <c r="M8" s="307"/>
      <c r="N8" s="307"/>
      <c r="O8" s="307"/>
      <c r="P8" s="307"/>
    </row>
    <row r="9" spans="1:17">
      <c r="A9" s="308" t="s">
        <v>930</v>
      </c>
      <c r="C9" s="310"/>
      <c r="D9" s="311"/>
      <c r="H9" s="307"/>
      <c r="I9" s="307"/>
      <c r="J9" s="307"/>
      <c r="K9" s="310"/>
      <c r="L9" s="310"/>
      <c r="M9" s="382" t="s">
        <v>20</v>
      </c>
      <c r="N9" s="382"/>
      <c r="O9" s="383">
        <f>P39</f>
        <v>0</v>
      </c>
      <c r="P9" s="384"/>
    </row>
    <row r="10" spans="1:17">
      <c r="C10" s="310"/>
      <c r="D10" s="311"/>
      <c r="H10" s="307"/>
      <c r="I10" s="307"/>
      <c r="J10" s="307"/>
      <c r="K10" s="310"/>
      <c r="L10" s="310"/>
      <c r="M10" s="311"/>
      <c r="N10" s="311"/>
      <c r="O10" s="312"/>
      <c r="P10" s="313"/>
    </row>
    <row r="11" spans="1:17">
      <c r="A11" s="310"/>
      <c r="B11" s="310"/>
      <c r="C11" s="310"/>
      <c r="D11" s="307"/>
      <c r="P11" s="311">
        <f>Kops.1!$E$15</f>
        <v>0</v>
      </c>
    </row>
    <row r="12" spans="1:17" ht="12.75" customHeight="1">
      <c r="A12" s="376" t="s">
        <v>4</v>
      </c>
      <c r="B12" s="376" t="s">
        <v>24</v>
      </c>
      <c r="C12" s="376" t="s">
        <v>43</v>
      </c>
      <c r="D12" s="376" t="s">
        <v>1</v>
      </c>
      <c r="E12" s="378" t="s">
        <v>2</v>
      </c>
      <c r="F12" s="373" t="s">
        <v>5</v>
      </c>
      <c r="G12" s="374"/>
      <c r="H12" s="374"/>
      <c r="I12" s="374"/>
      <c r="J12" s="374"/>
      <c r="K12" s="375"/>
      <c r="L12" s="373" t="s">
        <v>3</v>
      </c>
      <c r="M12" s="374"/>
      <c r="N12" s="374"/>
      <c r="O12" s="374"/>
      <c r="P12" s="375"/>
    </row>
    <row r="13" spans="1:17" ht="55.5" customHeight="1">
      <c r="A13" s="377"/>
      <c r="B13" s="377"/>
      <c r="C13" s="377"/>
      <c r="D13" s="377"/>
      <c r="E13" s="378"/>
      <c r="F13" s="314" t="s">
        <v>25</v>
      </c>
      <c r="G13" s="314" t="s">
        <v>26</v>
      </c>
      <c r="H13" s="314" t="s">
        <v>39</v>
      </c>
      <c r="I13" s="314" t="s">
        <v>40</v>
      </c>
      <c r="J13" s="314" t="s">
        <v>41</v>
      </c>
      <c r="K13" s="314" t="s">
        <v>44</v>
      </c>
      <c r="L13" s="314" t="s">
        <v>27</v>
      </c>
      <c r="M13" s="314" t="s">
        <v>39</v>
      </c>
      <c r="N13" s="314" t="s">
        <v>40</v>
      </c>
      <c r="O13" s="314" t="s">
        <v>41</v>
      </c>
      <c r="P13" s="314" t="s">
        <v>45</v>
      </c>
    </row>
    <row r="14" spans="1:17" ht="23.25" customHeight="1">
      <c r="A14" s="315"/>
      <c r="B14" s="316"/>
      <c r="C14" s="317"/>
      <c r="D14" s="304"/>
      <c r="E14" s="318"/>
      <c r="F14" s="267"/>
      <c r="G14" s="319"/>
      <c r="H14" s="320"/>
      <c r="I14" s="320"/>
      <c r="J14" s="320"/>
      <c r="K14" s="321"/>
      <c r="L14" s="321"/>
      <c r="M14" s="132"/>
      <c r="N14" s="132"/>
      <c r="O14" s="132"/>
      <c r="P14" s="321"/>
    </row>
    <row r="15" spans="1:17" ht="25.5">
      <c r="A15" s="315"/>
      <c r="B15" s="315"/>
      <c r="C15" s="322" t="s">
        <v>985</v>
      </c>
      <c r="D15" s="303"/>
      <c r="E15" s="323"/>
      <c r="F15" s="323"/>
      <c r="G15" s="323"/>
      <c r="H15" s="318"/>
      <c r="I15" s="318"/>
      <c r="J15" s="318"/>
      <c r="K15" s="324">
        <f t="shared" ref="K15:K35" si="0">ROUND(H15+I15+J15,2)</f>
        <v>0</v>
      </c>
      <c r="L15" s="324">
        <f t="shared" ref="L15:L35" si="1">ROUND(F15*E15,2)</f>
        <v>0</v>
      </c>
      <c r="M15" s="80">
        <f t="shared" ref="M15:M35" si="2">ROUND(H15*E15,2)</f>
        <v>0</v>
      </c>
      <c r="N15" s="80">
        <f t="shared" ref="N15:N35" si="3">ROUND(I15*E15,2)</f>
        <v>0</v>
      </c>
      <c r="O15" s="80">
        <f t="shared" ref="O15:O35" si="4">ROUND(J15*E15,2)</f>
        <v>0</v>
      </c>
      <c r="P15" s="324">
        <f t="shared" ref="P15:P35" si="5">ROUND(M15+N15+O15,2)</f>
        <v>0</v>
      </c>
    </row>
    <row r="16" spans="1:17">
      <c r="A16" s="315">
        <v>1</v>
      </c>
      <c r="B16" s="316"/>
      <c r="C16" s="317" t="s">
        <v>987</v>
      </c>
      <c r="D16" s="304" t="s">
        <v>144</v>
      </c>
      <c r="E16" s="318">
        <v>600</v>
      </c>
      <c r="F16" s="267"/>
      <c r="G16" s="319"/>
      <c r="H16" s="320">
        <f>ROUND(G16*F16,2)</f>
        <v>0</v>
      </c>
      <c r="I16" s="320"/>
      <c r="J16" s="320"/>
      <c r="K16" s="321">
        <f t="shared" si="0"/>
        <v>0</v>
      </c>
      <c r="L16" s="321">
        <f t="shared" si="1"/>
        <v>0</v>
      </c>
      <c r="M16" s="132">
        <f t="shared" si="2"/>
        <v>0</v>
      </c>
      <c r="N16" s="132">
        <f t="shared" si="3"/>
        <v>0</v>
      </c>
      <c r="O16" s="132">
        <f t="shared" si="4"/>
        <v>0</v>
      </c>
      <c r="P16" s="321">
        <f t="shared" si="5"/>
        <v>0</v>
      </c>
    </row>
    <row r="17" spans="1:19" ht="25.5">
      <c r="A17" s="315">
        <v>2</v>
      </c>
      <c r="B17" s="316"/>
      <c r="C17" s="317" t="s">
        <v>988</v>
      </c>
      <c r="D17" s="304" t="s">
        <v>263</v>
      </c>
      <c r="E17" s="318">
        <v>280</v>
      </c>
      <c r="F17" s="267"/>
      <c r="G17" s="319"/>
      <c r="H17" s="320">
        <f t="shared" ref="H17:H35" si="6">ROUND(G17*F17,2)</f>
        <v>0</v>
      </c>
      <c r="I17" s="320"/>
      <c r="J17" s="320"/>
      <c r="K17" s="321">
        <f t="shared" si="0"/>
        <v>0</v>
      </c>
      <c r="L17" s="321">
        <f t="shared" si="1"/>
        <v>0</v>
      </c>
      <c r="M17" s="132">
        <f t="shared" si="2"/>
        <v>0</v>
      </c>
      <c r="N17" s="132">
        <f t="shared" si="3"/>
        <v>0</v>
      </c>
      <c r="O17" s="132">
        <f t="shared" si="4"/>
        <v>0</v>
      </c>
      <c r="P17" s="321">
        <f t="shared" si="5"/>
        <v>0</v>
      </c>
    </row>
    <row r="18" spans="1:19">
      <c r="A18" s="315"/>
      <c r="B18" s="316"/>
      <c r="C18" s="325" t="s">
        <v>989</v>
      </c>
      <c r="D18" s="304" t="s">
        <v>990</v>
      </c>
      <c r="E18" s="318">
        <v>10</v>
      </c>
      <c r="F18" s="267"/>
      <c r="G18" s="319"/>
      <c r="H18" s="320">
        <f t="shared" si="6"/>
        <v>0</v>
      </c>
      <c r="I18" s="320"/>
      <c r="J18" s="320"/>
      <c r="K18" s="321">
        <f t="shared" si="0"/>
        <v>0</v>
      </c>
      <c r="L18" s="321">
        <f t="shared" si="1"/>
        <v>0</v>
      </c>
      <c r="M18" s="132">
        <f t="shared" si="2"/>
        <v>0</v>
      </c>
      <c r="N18" s="132">
        <f t="shared" si="3"/>
        <v>0</v>
      </c>
      <c r="O18" s="132">
        <f t="shared" si="4"/>
        <v>0</v>
      </c>
      <c r="P18" s="321">
        <f t="shared" si="5"/>
        <v>0</v>
      </c>
    </row>
    <row r="19" spans="1:19" ht="25.5">
      <c r="A19" s="315">
        <v>3</v>
      </c>
      <c r="B19" s="316"/>
      <c r="C19" s="326" t="s">
        <v>991</v>
      </c>
      <c r="D19" s="327" t="s">
        <v>625</v>
      </c>
      <c r="E19" s="86">
        <v>1</v>
      </c>
      <c r="F19" s="267"/>
      <c r="G19" s="319"/>
      <c r="H19" s="320">
        <f t="shared" si="6"/>
        <v>0</v>
      </c>
      <c r="I19" s="320"/>
      <c r="J19" s="320"/>
      <c r="K19" s="321">
        <f t="shared" si="0"/>
        <v>0</v>
      </c>
      <c r="L19" s="321">
        <f t="shared" si="1"/>
        <v>0</v>
      </c>
      <c r="M19" s="132">
        <f t="shared" si="2"/>
        <v>0</v>
      </c>
      <c r="N19" s="132">
        <f t="shared" si="3"/>
        <v>0</v>
      </c>
      <c r="O19" s="132">
        <f t="shared" si="4"/>
        <v>0</v>
      </c>
      <c r="P19" s="321">
        <f t="shared" si="5"/>
        <v>0</v>
      </c>
      <c r="S19" s="307"/>
    </row>
    <row r="20" spans="1:19">
      <c r="A20" s="315"/>
      <c r="B20" s="316"/>
      <c r="C20" s="328" t="s">
        <v>992</v>
      </c>
      <c r="D20" s="327" t="s">
        <v>990</v>
      </c>
      <c r="E20" s="86">
        <v>10</v>
      </c>
      <c r="F20" s="267"/>
      <c r="G20" s="319"/>
      <c r="H20" s="320"/>
      <c r="I20" s="320"/>
      <c r="J20" s="320"/>
      <c r="K20" s="321"/>
      <c r="L20" s="321"/>
      <c r="M20" s="132"/>
      <c r="N20" s="132"/>
      <c r="O20" s="132"/>
      <c r="P20" s="321"/>
      <c r="S20" s="307"/>
    </row>
    <row r="21" spans="1:19" ht="25.5">
      <c r="A21" s="315">
        <v>4</v>
      </c>
      <c r="B21" s="316"/>
      <c r="C21" s="326" t="s">
        <v>993</v>
      </c>
      <c r="D21" s="327" t="s">
        <v>625</v>
      </c>
      <c r="E21" s="86">
        <v>3</v>
      </c>
      <c r="F21" s="267"/>
      <c r="G21" s="319"/>
      <c r="H21" s="320">
        <f t="shared" si="6"/>
        <v>0</v>
      </c>
      <c r="I21" s="320"/>
      <c r="J21" s="320"/>
      <c r="K21" s="321">
        <f t="shared" si="0"/>
        <v>0</v>
      </c>
      <c r="L21" s="321">
        <f t="shared" si="1"/>
        <v>0</v>
      </c>
      <c r="M21" s="132">
        <f t="shared" si="2"/>
        <v>0</v>
      </c>
      <c r="N21" s="132">
        <f t="shared" si="3"/>
        <v>0</v>
      </c>
      <c r="O21" s="132">
        <f t="shared" si="4"/>
        <v>0</v>
      </c>
      <c r="P21" s="321">
        <f t="shared" si="5"/>
        <v>0</v>
      </c>
      <c r="S21" s="307"/>
    </row>
    <row r="22" spans="1:19">
      <c r="A22" s="315"/>
      <c r="B22" s="316"/>
      <c r="C22" s="328" t="s">
        <v>992</v>
      </c>
      <c r="D22" s="327" t="s">
        <v>990</v>
      </c>
      <c r="E22" s="86">
        <v>10</v>
      </c>
      <c r="F22" s="267"/>
      <c r="G22" s="319"/>
      <c r="H22" s="320"/>
      <c r="I22" s="320"/>
      <c r="J22" s="320"/>
      <c r="K22" s="321"/>
      <c r="L22" s="321"/>
      <c r="M22" s="132"/>
      <c r="N22" s="132"/>
      <c r="O22" s="132"/>
      <c r="P22" s="321"/>
      <c r="S22" s="307"/>
    </row>
    <row r="23" spans="1:19" ht="25.5">
      <c r="A23" s="315">
        <v>5</v>
      </c>
      <c r="B23" s="316"/>
      <c r="C23" s="329" t="s">
        <v>994</v>
      </c>
      <c r="D23" s="304" t="s">
        <v>625</v>
      </c>
      <c r="E23" s="86">
        <v>1</v>
      </c>
      <c r="F23" s="267"/>
      <c r="G23" s="319"/>
      <c r="H23" s="320">
        <f t="shared" si="6"/>
        <v>0</v>
      </c>
      <c r="I23" s="320"/>
      <c r="J23" s="320"/>
      <c r="K23" s="321">
        <f t="shared" si="0"/>
        <v>0</v>
      </c>
      <c r="L23" s="321">
        <f t="shared" si="1"/>
        <v>0</v>
      </c>
      <c r="M23" s="132">
        <f t="shared" si="2"/>
        <v>0</v>
      </c>
      <c r="N23" s="132">
        <f t="shared" si="3"/>
        <v>0</v>
      </c>
      <c r="O23" s="132">
        <f t="shared" si="4"/>
        <v>0</v>
      </c>
      <c r="P23" s="321">
        <f t="shared" si="5"/>
        <v>0</v>
      </c>
      <c r="S23" s="307"/>
    </row>
    <row r="24" spans="1:19">
      <c r="A24" s="315"/>
      <c r="B24" s="330"/>
      <c r="C24" s="328" t="s">
        <v>992</v>
      </c>
      <c r="D24" s="327" t="s">
        <v>990</v>
      </c>
      <c r="E24" s="86">
        <v>10</v>
      </c>
      <c r="F24" s="267"/>
      <c r="G24" s="319"/>
      <c r="H24" s="267">
        <f t="shared" si="6"/>
        <v>0</v>
      </c>
      <c r="I24" s="320"/>
      <c r="J24" s="320"/>
      <c r="K24" s="321">
        <f t="shared" si="0"/>
        <v>0</v>
      </c>
      <c r="L24" s="321">
        <f t="shared" si="1"/>
        <v>0</v>
      </c>
      <c r="M24" s="132">
        <f t="shared" si="2"/>
        <v>0</v>
      </c>
      <c r="N24" s="132">
        <f t="shared" si="3"/>
        <v>0</v>
      </c>
      <c r="O24" s="132">
        <f t="shared" si="4"/>
        <v>0</v>
      </c>
      <c r="P24" s="321">
        <f t="shared" si="5"/>
        <v>0</v>
      </c>
      <c r="S24" s="307"/>
    </row>
    <row r="25" spans="1:19">
      <c r="A25" s="315">
        <v>6</v>
      </c>
      <c r="B25" s="316"/>
      <c r="C25" s="329" t="s">
        <v>995</v>
      </c>
      <c r="D25" s="304" t="s">
        <v>505</v>
      </c>
      <c r="E25" s="86">
        <v>1</v>
      </c>
      <c r="F25" s="267"/>
      <c r="G25" s="319"/>
      <c r="H25" s="267">
        <f t="shared" si="6"/>
        <v>0</v>
      </c>
      <c r="I25" s="320"/>
      <c r="J25" s="320"/>
      <c r="K25" s="321">
        <f t="shared" si="0"/>
        <v>0</v>
      </c>
      <c r="L25" s="321">
        <f t="shared" si="1"/>
        <v>0</v>
      </c>
      <c r="M25" s="132">
        <f t="shared" si="2"/>
        <v>0</v>
      </c>
      <c r="N25" s="132">
        <f t="shared" si="3"/>
        <v>0</v>
      </c>
      <c r="O25" s="132">
        <f t="shared" si="4"/>
        <v>0</v>
      </c>
      <c r="P25" s="321">
        <f t="shared" si="5"/>
        <v>0</v>
      </c>
      <c r="S25" s="307"/>
    </row>
    <row r="26" spans="1:19">
      <c r="A26" s="315"/>
      <c r="B26" s="330"/>
      <c r="C26" s="331" t="s">
        <v>996</v>
      </c>
      <c r="D26" s="332" t="s">
        <v>990</v>
      </c>
      <c r="E26" s="86">
        <v>10</v>
      </c>
      <c r="F26" s="267"/>
      <c r="G26" s="319"/>
      <c r="H26" s="267">
        <f t="shared" si="6"/>
        <v>0</v>
      </c>
      <c r="I26" s="320"/>
      <c r="J26" s="320"/>
      <c r="K26" s="321">
        <f t="shared" si="0"/>
        <v>0</v>
      </c>
      <c r="L26" s="321">
        <f t="shared" si="1"/>
        <v>0</v>
      </c>
      <c r="M26" s="132">
        <f t="shared" si="2"/>
        <v>0</v>
      </c>
      <c r="N26" s="132">
        <f t="shared" si="3"/>
        <v>0</v>
      </c>
      <c r="O26" s="132">
        <f t="shared" si="4"/>
        <v>0</v>
      </c>
      <c r="P26" s="321">
        <f t="shared" si="5"/>
        <v>0</v>
      </c>
      <c r="S26" s="307"/>
    </row>
    <row r="27" spans="1:19">
      <c r="A27" s="315">
        <v>7</v>
      </c>
      <c r="B27" s="330"/>
      <c r="C27" s="326" t="s">
        <v>997</v>
      </c>
      <c r="D27" s="332" t="s">
        <v>625</v>
      </c>
      <c r="E27" s="86">
        <v>1</v>
      </c>
      <c r="F27" s="267"/>
      <c r="G27" s="319"/>
      <c r="H27" s="267">
        <f t="shared" si="6"/>
        <v>0</v>
      </c>
      <c r="I27" s="320"/>
      <c r="J27" s="320"/>
      <c r="K27" s="321">
        <f t="shared" si="0"/>
        <v>0</v>
      </c>
      <c r="L27" s="321">
        <f t="shared" si="1"/>
        <v>0</v>
      </c>
      <c r="M27" s="132">
        <f t="shared" si="2"/>
        <v>0</v>
      </c>
      <c r="N27" s="132">
        <f t="shared" si="3"/>
        <v>0</v>
      </c>
      <c r="O27" s="132">
        <f t="shared" si="4"/>
        <v>0</v>
      </c>
      <c r="P27" s="321">
        <f t="shared" si="5"/>
        <v>0</v>
      </c>
      <c r="S27" s="307"/>
    </row>
    <row r="28" spans="1:19" ht="25.5">
      <c r="A28" s="315"/>
      <c r="B28" s="330"/>
      <c r="C28" s="326" t="s">
        <v>998</v>
      </c>
      <c r="D28" s="332" t="s">
        <v>990</v>
      </c>
      <c r="E28" s="86">
        <v>10</v>
      </c>
      <c r="F28" s="267"/>
      <c r="G28" s="319"/>
      <c r="H28" s="267">
        <f t="shared" si="6"/>
        <v>0</v>
      </c>
      <c r="I28" s="320"/>
      <c r="J28" s="320"/>
      <c r="K28" s="321">
        <f t="shared" si="0"/>
        <v>0</v>
      </c>
      <c r="L28" s="321">
        <f t="shared" si="1"/>
        <v>0</v>
      </c>
      <c r="M28" s="132">
        <f t="shared" si="2"/>
        <v>0</v>
      </c>
      <c r="N28" s="132">
        <f t="shared" si="3"/>
        <v>0</v>
      </c>
      <c r="O28" s="132">
        <f t="shared" si="4"/>
        <v>0</v>
      </c>
      <c r="P28" s="321">
        <f t="shared" si="5"/>
        <v>0</v>
      </c>
      <c r="S28" s="307"/>
    </row>
    <row r="29" spans="1:19">
      <c r="A29" s="315">
        <v>8</v>
      </c>
      <c r="B29" s="316"/>
      <c r="C29" s="326" t="s">
        <v>999</v>
      </c>
      <c r="D29" s="304" t="s">
        <v>625</v>
      </c>
      <c r="E29" s="86">
        <v>1</v>
      </c>
      <c r="F29" s="267"/>
      <c r="G29" s="319"/>
      <c r="H29" s="267">
        <f t="shared" si="6"/>
        <v>0</v>
      </c>
      <c r="I29" s="320"/>
      <c r="J29" s="320"/>
      <c r="K29" s="321">
        <f t="shared" si="0"/>
        <v>0</v>
      </c>
      <c r="L29" s="321">
        <f t="shared" si="1"/>
        <v>0</v>
      </c>
      <c r="M29" s="132">
        <f t="shared" si="2"/>
        <v>0</v>
      </c>
      <c r="N29" s="132">
        <f t="shared" si="3"/>
        <v>0</v>
      </c>
      <c r="O29" s="132">
        <f t="shared" si="4"/>
        <v>0</v>
      </c>
      <c r="P29" s="321">
        <f t="shared" si="5"/>
        <v>0</v>
      </c>
      <c r="S29" s="307"/>
    </row>
    <row r="30" spans="1:19">
      <c r="A30" s="315">
        <v>9</v>
      </c>
      <c r="B30" s="316"/>
      <c r="C30" s="326" t="s">
        <v>1000</v>
      </c>
      <c r="D30" s="304" t="s">
        <v>625</v>
      </c>
      <c r="E30" s="86">
        <v>1</v>
      </c>
      <c r="F30" s="267"/>
      <c r="G30" s="319"/>
      <c r="H30" s="267">
        <f t="shared" si="6"/>
        <v>0</v>
      </c>
      <c r="I30" s="320"/>
      <c r="J30" s="320"/>
      <c r="K30" s="321">
        <f t="shared" si="0"/>
        <v>0</v>
      </c>
      <c r="L30" s="321">
        <f t="shared" si="1"/>
        <v>0</v>
      </c>
      <c r="M30" s="132">
        <f t="shared" si="2"/>
        <v>0</v>
      </c>
      <c r="N30" s="132">
        <f t="shared" si="3"/>
        <v>0</v>
      </c>
      <c r="O30" s="132">
        <f t="shared" si="4"/>
        <v>0</v>
      </c>
      <c r="P30" s="321">
        <f t="shared" si="5"/>
        <v>0</v>
      </c>
      <c r="S30" s="307"/>
    </row>
    <row r="31" spans="1:19" ht="25.5">
      <c r="A31" s="315">
        <v>10</v>
      </c>
      <c r="B31" s="316"/>
      <c r="C31" s="326" t="s">
        <v>1001</v>
      </c>
      <c r="D31" s="304" t="s">
        <v>505</v>
      </c>
      <c r="E31" s="86">
        <v>1</v>
      </c>
      <c r="F31" s="267"/>
      <c r="G31" s="319"/>
      <c r="H31" s="267">
        <f t="shared" si="6"/>
        <v>0</v>
      </c>
      <c r="I31" s="320"/>
      <c r="J31" s="320"/>
      <c r="K31" s="321">
        <f t="shared" si="0"/>
        <v>0</v>
      </c>
      <c r="L31" s="321">
        <f t="shared" si="1"/>
        <v>0</v>
      </c>
      <c r="M31" s="132">
        <f t="shared" si="2"/>
        <v>0</v>
      </c>
      <c r="N31" s="132">
        <f t="shared" si="3"/>
        <v>0</v>
      </c>
      <c r="O31" s="132">
        <f t="shared" si="4"/>
        <v>0</v>
      </c>
      <c r="P31" s="321">
        <f t="shared" si="5"/>
        <v>0</v>
      </c>
      <c r="S31" s="307"/>
    </row>
    <row r="32" spans="1:19">
      <c r="A32" s="315">
        <v>11</v>
      </c>
      <c r="B32" s="316"/>
      <c r="C32" s="326" t="s">
        <v>1002</v>
      </c>
      <c r="D32" s="304" t="s">
        <v>505</v>
      </c>
      <c r="E32" s="86">
        <v>1</v>
      </c>
      <c r="F32" s="267"/>
      <c r="G32" s="319"/>
      <c r="H32" s="267">
        <f t="shared" si="6"/>
        <v>0</v>
      </c>
      <c r="I32" s="320"/>
      <c r="J32" s="320"/>
      <c r="K32" s="321">
        <f t="shared" si="0"/>
        <v>0</v>
      </c>
      <c r="L32" s="321">
        <f t="shared" si="1"/>
        <v>0</v>
      </c>
      <c r="M32" s="132">
        <f t="shared" si="2"/>
        <v>0</v>
      </c>
      <c r="N32" s="132">
        <f t="shared" si="3"/>
        <v>0</v>
      </c>
      <c r="O32" s="132">
        <f t="shared" si="4"/>
        <v>0</v>
      </c>
      <c r="P32" s="321">
        <f t="shared" si="5"/>
        <v>0</v>
      </c>
      <c r="S32" s="307"/>
    </row>
    <row r="33" spans="1:19">
      <c r="A33" s="315">
        <v>12</v>
      </c>
      <c r="B33" s="316"/>
      <c r="C33" s="326" t="s">
        <v>1003</v>
      </c>
      <c r="D33" s="304" t="s">
        <v>625</v>
      </c>
      <c r="E33" s="86">
        <v>8</v>
      </c>
      <c r="F33" s="267"/>
      <c r="G33" s="319"/>
      <c r="H33" s="267">
        <f t="shared" si="6"/>
        <v>0</v>
      </c>
      <c r="I33" s="320"/>
      <c r="J33" s="320"/>
      <c r="K33" s="321">
        <f t="shared" si="0"/>
        <v>0</v>
      </c>
      <c r="L33" s="321">
        <f t="shared" si="1"/>
        <v>0</v>
      </c>
      <c r="M33" s="132">
        <f t="shared" si="2"/>
        <v>0</v>
      </c>
      <c r="N33" s="132">
        <f t="shared" si="3"/>
        <v>0</v>
      </c>
      <c r="O33" s="132">
        <f t="shared" si="4"/>
        <v>0</v>
      </c>
      <c r="P33" s="321">
        <f t="shared" si="5"/>
        <v>0</v>
      </c>
      <c r="S33" s="307"/>
    </row>
    <row r="34" spans="1:19" ht="25.5">
      <c r="A34" s="315">
        <v>13</v>
      </c>
      <c r="B34" s="316"/>
      <c r="C34" s="326" t="s">
        <v>1004</v>
      </c>
      <c r="D34" s="304" t="s">
        <v>505</v>
      </c>
      <c r="E34" s="86">
        <v>1</v>
      </c>
      <c r="F34" s="267"/>
      <c r="G34" s="319"/>
      <c r="H34" s="267">
        <f t="shared" si="6"/>
        <v>0</v>
      </c>
      <c r="I34" s="320"/>
      <c r="J34" s="320"/>
      <c r="K34" s="321">
        <f t="shared" si="0"/>
        <v>0</v>
      </c>
      <c r="L34" s="321">
        <f t="shared" si="1"/>
        <v>0</v>
      </c>
      <c r="M34" s="132">
        <f t="shared" si="2"/>
        <v>0</v>
      </c>
      <c r="N34" s="132">
        <f t="shared" si="3"/>
        <v>0</v>
      </c>
      <c r="O34" s="132">
        <f t="shared" si="4"/>
        <v>0</v>
      </c>
      <c r="P34" s="321">
        <f t="shared" si="5"/>
        <v>0</v>
      </c>
      <c r="S34" s="307"/>
    </row>
    <row r="35" spans="1:19" ht="25.5">
      <c r="A35" s="315"/>
      <c r="B35" s="316"/>
      <c r="C35" s="326" t="s">
        <v>1005</v>
      </c>
      <c r="D35" s="304" t="s">
        <v>990</v>
      </c>
      <c r="E35" s="86">
        <v>10</v>
      </c>
      <c r="F35" s="267"/>
      <c r="G35" s="319"/>
      <c r="H35" s="267">
        <f t="shared" si="6"/>
        <v>0</v>
      </c>
      <c r="I35" s="320"/>
      <c r="J35" s="320"/>
      <c r="K35" s="321">
        <f t="shared" si="0"/>
        <v>0</v>
      </c>
      <c r="L35" s="321">
        <f t="shared" si="1"/>
        <v>0</v>
      </c>
      <c r="M35" s="132">
        <f t="shared" si="2"/>
        <v>0</v>
      </c>
      <c r="N35" s="132">
        <f t="shared" si="3"/>
        <v>0</v>
      </c>
      <c r="O35" s="132">
        <f t="shared" si="4"/>
        <v>0</v>
      </c>
      <c r="P35" s="321">
        <f t="shared" si="5"/>
        <v>0</v>
      </c>
      <c r="S35" s="307"/>
    </row>
    <row r="36" spans="1:19">
      <c r="A36" s="315">
        <v>14</v>
      </c>
      <c r="B36" s="316"/>
      <c r="C36" s="326" t="s">
        <v>1006</v>
      </c>
      <c r="D36" s="304" t="s">
        <v>990</v>
      </c>
      <c r="E36" s="86">
        <v>10</v>
      </c>
      <c r="F36" s="267"/>
      <c r="G36" s="319"/>
      <c r="H36" s="267"/>
      <c r="I36" s="320"/>
      <c r="J36" s="320"/>
      <c r="K36" s="321"/>
      <c r="L36" s="321"/>
      <c r="M36" s="132"/>
      <c r="N36" s="132"/>
      <c r="O36" s="132"/>
      <c r="P36" s="321"/>
      <c r="S36" s="307"/>
    </row>
    <row r="37" spans="1:19">
      <c r="A37" s="315">
        <v>15</v>
      </c>
      <c r="B37" s="316"/>
      <c r="C37" s="326" t="s">
        <v>1007</v>
      </c>
      <c r="D37" s="304" t="s">
        <v>990</v>
      </c>
      <c r="E37" s="86">
        <v>10</v>
      </c>
      <c r="F37" s="267"/>
      <c r="G37" s="319"/>
      <c r="H37" s="267"/>
      <c r="I37" s="320"/>
      <c r="J37" s="320"/>
      <c r="K37" s="321"/>
      <c r="L37" s="321"/>
      <c r="M37" s="132"/>
      <c r="N37" s="132"/>
      <c r="O37" s="132"/>
      <c r="P37" s="321"/>
      <c r="S37" s="307"/>
    </row>
    <row r="38" spans="1:19">
      <c r="A38" s="315">
        <v>16</v>
      </c>
      <c r="B38" s="316"/>
      <c r="C38" s="326" t="s">
        <v>1009</v>
      </c>
      <c r="D38" s="304" t="s">
        <v>505</v>
      </c>
      <c r="E38" s="86">
        <v>1</v>
      </c>
      <c r="F38" s="267"/>
      <c r="G38" s="319"/>
      <c r="H38" s="267"/>
      <c r="I38" s="320"/>
      <c r="J38" s="320"/>
      <c r="K38" s="321"/>
      <c r="L38" s="321"/>
      <c r="M38" s="132"/>
      <c r="N38" s="132"/>
      <c r="O38" s="132"/>
      <c r="P38" s="321"/>
      <c r="S38" s="307"/>
    </row>
    <row r="39" spans="1:19" ht="25.5">
      <c r="A39" s="333"/>
      <c r="B39" s="333"/>
      <c r="C39" s="334" t="s">
        <v>55</v>
      </c>
      <c r="D39" s="335"/>
      <c r="E39" s="336"/>
      <c r="F39" s="336"/>
      <c r="G39" s="336"/>
      <c r="H39" s="336"/>
      <c r="I39" s="336"/>
      <c r="J39" s="336"/>
      <c r="K39" s="337"/>
      <c r="L39" s="337">
        <f>SUM(L15:L35)</f>
        <v>0</v>
      </c>
      <c r="M39" s="337">
        <f>SUM(M15:M35)</f>
        <v>0</v>
      </c>
      <c r="N39" s="337">
        <f>SUM(N15:N35)</f>
        <v>0</v>
      </c>
      <c r="O39" s="337">
        <f>SUM(O15:O35)</f>
        <v>0</v>
      </c>
      <c r="P39" s="337">
        <f>SUM(P15:P35)</f>
        <v>0</v>
      </c>
    </row>
    <row r="40" spans="1:19" s="340" customFormat="1">
      <c r="A40" s="338"/>
      <c r="B40" s="338"/>
      <c r="C40" s="339"/>
    </row>
    <row r="41" spans="1:19" s="340" customFormat="1">
      <c r="A41" s="341"/>
      <c r="B41" s="310"/>
      <c r="C41" s="339"/>
      <c r="D41" s="339"/>
      <c r="E41" s="339"/>
      <c r="F41" s="339"/>
    </row>
    <row r="42" spans="1:19" s="340" customFormat="1">
      <c r="A42" s="338"/>
      <c r="B42" s="338"/>
      <c r="C42" s="339"/>
    </row>
    <row r="43" spans="1:19" s="340" customFormat="1">
      <c r="A43" s="310" t="s">
        <v>1008</v>
      </c>
      <c r="B43" s="341"/>
      <c r="C43" s="342"/>
    </row>
    <row r="44" spans="1:19">
      <c r="A44" s="310"/>
      <c r="B44" s="307"/>
      <c r="C44" s="343"/>
      <c r="F44" s="344"/>
      <c r="Q44" s="308"/>
      <c r="R44" s="308"/>
    </row>
    <row r="45" spans="1:19">
      <c r="A45" s="310"/>
      <c r="B45" s="307"/>
      <c r="C45" s="307"/>
      <c r="Q45" s="308"/>
      <c r="R45" s="308"/>
    </row>
    <row r="46" spans="1:19" s="307" customFormat="1">
      <c r="A46" s="345"/>
      <c r="D46" s="308"/>
      <c r="E46" s="308"/>
      <c r="F46" s="308"/>
    </row>
    <row r="47" spans="1:19">
      <c r="A47" s="310" t="s">
        <v>920</v>
      </c>
      <c r="B47" s="307"/>
      <c r="C47" s="307"/>
      <c r="Q47" s="308"/>
      <c r="R47" s="308"/>
    </row>
    <row r="48" spans="1:19">
      <c r="A48" s="307"/>
      <c r="B48" s="307"/>
      <c r="C48" s="307"/>
      <c r="Q48" s="308"/>
      <c r="R48" s="308"/>
    </row>
    <row r="49" spans="1:18">
      <c r="A49" s="307"/>
      <c r="B49" s="307"/>
      <c r="C49" s="307"/>
      <c r="Q49" s="308"/>
      <c r="R49" s="308"/>
    </row>
    <row r="50" spans="1:18">
      <c r="A50" s="307"/>
      <c r="B50" s="307"/>
      <c r="C50" s="307"/>
      <c r="Q50" s="308"/>
      <c r="R50" s="308"/>
    </row>
    <row r="51" spans="1:18">
      <c r="A51" s="311"/>
      <c r="B51" s="311"/>
      <c r="I51" s="311"/>
      <c r="J51" s="311"/>
      <c r="K51" s="124"/>
      <c r="L51" s="124"/>
      <c r="M51" s="124"/>
      <c r="N51" s="124"/>
      <c r="O51" s="124"/>
      <c r="P51" s="124"/>
    </row>
    <row r="52" spans="1:18">
      <c r="A52" s="311"/>
      <c r="B52" s="311"/>
      <c r="C52" s="311"/>
      <c r="D52" s="307"/>
      <c r="E52" s="116"/>
      <c r="F52" s="116"/>
      <c r="G52" s="116"/>
      <c r="J52" s="116"/>
      <c r="K52" s="116"/>
      <c r="L52" s="116"/>
      <c r="M52" s="116"/>
      <c r="N52" s="116"/>
      <c r="O52" s="116"/>
      <c r="P52" s="116"/>
    </row>
    <row r="53" spans="1:18">
      <c r="E53" s="116"/>
      <c r="F53" s="116"/>
      <c r="G53" s="116"/>
      <c r="M53" s="116"/>
      <c r="N53" s="116"/>
      <c r="O53" s="116"/>
      <c r="P53" s="116"/>
    </row>
    <row r="54" spans="1:18">
      <c r="A54" s="346"/>
      <c r="B54" s="346"/>
      <c r="D54" s="307"/>
      <c r="E54" s="116"/>
      <c r="F54" s="116"/>
      <c r="G54" s="116"/>
      <c r="J54" s="116"/>
      <c r="K54" s="116"/>
      <c r="L54" s="116"/>
      <c r="M54" s="116"/>
      <c r="N54" s="116"/>
      <c r="O54" s="116"/>
      <c r="P54" s="116"/>
    </row>
  </sheetData>
  <mergeCells count="13">
    <mergeCell ref="A1:P1"/>
    <mergeCell ref="A2:P2"/>
    <mergeCell ref="A4:P4"/>
    <mergeCell ref="A5:P5"/>
    <mergeCell ref="M9:N9"/>
    <mergeCell ref="O9:P9"/>
    <mergeCell ref="L12:P12"/>
    <mergeCell ref="A12:A13"/>
    <mergeCell ref="B12:B13"/>
    <mergeCell ref="C12:C13"/>
    <mergeCell ref="D12:D13"/>
    <mergeCell ref="E12:E13"/>
    <mergeCell ref="F12:K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4E230-17BF-4238-AD7E-F5EAD6BAE222}">
  <sheetPr>
    <tabColor theme="6" tint="-0.499984740745262"/>
  </sheetPr>
  <dimension ref="A1:S58"/>
  <sheetViews>
    <sheetView view="pageBreakPreview" topLeftCell="A19" zoomScaleNormal="85" zoomScaleSheetLayoutView="100" workbookViewId="0">
      <selection activeCell="F15" sqref="F15"/>
    </sheetView>
  </sheetViews>
  <sheetFormatPr defaultColWidth="9.28515625" defaultRowHeight="12.75"/>
  <cols>
    <col min="1" max="1" width="4.5703125" style="82" customWidth="1"/>
    <col min="2" max="2" width="5.5703125" style="82" customWidth="1"/>
    <col min="3" max="3" width="34.7109375" style="82" customWidth="1"/>
    <col min="4" max="4" width="6.28515625" style="82" customWidth="1"/>
    <col min="5" max="5" width="9.5703125" style="82" customWidth="1"/>
    <col min="6" max="6" width="8.42578125" style="82" customWidth="1"/>
    <col min="7" max="7" width="8.7109375" style="82" customWidth="1"/>
    <col min="8" max="8" width="9.5703125" style="82" customWidth="1"/>
    <col min="9" max="9" width="9" style="82" customWidth="1"/>
    <col min="10" max="10" width="9.42578125" style="82" customWidth="1"/>
    <col min="11" max="11" width="10.5703125" style="82" customWidth="1"/>
    <col min="12" max="12" width="10.28515625" style="82" customWidth="1"/>
    <col min="13" max="13" width="10.42578125" style="82" customWidth="1"/>
    <col min="14" max="14" width="10.5703125" style="82" customWidth="1"/>
    <col min="15" max="15" width="11" style="82" customWidth="1"/>
    <col min="16" max="16" width="12" style="82" customWidth="1"/>
    <col min="17" max="17" width="9.42578125" style="81" customWidth="1"/>
    <col min="18" max="18" width="9.28515625" style="81"/>
    <col min="19" max="19" width="11" style="82" customWidth="1"/>
    <col min="20" max="16384" width="9.28515625" style="82"/>
  </cols>
  <sheetData>
    <row r="1" spans="1:18" s="65" customFormat="1">
      <c r="A1" s="392" t="s">
        <v>34</v>
      </c>
      <c r="B1" s="392"/>
      <c r="C1" s="392"/>
      <c r="D1" s="392"/>
      <c r="E1" s="392"/>
      <c r="F1" s="392"/>
      <c r="G1" s="392"/>
      <c r="H1" s="392"/>
      <c r="I1" s="392"/>
      <c r="J1" s="392"/>
      <c r="K1" s="392"/>
      <c r="L1" s="392"/>
      <c r="M1" s="392"/>
      <c r="N1" s="392"/>
      <c r="O1" s="392"/>
      <c r="P1" s="392"/>
      <c r="Q1" s="63"/>
      <c r="R1" s="64"/>
    </row>
    <row r="2" spans="1:18" s="65" customFormat="1">
      <c r="A2" s="393" t="str">
        <f>Kops.1!C20</f>
        <v>Zemes darbi, pamatu izbūve, pieslēgums ārējiem inženiertīkliem, labiekārtošana</v>
      </c>
      <c r="B2" s="393"/>
      <c r="C2" s="393"/>
      <c r="D2" s="393"/>
      <c r="E2" s="393"/>
      <c r="F2" s="393"/>
      <c r="G2" s="393"/>
      <c r="H2" s="393"/>
      <c r="I2" s="393"/>
      <c r="J2" s="393"/>
      <c r="K2" s="393"/>
      <c r="L2" s="393"/>
      <c r="M2" s="393"/>
      <c r="N2" s="393"/>
      <c r="O2" s="393"/>
      <c r="P2" s="393"/>
      <c r="Q2" s="64"/>
      <c r="R2" s="64"/>
    </row>
    <row r="3" spans="1:18" s="65" customFormat="1">
      <c r="A3" s="66"/>
      <c r="B3" s="66"/>
      <c r="C3" s="66"/>
      <c r="D3" s="66"/>
      <c r="E3" s="66"/>
      <c r="F3" s="66"/>
      <c r="G3" s="66"/>
      <c r="H3" s="66"/>
      <c r="I3" s="66"/>
      <c r="J3" s="66"/>
      <c r="K3" s="66"/>
      <c r="L3" s="66"/>
      <c r="M3" s="66"/>
      <c r="N3" s="66"/>
      <c r="O3" s="66"/>
      <c r="P3" s="66"/>
      <c r="Q3" s="64"/>
      <c r="R3" s="64"/>
    </row>
    <row r="4" spans="1:18" s="65" customFormat="1" ht="29.25" customHeight="1">
      <c r="A4" s="391" t="s">
        <v>926</v>
      </c>
      <c r="B4" s="391"/>
      <c r="C4" s="391"/>
      <c r="D4" s="391"/>
      <c r="E4" s="391"/>
      <c r="F4" s="391"/>
      <c r="G4" s="391"/>
      <c r="H4" s="391"/>
      <c r="I4" s="391"/>
      <c r="J4" s="391"/>
      <c r="K4" s="391"/>
      <c r="L4" s="391"/>
      <c r="M4" s="391"/>
      <c r="N4" s="391"/>
      <c r="O4" s="391"/>
      <c r="P4" s="391"/>
      <c r="Q4" s="64"/>
      <c r="R4" s="64"/>
    </row>
    <row r="5" spans="1:18" s="65" customFormat="1" ht="28.5" customHeight="1">
      <c r="A5" s="391" t="s">
        <v>927</v>
      </c>
      <c r="B5" s="391"/>
      <c r="C5" s="391"/>
      <c r="D5" s="391"/>
      <c r="E5" s="391"/>
      <c r="F5" s="391"/>
      <c r="G5" s="391"/>
      <c r="H5" s="391"/>
      <c r="I5" s="391"/>
      <c r="J5" s="391"/>
      <c r="K5" s="391"/>
      <c r="L5" s="391"/>
      <c r="M5" s="391"/>
      <c r="N5" s="391"/>
      <c r="O5" s="391"/>
      <c r="P5" s="391"/>
      <c r="Q5" s="64"/>
      <c r="R5" s="64"/>
    </row>
    <row r="6" spans="1:18" s="65" customFormat="1">
      <c r="A6" s="68" t="s">
        <v>1011</v>
      </c>
      <c r="B6" s="68"/>
      <c r="C6" s="64"/>
      <c r="D6" s="70"/>
      <c r="E6" s="70"/>
      <c r="F6" s="70"/>
      <c r="G6" s="70"/>
      <c r="H6" s="64"/>
      <c r="I6" s="64"/>
      <c r="J6" s="64"/>
      <c r="K6" s="64"/>
      <c r="L6" s="64"/>
      <c r="M6" s="64"/>
      <c r="N6" s="64"/>
      <c r="O6" s="64"/>
      <c r="P6" s="64"/>
      <c r="Q6" s="64"/>
      <c r="R6" s="64"/>
    </row>
    <row r="7" spans="1:18" s="65" customFormat="1">
      <c r="A7" s="68" t="s">
        <v>921</v>
      </c>
      <c r="B7" s="68"/>
      <c r="C7" s="64"/>
      <c r="D7" s="70"/>
      <c r="E7" s="70"/>
      <c r="F7" s="70"/>
      <c r="G7" s="70"/>
      <c r="H7" s="64"/>
      <c r="I7" s="64"/>
      <c r="J7" s="64"/>
      <c r="K7" s="64"/>
      <c r="L7" s="64"/>
      <c r="M7" s="64"/>
      <c r="N7" s="64"/>
      <c r="O7" s="64"/>
      <c r="P7" s="64"/>
      <c r="Q7" s="64"/>
      <c r="R7" s="64"/>
    </row>
    <row r="8" spans="1:18" s="65" customFormat="1">
      <c r="A8" s="68"/>
      <c r="B8" s="68"/>
      <c r="C8" s="64"/>
      <c r="D8" s="70"/>
      <c r="E8" s="70"/>
      <c r="F8" s="70"/>
      <c r="G8" s="70"/>
      <c r="H8" s="64"/>
      <c r="I8" s="64"/>
      <c r="J8" s="64"/>
      <c r="K8" s="64"/>
      <c r="L8" s="64"/>
      <c r="M8" s="64"/>
      <c r="N8" s="64"/>
      <c r="O8" s="64"/>
      <c r="P8" s="64"/>
      <c r="Q8" s="64"/>
      <c r="R8" s="64"/>
    </row>
    <row r="9" spans="1:18" s="65" customFormat="1">
      <c r="A9" s="65" t="s">
        <v>930</v>
      </c>
      <c r="C9" s="125"/>
      <c r="D9" s="70"/>
      <c r="H9" s="64"/>
      <c r="I9" s="64"/>
      <c r="J9" s="64"/>
      <c r="K9" s="71"/>
      <c r="L9" s="71"/>
      <c r="M9" s="394" t="s">
        <v>20</v>
      </c>
      <c r="N9" s="394"/>
      <c r="O9" s="395">
        <f>P43</f>
        <v>0</v>
      </c>
      <c r="P9" s="396"/>
      <c r="Q9" s="64"/>
      <c r="R9" s="64"/>
    </row>
    <row r="10" spans="1:18" s="65" customFormat="1">
      <c r="C10" s="125"/>
      <c r="D10" s="70"/>
      <c r="H10" s="64"/>
      <c r="I10" s="64"/>
      <c r="J10" s="64"/>
      <c r="K10" s="71"/>
      <c r="L10" s="71"/>
      <c r="M10" s="70"/>
      <c r="N10" s="70"/>
      <c r="O10" s="72"/>
      <c r="P10" s="73"/>
      <c r="Q10" s="64"/>
      <c r="R10" s="64"/>
    </row>
    <row r="11" spans="1:18" s="65" customFormat="1">
      <c r="A11" s="68"/>
      <c r="B11" s="68"/>
      <c r="C11" s="68"/>
      <c r="D11" s="64"/>
      <c r="P11" s="70" t="str">
        <f>Kops.1!$I$15</f>
        <v>Tāme sastādīta [datums]</v>
      </c>
      <c r="Q11" s="64"/>
      <c r="R11" s="64"/>
    </row>
    <row r="12" spans="1:18"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8" s="65" customFormat="1" ht="55.5"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8">
      <c r="A14" s="74"/>
      <c r="B14" s="74"/>
      <c r="C14" s="119" t="s">
        <v>641</v>
      </c>
      <c r="D14" s="50"/>
      <c r="E14" s="77"/>
      <c r="F14" s="77"/>
      <c r="G14" s="77"/>
      <c r="H14" s="78"/>
      <c r="I14" s="78"/>
      <c r="J14" s="78"/>
      <c r="K14" s="79"/>
      <c r="L14" s="79"/>
      <c r="M14" s="80"/>
      <c r="N14" s="80"/>
      <c r="O14" s="80"/>
      <c r="P14" s="79"/>
    </row>
    <row r="15" spans="1:18" ht="25.5">
      <c r="A15" s="74">
        <v>1</v>
      </c>
      <c r="B15" s="177"/>
      <c r="C15" s="121" t="s">
        <v>644</v>
      </c>
      <c r="D15" s="53" t="s">
        <v>144</v>
      </c>
      <c r="E15" s="54">
        <v>535</v>
      </c>
      <c r="F15" s="267"/>
      <c r="G15" s="268"/>
      <c r="H15" s="269"/>
      <c r="I15" s="269"/>
      <c r="J15" s="269"/>
      <c r="K15" s="131"/>
      <c r="L15" s="131"/>
      <c r="M15" s="132"/>
      <c r="N15" s="132"/>
      <c r="O15" s="132"/>
      <c r="P15" s="131"/>
    </row>
    <row r="16" spans="1:18">
      <c r="A16" s="74">
        <v>2</v>
      </c>
      <c r="B16" s="177"/>
      <c r="C16" s="121" t="s">
        <v>643</v>
      </c>
      <c r="D16" s="53" t="s">
        <v>642</v>
      </c>
      <c r="E16" s="54">
        <f>E15*0.4</f>
        <v>214</v>
      </c>
      <c r="F16" s="267"/>
      <c r="G16" s="268"/>
      <c r="H16" s="269"/>
      <c r="I16" s="269"/>
      <c r="J16" s="269"/>
      <c r="K16" s="131"/>
      <c r="L16" s="131"/>
      <c r="M16" s="132"/>
      <c r="N16" s="132"/>
      <c r="O16" s="132"/>
      <c r="P16" s="131"/>
    </row>
    <row r="17" spans="1:19" ht="25.5">
      <c r="A17" s="74">
        <v>3</v>
      </c>
      <c r="B17" s="177"/>
      <c r="C17" s="121" t="s">
        <v>645</v>
      </c>
      <c r="D17" s="53" t="s">
        <v>642</v>
      </c>
      <c r="E17" s="54">
        <f>E16-E18</f>
        <v>40.20799999999997</v>
      </c>
      <c r="F17" s="267"/>
      <c r="G17" s="268"/>
      <c r="H17" s="269"/>
      <c r="I17" s="269"/>
      <c r="J17" s="269"/>
      <c r="K17" s="131"/>
      <c r="L17" s="131"/>
      <c r="M17" s="132"/>
      <c r="N17" s="132"/>
      <c r="O17" s="132"/>
      <c r="P17" s="131"/>
    </row>
    <row r="18" spans="1:19" ht="25.5">
      <c r="A18" s="74">
        <v>4</v>
      </c>
      <c r="B18" s="177"/>
      <c r="C18" s="121" t="s">
        <v>646</v>
      </c>
      <c r="D18" s="53" t="s">
        <v>642</v>
      </c>
      <c r="E18" s="54">
        <f>E21*0.4</f>
        <v>173.79200000000003</v>
      </c>
      <c r="F18" s="267"/>
      <c r="G18" s="268"/>
      <c r="H18" s="269"/>
      <c r="I18" s="269"/>
      <c r="J18" s="269"/>
      <c r="K18" s="131"/>
      <c r="L18" s="131"/>
      <c r="M18" s="132"/>
      <c r="N18" s="132"/>
      <c r="O18" s="132"/>
      <c r="P18" s="131"/>
    </row>
    <row r="19" spans="1:19" ht="25.5">
      <c r="A19" s="74">
        <v>5</v>
      </c>
      <c r="B19" s="177"/>
      <c r="C19" s="36" t="s">
        <v>647</v>
      </c>
      <c r="D19" s="96" t="s">
        <v>505</v>
      </c>
      <c r="E19" s="86">
        <v>1</v>
      </c>
      <c r="F19" s="267"/>
      <c r="G19" s="268"/>
      <c r="H19" s="269"/>
      <c r="I19" s="269"/>
      <c r="J19" s="269"/>
      <c r="K19" s="131"/>
      <c r="L19" s="131"/>
      <c r="M19" s="132"/>
      <c r="N19" s="132"/>
      <c r="O19" s="132"/>
      <c r="P19" s="131"/>
      <c r="S19" s="81"/>
    </row>
    <row r="20" spans="1:19">
      <c r="A20" s="74"/>
      <c r="B20" s="177"/>
      <c r="C20" s="39" t="s">
        <v>648</v>
      </c>
      <c r="D20" s="96"/>
      <c r="E20" s="86"/>
      <c r="F20" s="267"/>
      <c r="G20" s="268"/>
      <c r="H20" s="269"/>
      <c r="I20" s="269"/>
      <c r="J20" s="269"/>
      <c r="K20" s="131"/>
      <c r="L20" s="131"/>
      <c r="M20" s="132"/>
      <c r="N20" s="132"/>
      <c r="O20" s="132"/>
      <c r="P20" s="131"/>
      <c r="S20" s="81"/>
    </row>
    <row r="21" spans="1:19">
      <c r="A21" s="74">
        <v>6</v>
      </c>
      <c r="B21" s="177"/>
      <c r="C21" s="36" t="s">
        <v>650</v>
      </c>
      <c r="D21" s="96" t="s">
        <v>144</v>
      </c>
      <c r="E21" s="86">
        <v>434.48</v>
      </c>
      <c r="F21" s="267"/>
      <c r="G21" s="268"/>
      <c r="H21" s="269"/>
      <c r="I21" s="269"/>
      <c r="J21" s="269"/>
      <c r="K21" s="131"/>
      <c r="L21" s="131"/>
      <c r="M21" s="132"/>
      <c r="N21" s="132"/>
      <c r="O21" s="132"/>
      <c r="P21" s="131"/>
      <c r="S21" s="81"/>
    </row>
    <row r="22" spans="1:19" ht="25.5">
      <c r="A22" s="74">
        <v>7</v>
      </c>
      <c r="B22" s="177"/>
      <c r="C22" s="36" t="s">
        <v>649</v>
      </c>
      <c r="D22" s="96" t="s">
        <v>642</v>
      </c>
      <c r="E22" s="86">
        <v>106.13</v>
      </c>
      <c r="F22" s="267"/>
      <c r="G22" s="268"/>
      <c r="H22" s="269"/>
      <c r="I22" s="269"/>
      <c r="J22" s="269"/>
      <c r="K22" s="131"/>
      <c r="L22" s="131"/>
      <c r="M22" s="132"/>
      <c r="N22" s="132"/>
      <c r="O22" s="132"/>
      <c r="P22" s="131"/>
      <c r="S22" s="81"/>
    </row>
    <row r="23" spans="1:19" ht="38.25">
      <c r="A23" s="74">
        <v>8</v>
      </c>
      <c r="B23" s="177"/>
      <c r="C23" s="230" t="s">
        <v>651</v>
      </c>
      <c r="D23" s="53" t="s">
        <v>288</v>
      </c>
      <c r="E23" s="86">
        <f>E24*112.69</f>
        <v>8558.8055000000004</v>
      </c>
      <c r="F23" s="267"/>
      <c r="G23" s="268"/>
      <c r="H23" s="269"/>
      <c r="I23" s="269"/>
      <c r="J23" s="269"/>
      <c r="K23" s="131"/>
      <c r="L23" s="131"/>
      <c r="M23" s="132"/>
      <c r="N23" s="132"/>
      <c r="O23" s="132"/>
      <c r="P23" s="131"/>
      <c r="S23" s="81"/>
    </row>
    <row r="24" spans="1:19" ht="38.25">
      <c r="A24" s="74">
        <v>9</v>
      </c>
      <c r="B24" s="177"/>
      <c r="C24" s="36" t="s">
        <v>656</v>
      </c>
      <c r="D24" s="96" t="s">
        <v>642</v>
      </c>
      <c r="E24" s="86">
        <v>75.95</v>
      </c>
      <c r="F24" s="267"/>
      <c r="G24" s="268"/>
      <c r="H24" s="269"/>
      <c r="I24" s="269"/>
      <c r="J24" s="269"/>
      <c r="K24" s="131"/>
      <c r="L24" s="131"/>
      <c r="M24" s="132"/>
      <c r="N24" s="132"/>
      <c r="O24" s="132"/>
      <c r="P24" s="131"/>
      <c r="S24" s="81"/>
    </row>
    <row r="25" spans="1:19">
      <c r="A25" s="74">
        <v>10</v>
      </c>
      <c r="B25" s="177"/>
      <c r="C25" s="36" t="s">
        <v>663</v>
      </c>
      <c r="D25" s="96" t="s">
        <v>263</v>
      </c>
      <c r="E25" s="86">
        <v>18.7</v>
      </c>
      <c r="F25" s="267"/>
      <c r="G25" s="268"/>
      <c r="H25" s="269"/>
      <c r="I25" s="269"/>
      <c r="J25" s="269"/>
      <c r="K25" s="131"/>
      <c r="L25" s="131"/>
      <c r="M25" s="132"/>
      <c r="N25" s="132"/>
      <c r="O25" s="132"/>
      <c r="P25" s="131"/>
      <c r="S25" s="81"/>
    </row>
    <row r="26" spans="1:19">
      <c r="A26" s="74"/>
      <c r="B26" s="177"/>
      <c r="C26" s="39" t="s">
        <v>652</v>
      </c>
      <c r="D26" s="96"/>
      <c r="E26" s="86"/>
      <c r="F26" s="267"/>
      <c r="G26" s="268"/>
      <c r="H26" s="269"/>
      <c r="I26" s="269"/>
      <c r="J26" s="269"/>
      <c r="K26" s="131"/>
      <c r="L26" s="131"/>
      <c r="M26" s="132"/>
      <c r="N26" s="132"/>
      <c r="O26" s="132"/>
      <c r="P26" s="131"/>
      <c r="S26" s="81"/>
    </row>
    <row r="27" spans="1:19" ht="24" customHeight="1">
      <c r="A27" s="74">
        <v>11</v>
      </c>
      <c r="B27" s="177"/>
      <c r="C27" s="36" t="s">
        <v>653</v>
      </c>
      <c r="D27" s="96" t="s">
        <v>642</v>
      </c>
      <c r="E27" s="86">
        <v>0.6</v>
      </c>
      <c r="F27" s="267"/>
      <c r="G27" s="268"/>
      <c r="H27" s="269"/>
      <c r="I27" s="269"/>
      <c r="J27" s="269"/>
      <c r="K27" s="131"/>
      <c r="L27" s="131"/>
      <c r="M27" s="132"/>
      <c r="N27" s="132"/>
      <c r="O27" s="132"/>
      <c r="P27" s="131"/>
      <c r="S27" s="81"/>
    </row>
    <row r="28" spans="1:19" ht="51">
      <c r="A28" s="74">
        <v>12</v>
      </c>
      <c r="B28" s="177"/>
      <c r="C28" s="230" t="s">
        <v>654</v>
      </c>
      <c r="D28" s="53" t="s">
        <v>288</v>
      </c>
      <c r="E28" s="86">
        <f>E29*75.69</f>
        <v>106.7229</v>
      </c>
      <c r="F28" s="267"/>
      <c r="G28" s="268"/>
      <c r="H28" s="269"/>
      <c r="I28" s="269"/>
      <c r="J28" s="269"/>
      <c r="K28" s="131"/>
      <c r="L28" s="131"/>
      <c r="M28" s="132"/>
      <c r="N28" s="132"/>
      <c r="O28" s="132"/>
      <c r="P28" s="131"/>
      <c r="S28" s="81"/>
    </row>
    <row r="29" spans="1:19" ht="25.5">
      <c r="A29" s="74">
        <v>13</v>
      </c>
      <c r="B29" s="177"/>
      <c r="C29" s="36" t="s">
        <v>655</v>
      </c>
      <c r="D29" s="96" t="s">
        <v>642</v>
      </c>
      <c r="E29" s="86">
        <v>1.41</v>
      </c>
      <c r="F29" s="267"/>
      <c r="G29" s="268"/>
      <c r="H29" s="269"/>
      <c r="I29" s="269"/>
      <c r="J29" s="269"/>
      <c r="K29" s="131"/>
      <c r="L29" s="131"/>
      <c r="M29" s="132"/>
      <c r="N29" s="132"/>
      <c r="O29" s="132"/>
      <c r="P29" s="131"/>
      <c r="S29" s="81"/>
    </row>
    <row r="30" spans="1:19">
      <c r="A30" s="74"/>
      <c r="B30" s="177"/>
      <c r="C30" s="39" t="s">
        <v>657</v>
      </c>
      <c r="D30" s="96"/>
      <c r="E30" s="86"/>
      <c r="F30" s="267"/>
      <c r="G30" s="268"/>
      <c r="H30" s="269"/>
      <c r="I30" s="269"/>
      <c r="J30" s="269"/>
      <c r="K30" s="131"/>
      <c r="L30" s="131"/>
      <c r="M30" s="132"/>
      <c r="N30" s="132"/>
      <c r="O30" s="132"/>
      <c r="P30" s="131"/>
      <c r="S30" s="81"/>
    </row>
    <row r="31" spans="1:19" ht="25.5">
      <c r="A31" s="74">
        <v>14</v>
      </c>
      <c r="B31" s="177"/>
      <c r="C31" s="36" t="s">
        <v>653</v>
      </c>
      <c r="D31" s="96" t="s">
        <v>642</v>
      </c>
      <c r="E31" s="86">
        <v>2.41</v>
      </c>
      <c r="F31" s="267"/>
      <c r="G31" s="268"/>
      <c r="H31" s="269"/>
      <c r="I31" s="269"/>
      <c r="J31" s="269"/>
      <c r="K31" s="131"/>
      <c r="L31" s="131"/>
      <c r="M31" s="132"/>
      <c r="N31" s="132"/>
      <c r="O31" s="132"/>
      <c r="P31" s="131"/>
      <c r="S31" s="81"/>
    </row>
    <row r="32" spans="1:19" ht="38.25">
      <c r="A32" s="74">
        <v>15</v>
      </c>
      <c r="B32" s="177"/>
      <c r="C32" s="230" t="s">
        <v>658</v>
      </c>
      <c r="D32" s="53" t="s">
        <v>288</v>
      </c>
      <c r="E32" s="86">
        <f>E33*112.69</f>
        <v>391.03430000000003</v>
      </c>
      <c r="F32" s="267"/>
      <c r="G32" s="268"/>
      <c r="H32" s="269"/>
      <c r="I32" s="269"/>
      <c r="J32" s="269"/>
      <c r="K32" s="131"/>
      <c r="L32" s="131"/>
      <c r="M32" s="132"/>
      <c r="N32" s="132"/>
      <c r="O32" s="132"/>
      <c r="P32" s="131"/>
      <c r="S32" s="81"/>
    </row>
    <row r="33" spans="1:19" ht="38.25">
      <c r="A33" s="74">
        <v>16</v>
      </c>
      <c r="B33" s="177"/>
      <c r="C33" s="36" t="s">
        <v>659</v>
      </c>
      <c r="D33" s="96" t="s">
        <v>642</v>
      </c>
      <c r="E33" s="86">
        <v>3.47</v>
      </c>
      <c r="F33" s="267"/>
      <c r="G33" s="268"/>
      <c r="H33" s="269"/>
      <c r="I33" s="269"/>
      <c r="J33" s="269"/>
      <c r="K33" s="131"/>
      <c r="L33" s="131"/>
      <c r="M33" s="132"/>
      <c r="N33" s="132"/>
      <c r="O33" s="132"/>
      <c r="P33" s="131"/>
      <c r="S33" s="81"/>
    </row>
    <row r="34" spans="1:19">
      <c r="A34" s="74"/>
      <c r="B34" s="177"/>
      <c r="C34" s="39" t="s">
        <v>660</v>
      </c>
      <c r="D34" s="96"/>
      <c r="E34" s="86"/>
      <c r="F34" s="267"/>
      <c r="G34" s="268"/>
      <c r="H34" s="269"/>
      <c r="I34" s="269"/>
      <c r="J34" s="269"/>
      <c r="K34" s="131"/>
      <c r="L34" s="131"/>
      <c r="M34" s="132"/>
      <c r="N34" s="132"/>
      <c r="O34" s="132"/>
      <c r="P34" s="131"/>
      <c r="S34" s="81"/>
    </row>
    <row r="35" spans="1:19" ht="51">
      <c r="A35" s="74">
        <v>17</v>
      </c>
      <c r="B35" s="177"/>
      <c r="C35" s="49" t="s">
        <v>661</v>
      </c>
      <c r="D35" s="53" t="s">
        <v>288</v>
      </c>
      <c r="E35" s="86">
        <f>E36*115.69</f>
        <v>1686.7601999999999</v>
      </c>
      <c r="F35" s="270"/>
      <c r="G35" s="271"/>
      <c r="H35" s="272"/>
      <c r="I35" s="272"/>
      <c r="J35" s="272"/>
      <c r="K35" s="133"/>
      <c r="L35" s="133"/>
      <c r="M35" s="134"/>
      <c r="N35" s="134"/>
      <c r="O35" s="134"/>
      <c r="P35" s="133"/>
      <c r="S35" s="81"/>
    </row>
    <row r="36" spans="1:19" ht="25.5">
      <c r="A36" s="74">
        <v>18</v>
      </c>
      <c r="B36" s="177"/>
      <c r="C36" s="49" t="s">
        <v>662</v>
      </c>
      <c r="D36" s="53" t="s">
        <v>642</v>
      </c>
      <c r="E36" s="86">
        <v>14.58</v>
      </c>
      <c r="F36" s="270"/>
      <c r="G36" s="271"/>
      <c r="H36" s="272"/>
      <c r="I36" s="272"/>
      <c r="J36" s="272"/>
      <c r="K36" s="133"/>
      <c r="L36" s="133"/>
      <c r="M36" s="134"/>
      <c r="N36" s="134"/>
      <c r="O36" s="134"/>
      <c r="P36" s="133"/>
      <c r="S36" s="81"/>
    </row>
    <row r="37" spans="1:19">
      <c r="A37" s="74"/>
      <c r="B37" s="177"/>
      <c r="C37" s="39" t="s">
        <v>932</v>
      </c>
      <c r="D37" s="96"/>
      <c r="E37" s="86"/>
      <c r="F37" s="270"/>
      <c r="G37" s="271"/>
      <c r="H37" s="272"/>
      <c r="I37" s="272"/>
      <c r="J37" s="272"/>
      <c r="K37" s="133"/>
      <c r="L37" s="133"/>
      <c r="M37" s="134"/>
      <c r="N37" s="134"/>
      <c r="O37" s="134"/>
      <c r="P37" s="133"/>
      <c r="S37" s="81"/>
    </row>
    <row r="38" spans="1:19" ht="25.5">
      <c r="A38" s="74">
        <f>A36+1</f>
        <v>19</v>
      </c>
      <c r="B38" s="177"/>
      <c r="C38" s="49" t="s">
        <v>935</v>
      </c>
      <c r="D38" s="53" t="s">
        <v>505</v>
      </c>
      <c r="E38" s="86">
        <v>1</v>
      </c>
      <c r="F38" s="270"/>
      <c r="G38" s="271"/>
      <c r="H38" s="272"/>
      <c r="I38" s="272"/>
      <c r="J38" s="272"/>
      <c r="K38" s="133"/>
      <c r="L38" s="133"/>
      <c r="M38" s="134"/>
      <c r="N38" s="134"/>
      <c r="O38" s="134"/>
      <c r="P38" s="133"/>
      <c r="S38" s="81"/>
    </row>
    <row r="39" spans="1:19">
      <c r="A39" s="74">
        <f>A38+1</f>
        <v>20</v>
      </c>
      <c r="B39" s="177"/>
      <c r="C39" s="49" t="s">
        <v>934</v>
      </c>
      <c r="D39" s="53" t="s">
        <v>505</v>
      </c>
      <c r="E39" s="86">
        <v>1</v>
      </c>
      <c r="F39" s="270"/>
      <c r="G39" s="271"/>
      <c r="H39" s="272"/>
      <c r="I39" s="272"/>
      <c r="J39" s="272"/>
      <c r="K39" s="133"/>
      <c r="L39" s="133"/>
      <c r="M39" s="134"/>
      <c r="N39" s="134"/>
      <c r="O39" s="134"/>
      <c r="P39" s="133"/>
      <c r="S39" s="81"/>
    </row>
    <row r="40" spans="1:19">
      <c r="A40" s="74"/>
      <c r="B40" s="177"/>
      <c r="C40" s="39" t="s">
        <v>938</v>
      </c>
      <c r="D40" s="96"/>
      <c r="E40" s="86"/>
      <c r="F40" s="270"/>
      <c r="G40" s="271"/>
      <c r="H40" s="272"/>
      <c r="I40" s="272"/>
      <c r="J40" s="272"/>
      <c r="K40" s="133"/>
      <c r="L40" s="133"/>
      <c r="M40" s="134"/>
      <c r="N40" s="134"/>
      <c r="O40" s="134"/>
      <c r="P40" s="133"/>
      <c r="S40" s="81"/>
    </row>
    <row r="41" spans="1:19" ht="38.25">
      <c r="A41" s="74">
        <f>A39+1</f>
        <v>21</v>
      </c>
      <c r="B41" s="177"/>
      <c r="C41" s="49" t="s">
        <v>939</v>
      </c>
      <c r="D41" s="96" t="s">
        <v>144</v>
      </c>
      <c r="E41" s="86">
        <v>800</v>
      </c>
      <c r="F41" s="270"/>
      <c r="G41" s="271"/>
      <c r="H41" s="272"/>
      <c r="I41" s="272"/>
      <c r="J41" s="272"/>
      <c r="K41" s="133"/>
      <c r="L41" s="133"/>
      <c r="M41" s="134"/>
      <c r="N41" s="134"/>
      <c r="O41" s="134"/>
      <c r="P41" s="133"/>
      <c r="S41" s="81"/>
    </row>
    <row r="42" spans="1:19">
      <c r="A42" s="74">
        <f>A41+1</f>
        <v>22</v>
      </c>
      <c r="B42" s="177"/>
      <c r="C42" s="49" t="s">
        <v>940</v>
      </c>
      <c r="D42" s="96" t="s">
        <v>505</v>
      </c>
      <c r="E42" s="86">
        <v>1</v>
      </c>
      <c r="F42" s="270"/>
      <c r="G42" s="271"/>
      <c r="H42" s="272"/>
      <c r="I42" s="272"/>
      <c r="J42" s="272"/>
      <c r="K42" s="133"/>
      <c r="L42" s="133"/>
      <c r="M42" s="134"/>
      <c r="N42" s="134"/>
      <c r="O42" s="134"/>
      <c r="P42" s="133"/>
      <c r="S42" s="81"/>
    </row>
    <row r="43" spans="1:19" s="65" customFormat="1" ht="25.5">
      <c r="A43" s="89"/>
      <c r="B43" s="89"/>
      <c r="C43" s="113" t="s">
        <v>55</v>
      </c>
      <c r="D43" s="91"/>
      <c r="E43" s="92"/>
      <c r="F43" s="92"/>
      <c r="G43" s="92"/>
      <c r="H43" s="92"/>
      <c r="I43" s="92"/>
      <c r="J43" s="92"/>
      <c r="K43" s="93"/>
      <c r="L43" s="93">
        <f>SUM(L14:L42)</f>
        <v>0</v>
      </c>
      <c r="M43" s="93">
        <f>SUM(M14:M42)</f>
        <v>0</v>
      </c>
      <c r="N43" s="93">
        <f>SUM(N14:N42)</f>
        <v>0</v>
      </c>
      <c r="O43" s="93">
        <f>SUM(O14:O42)</f>
        <v>0</v>
      </c>
      <c r="P43" s="93">
        <f>SUM(P14:P42)</f>
        <v>0</v>
      </c>
      <c r="Q43" s="64"/>
      <c r="R43" s="64"/>
    </row>
    <row r="44" spans="1:19" s="107" customFormat="1">
      <c r="A44" s="163"/>
      <c r="B44" s="163"/>
      <c r="C44" s="164"/>
    </row>
    <row r="45" spans="1:19" s="107" customFormat="1">
      <c r="A45" s="106"/>
      <c r="B45" s="125"/>
      <c r="C45" s="164"/>
      <c r="D45" s="164"/>
      <c r="E45" s="164"/>
      <c r="F45" s="164"/>
    </row>
    <row r="46" spans="1:19" s="107" customFormat="1">
      <c r="A46" s="163"/>
      <c r="B46" s="163"/>
      <c r="C46" s="164"/>
    </row>
    <row r="47" spans="1:19" s="107" customFormat="1">
      <c r="A47" s="125" t="s">
        <v>1012</v>
      </c>
      <c r="B47" s="181"/>
      <c r="C47" s="182"/>
    </row>
    <row r="48" spans="1:19">
      <c r="A48" s="125"/>
      <c r="B48" s="81"/>
      <c r="C48" s="184"/>
      <c r="F48" s="187"/>
      <c r="Q48" s="82"/>
      <c r="R48" s="82"/>
    </row>
    <row r="49" spans="1:18">
      <c r="A49" s="125"/>
      <c r="B49" s="81"/>
      <c r="C49" s="81"/>
      <c r="Q49" s="82"/>
      <c r="R49" s="82"/>
    </row>
    <row r="50" spans="1:18" s="81" customFormat="1">
      <c r="A50" s="189"/>
      <c r="D50" s="82"/>
      <c r="E50" s="82"/>
      <c r="F50" s="82"/>
    </row>
    <row r="51" spans="1:18">
      <c r="A51" s="125" t="s">
        <v>920</v>
      </c>
      <c r="B51" s="81"/>
      <c r="C51" s="81"/>
      <c r="Q51" s="82"/>
      <c r="R51" s="82"/>
    </row>
    <row r="52" spans="1:18">
      <c r="A52" s="81"/>
      <c r="B52" s="81"/>
      <c r="C52" s="81"/>
      <c r="Q52" s="82"/>
      <c r="R52" s="82"/>
    </row>
    <row r="53" spans="1:18">
      <c r="A53" s="81"/>
      <c r="B53" s="81"/>
      <c r="C53" s="81"/>
      <c r="Q53" s="82"/>
      <c r="R53" s="82"/>
    </row>
    <row r="54" spans="1:18">
      <c r="A54" s="81"/>
      <c r="B54" s="81"/>
      <c r="C54" s="81"/>
      <c r="Q54" s="82"/>
      <c r="R54" s="82"/>
    </row>
    <row r="55" spans="1:18" s="65" customFormat="1">
      <c r="A55" s="114"/>
      <c r="B55" s="114"/>
      <c r="C55" s="117"/>
      <c r="D55" s="117"/>
      <c r="E55" s="117"/>
      <c r="F55" s="117"/>
      <c r="G55" s="117"/>
      <c r="I55" s="70"/>
      <c r="J55" s="70"/>
      <c r="K55" s="124"/>
      <c r="L55" s="124"/>
      <c r="M55" s="124"/>
      <c r="N55" s="124"/>
      <c r="O55" s="124"/>
      <c r="P55" s="124"/>
      <c r="Q55" s="64"/>
      <c r="R55" s="64"/>
    </row>
    <row r="56" spans="1:18" s="65" customFormat="1">
      <c r="A56" s="114"/>
      <c r="B56" s="114"/>
      <c r="C56" s="114"/>
      <c r="D56" s="115"/>
      <c r="E56" s="116"/>
      <c r="F56" s="116"/>
      <c r="G56" s="116"/>
      <c r="J56" s="116"/>
      <c r="K56" s="116"/>
      <c r="L56" s="116"/>
      <c r="M56" s="116"/>
      <c r="N56" s="116"/>
      <c r="O56" s="116"/>
      <c r="P56" s="116"/>
      <c r="Q56" s="64"/>
      <c r="R56" s="64"/>
    </row>
    <row r="57" spans="1:18" s="65" customFormat="1">
      <c r="A57" s="117"/>
      <c r="B57" s="117"/>
      <c r="C57" s="82"/>
      <c r="D57" s="117"/>
      <c r="E57" s="116"/>
      <c r="F57" s="116"/>
      <c r="G57" s="116"/>
      <c r="J57" s="117"/>
      <c r="K57" s="117"/>
      <c r="L57" s="117"/>
      <c r="M57" s="116"/>
      <c r="N57" s="116"/>
      <c r="O57" s="116"/>
      <c r="P57" s="116"/>
      <c r="Q57" s="64"/>
      <c r="R57" s="64"/>
    </row>
    <row r="58" spans="1:18" s="65" customFormat="1">
      <c r="A58" s="118"/>
      <c r="B58" s="118"/>
      <c r="C58" s="82"/>
      <c r="D58" s="115"/>
      <c r="E58" s="116"/>
      <c r="F58" s="116"/>
      <c r="G58" s="116"/>
      <c r="J58" s="116"/>
      <c r="K58" s="116"/>
      <c r="L58" s="116"/>
      <c r="M58" s="116"/>
      <c r="N58" s="116"/>
      <c r="O58" s="116"/>
      <c r="P58" s="116"/>
      <c r="Q58" s="64"/>
      <c r="R58" s="64"/>
    </row>
  </sheetData>
  <mergeCells count="13">
    <mergeCell ref="A1:P1"/>
    <mergeCell ref="A2:P2"/>
    <mergeCell ref="M9:N9"/>
    <mergeCell ref="O9:P9"/>
    <mergeCell ref="A12:A13"/>
    <mergeCell ref="B12:B13"/>
    <mergeCell ref="C12:C13"/>
    <mergeCell ref="D12:D13"/>
    <mergeCell ref="E12:E13"/>
    <mergeCell ref="F12:K12"/>
    <mergeCell ref="A5:P5"/>
    <mergeCell ref="A4:P4"/>
    <mergeCell ref="L12:P12"/>
  </mergeCells>
  <printOptions horizontalCentered="1"/>
  <pageMargins left="0.74803149606299202" right="0.74803149606299202" top="1.5649606300000001" bottom="0.85433070899999997" header="0.43307086614173201" footer="0.23622047244094499"/>
  <pageSetup paperSize="9" scale="7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A4ED-6E14-4A4F-965D-0D302E5285CB}">
  <sheetPr>
    <tabColor theme="6" tint="-0.499984740745262"/>
    <pageSetUpPr fitToPage="1"/>
  </sheetPr>
  <dimension ref="A1:S71"/>
  <sheetViews>
    <sheetView zoomScale="90" zoomScaleNormal="90" zoomScaleSheetLayoutView="85" workbookViewId="0">
      <selection activeCell="A2" sqref="A2:P2"/>
    </sheetView>
  </sheetViews>
  <sheetFormatPr defaultColWidth="9.28515625" defaultRowHeight="12.75"/>
  <cols>
    <col min="1" max="1" width="9.140625" style="82" customWidth="1"/>
    <col min="2" max="2" width="5.42578125" style="82" customWidth="1"/>
    <col min="3" max="3" width="100.140625" style="82" customWidth="1"/>
    <col min="4" max="4" width="8.28515625" style="82" customWidth="1"/>
    <col min="5" max="5" width="9.5703125" style="82" customWidth="1"/>
    <col min="6" max="6" width="9.42578125" style="82" customWidth="1"/>
    <col min="7" max="7" width="9.7109375" style="82" customWidth="1"/>
    <col min="8" max="8" width="10.7109375" style="82" bestFit="1" customWidth="1"/>
    <col min="9" max="9" width="10.28515625" style="82" customWidth="1"/>
    <col min="10" max="10" width="9.7109375" style="82" customWidth="1"/>
    <col min="11" max="11" width="10.7109375" style="82" customWidth="1"/>
    <col min="12" max="12" width="11" style="82" customWidth="1"/>
    <col min="13" max="13" width="10.7109375" style="82" customWidth="1"/>
    <col min="14" max="14" width="11.7109375" style="82" customWidth="1"/>
    <col min="15" max="15" width="10.28515625" style="82" customWidth="1"/>
    <col min="16" max="16" width="17.42578125" style="82" customWidth="1"/>
    <col min="17" max="17" width="9.42578125" style="81" customWidth="1"/>
    <col min="18" max="18" width="9.28515625" style="81"/>
    <col min="19" max="19" width="11" style="82" customWidth="1"/>
    <col min="20" max="16384" width="9.28515625" style="82"/>
  </cols>
  <sheetData>
    <row r="1" spans="1:19" s="65" customFormat="1" ht="21" customHeight="1">
      <c r="A1" s="392" t="s">
        <v>29</v>
      </c>
      <c r="B1" s="392"/>
      <c r="C1" s="392"/>
      <c r="D1" s="392"/>
      <c r="E1" s="392"/>
      <c r="F1" s="392"/>
      <c r="G1" s="392"/>
      <c r="H1" s="392"/>
      <c r="I1" s="392"/>
      <c r="J1" s="392"/>
      <c r="K1" s="392"/>
      <c r="L1" s="392"/>
      <c r="M1" s="392"/>
      <c r="N1" s="392"/>
      <c r="O1" s="392"/>
      <c r="P1" s="392"/>
      <c r="Q1" s="63"/>
      <c r="R1" s="64"/>
    </row>
    <row r="2" spans="1:19" s="65" customFormat="1" ht="21.75" customHeight="1">
      <c r="A2" s="393" t="s">
        <v>958</v>
      </c>
      <c r="B2" s="393"/>
      <c r="C2" s="393"/>
      <c r="D2" s="393"/>
      <c r="E2" s="393"/>
      <c r="F2" s="393"/>
      <c r="G2" s="393"/>
      <c r="H2" s="393"/>
      <c r="I2" s="393"/>
      <c r="J2" s="393"/>
      <c r="K2" s="393"/>
      <c r="L2" s="393"/>
      <c r="M2" s="393"/>
      <c r="N2" s="393"/>
      <c r="O2" s="393"/>
      <c r="P2" s="393"/>
      <c r="Q2" s="64"/>
      <c r="R2" s="64"/>
    </row>
    <row r="3" spans="1:19" s="65" customFormat="1" ht="14.25" customHeight="1">
      <c r="A3" s="66"/>
      <c r="B3" s="66"/>
      <c r="C3" s="66"/>
      <c r="D3" s="66"/>
      <c r="E3" s="66"/>
      <c r="F3" s="66"/>
      <c r="G3" s="66"/>
      <c r="H3" s="66"/>
      <c r="I3" s="66"/>
      <c r="J3" s="66"/>
      <c r="K3" s="66"/>
      <c r="L3" s="66"/>
      <c r="M3" s="66"/>
      <c r="N3" s="66"/>
      <c r="O3" s="66"/>
      <c r="P3" s="66"/>
      <c r="Q3" s="64"/>
      <c r="R3" s="64"/>
    </row>
    <row r="4" spans="1:19" s="65" customFormat="1" ht="30.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42.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ht="17.25" customHeight="1">
      <c r="A9" s="65" t="str">
        <f>'1.1 Pamati, ā.inž.'!$A$9</f>
        <v>Tāme sastādīta 2026.gada tirgus cenās</v>
      </c>
      <c r="C9" s="125"/>
      <c r="D9" s="70"/>
      <c r="H9" s="64"/>
      <c r="I9" s="64"/>
      <c r="J9" s="64"/>
      <c r="K9" s="71"/>
      <c r="L9" s="71"/>
      <c r="M9" s="394" t="s">
        <v>20</v>
      </c>
      <c r="N9" s="394"/>
      <c r="O9" s="395">
        <f>P60</f>
        <v>0</v>
      </c>
      <c r="P9" s="396"/>
      <c r="Q9" s="64"/>
      <c r="R9" s="64"/>
    </row>
    <row r="10" spans="1:19" s="65" customFormat="1" ht="19.5" customHeight="1">
      <c r="C10" s="125"/>
      <c r="D10" s="70"/>
      <c r="H10" s="64"/>
      <c r="I10" s="64"/>
      <c r="J10" s="64"/>
      <c r="K10" s="71"/>
      <c r="L10" s="71"/>
      <c r="M10" s="70"/>
      <c r="N10" s="70"/>
      <c r="O10" s="72"/>
      <c r="P10" s="73"/>
      <c r="Q10" s="64"/>
      <c r="R10" s="64"/>
    </row>
    <row r="11" spans="1:19" s="65" customFormat="1" ht="23.25" customHeigh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4.75"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ht="24.75" customHeight="1">
      <c r="A14" s="74"/>
      <c r="B14" s="74"/>
      <c r="C14" s="108" t="s">
        <v>668</v>
      </c>
      <c r="D14" s="50"/>
      <c r="E14" s="77"/>
      <c r="F14" s="77"/>
      <c r="G14" s="77"/>
      <c r="H14" s="78"/>
      <c r="I14" s="78"/>
      <c r="J14" s="78"/>
      <c r="K14" s="79">
        <f>ROUND(H14+I14+J14,2)</f>
        <v>0</v>
      </c>
      <c r="L14" s="79">
        <f>ROUND(F14*E14,2)</f>
        <v>0</v>
      </c>
      <c r="M14" s="80">
        <f>ROUND(H14*E14,2)</f>
        <v>0</v>
      </c>
      <c r="N14" s="80">
        <f>ROUND(I14*E14,2)</f>
        <v>0</v>
      </c>
      <c r="O14" s="80">
        <f>ROUND(J14*E14,2)</f>
        <v>0</v>
      </c>
      <c r="P14" s="79">
        <f>ROUND(M14+N14+O14,2)</f>
        <v>0</v>
      </c>
    </row>
    <row r="15" spans="1:19">
      <c r="A15" s="74"/>
      <c r="B15" s="177"/>
      <c r="C15" s="49" t="s">
        <v>959</v>
      </c>
      <c r="D15" s="53" t="s">
        <v>144</v>
      </c>
      <c r="E15" s="232">
        <v>403.4</v>
      </c>
      <c r="F15" s="86"/>
      <c r="G15" s="178"/>
      <c r="H15" s="83">
        <f t="shared" ref="H15:H53" si="0">ROUND(G15*F15,2)</f>
        <v>0</v>
      </c>
      <c r="I15" s="83"/>
      <c r="J15" s="83"/>
      <c r="K15" s="79">
        <f t="shared" ref="K15:K57" si="1">ROUND(H15+I15+J15,2)</f>
        <v>0</v>
      </c>
      <c r="L15" s="79">
        <f t="shared" ref="L15:L57" si="2">ROUND(F15*E15,2)</f>
        <v>0</v>
      </c>
      <c r="M15" s="80">
        <f t="shared" ref="M15:M57" si="3">ROUND(H15*E15,2)</f>
        <v>0</v>
      </c>
      <c r="N15" s="80">
        <f t="shared" ref="N15:N57" si="4">ROUND(I15*E15,2)</f>
        <v>0</v>
      </c>
      <c r="O15" s="80">
        <f t="shared" ref="O15:O57" si="5">ROUND(J15*E15,2)</f>
        <v>0</v>
      </c>
      <c r="P15" s="79">
        <f t="shared" ref="P15:P57" si="6">ROUND(M15+N15+O15,2)</f>
        <v>0</v>
      </c>
      <c r="S15" s="81"/>
    </row>
    <row r="16" spans="1:19">
      <c r="A16" s="74"/>
      <c r="B16" s="74"/>
      <c r="C16" s="231" t="s">
        <v>980</v>
      </c>
      <c r="D16" s="53" t="s">
        <v>144</v>
      </c>
      <c r="E16" s="232">
        <v>403.4</v>
      </c>
      <c r="F16" s="86"/>
      <c r="G16" s="178"/>
      <c r="H16" s="83">
        <f t="shared" si="0"/>
        <v>0</v>
      </c>
      <c r="I16" s="83"/>
      <c r="J16" s="83"/>
      <c r="K16" s="79">
        <f t="shared" si="1"/>
        <v>0</v>
      </c>
      <c r="L16" s="79">
        <f t="shared" si="2"/>
        <v>0</v>
      </c>
      <c r="M16" s="80">
        <f t="shared" si="3"/>
        <v>0</v>
      </c>
      <c r="N16" s="80">
        <f t="shared" si="4"/>
        <v>0</v>
      </c>
      <c r="O16" s="80">
        <f t="shared" si="5"/>
        <v>0</v>
      </c>
      <c r="P16" s="79">
        <f t="shared" si="6"/>
        <v>0</v>
      </c>
      <c r="S16" s="81"/>
    </row>
    <row r="17" spans="1:19">
      <c r="A17" s="74"/>
      <c r="B17" s="177"/>
      <c r="C17" s="231" t="s">
        <v>981</v>
      </c>
      <c r="D17" s="53" t="s">
        <v>642</v>
      </c>
      <c r="E17" s="232">
        <v>161.36000000000001</v>
      </c>
      <c r="F17" s="86"/>
      <c r="G17" s="178"/>
      <c r="H17" s="83">
        <f t="shared" si="0"/>
        <v>0</v>
      </c>
      <c r="I17" s="83"/>
      <c r="J17" s="83"/>
      <c r="K17" s="79">
        <f t="shared" si="1"/>
        <v>0</v>
      </c>
      <c r="L17" s="79">
        <f t="shared" si="2"/>
        <v>0</v>
      </c>
      <c r="M17" s="80">
        <f t="shared" si="3"/>
        <v>0</v>
      </c>
      <c r="N17" s="80">
        <f t="shared" si="4"/>
        <v>0</v>
      </c>
      <c r="O17" s="80">
        <f t="shared" si="5"/>
        <v>0</v>
      </c>
      <c r="P17" s="79">
        <f t="shared" si="6"/>
        <v>0</v>
      </c>
      <c r="S17" s="81"/>
    </row>
    <row r="18" spans="1:19">
      <c r="A18" s="74"/>
      <c r="B18" s="177"/>
      <c r="C18" s="231" t="s">
        <v>979</v>
      </c>
      <c r="D18" s="53" t="s">
        <v>144</v>
      </c>
      <c r="E18" s="232">
        <v>403.4</v>
      </c>
      <c r="F18" s="86"/>
      <c r="G18" s="178"/>
      <c r="H18" s="83">
        <f t="shared" si="0"/>
        <v>0</v>
      </c>
      <c r="I18" s="83"/>
      <c r="J18" s="83"/>
      <c r="K18" s="79">
        <f t="shared" si="1"/>
        <v>0</v>
      </c>
      <c r="L18" s="79">
        <f t="shared" si="2"/>
        <v>0</v>
      </c>
      <c r="M18" s="80">
        <f t="shared" si="3"/>
        <v>0</v>
      </c>
      <c r="N18" s="80">
        <f t="shared" si="4"/>
        <v>0</v>
      </c>
      <c r="O18" s="80">
        <f t="shared" si="5"/>
        <v>0</v>
      </c>
      <c r="P18" s="79">
        <f t="shared" si="6"/>
        <v>0</v>
      </c>
      <c r="S18" s="81"/>
    </row>
    <row r="19" spans="1:19">
      <c r="A19" s="74"/>
      <c r="B19" s="177"/>
      <c r="C19" s="286" t="s">
        <v>961</v>
      </c>
      <c r="D19" s="53" t="s">
        <v>642</v>
      </c>
      <c r="E19" s="232">
        <v>11.52</v>
      </c>
      <c r="F19" s="86"/>
      <c r="G19" s="178"/>
      <c r="H19" s="83">
        <f t="shared" si="0"/>
        <v>0</v>
      </c>
      <c r="I19" s="83"/>
      <c r="J19" s="83"/>
      <c r="K19" s="79"/>
      <c r="L19" s="79"/>
      <c r="M19" s="80"/>
      <c r="N19" s="80"/>
      <c r="O19" s="80"/>
      <c r="P19" s="79"/>
      <c r="S19" s="81"/>
    </row>
    <row r="20" spans="1:19">
      <c r="A20" s="74"/>
      <c r="B20" s="177"/>
      <c r="C20" s="108" t="s">
        <v>676</v>
      </c>
      <c r="D20" s="53"/>
      <c r="E20" s="232"/>
      <c r="F20" s="86"/>
      <c r="G20" s="178"/>
      <c r="H20" s="83">
        <f t="shared" si="0"/>
        <v>0</v>
      </c>
      <c r="I20" s="83"/>
      <c r="J20" s="83"/>
      <c r="K20" s="79">
        <f t="shared" ref="K20:K26" si="7">ROUND(H20+I20+J20,2)</f>
        <v>0</v>
      </c>
      <c r="L20" s="79">
        <f t="shared" ref="L20:L26" si="8">ROUND(F20*E20,2)</f>
        <v>0</v>
      </c>
      <c r="M20" s="80">
        <f t="shared" ref="M20:M26" si="9">ROUND(H20*E20,2)</f>
        <v>0</v>
      </c>
      <c r="N20" s="80">
        <f t="shared" ref="N20:N26" si="10">ROUND(I20*E20,2)</f>
        <v>0</v>
      </c>
      <c r="O20" s="80">
        <f t="shared" ref="O20:O26" si="11">ROUND(J20*E20,2)</f>
        <v>0</v>
      </c>
      <c r="P20" s="79">
        <f t="shared" ref="P20:P26" si="12">ROUND(M20+N20+O20,2)</f>
        <v>0</v>
      </c>
      <c r="S20" s="81"/>
    </row>
    <row r="21" spans="1:19">
      <c r="A21" s="74"/>
      <c r="B21" s="177"/>
      <c r="C21" s="49" t="s">
        <v>960</v>
      </c>
      <c r="D21" s="53" t="s">
        <v>144</v>
      </c>
      <c r="E21" s="109">
        <v>85.5</v>
      </c>
      <c r="F21" s="86"/>
      <c r="G21" s="178"/>
      <c r="H21" s="83">
        <f t="shared" si="0"/>
        <v>0</v>
      </c>
      <c r="I21" s="83"/>
      <c r="J21" s="83"/>
      <c r="K21" s="79">
        <f t="shared" si="7"/>
        <v>0</v>
      </c>
      <c r="L21" s="79">
        <f t="shared" si="8"/>
        <v>0</v>
      </c>
      <c r="M21" s="80">
        <f t="shared" si="9"/>
        <v>0</v>
      </c>
      <c r="N21" s="80">
        <f t="shared" si="10"/>
        <v>0</v>
      </c>
      <c r="O21" s="80">
        <f t="shared" si="11"/>
        <v>0</v>
      </c>
      <c r="P21" s="79">
        <f t="shared" si="12"/>
        <v>0</v>
      </c>
      <c r="S21" s="81"/>
    </row>
    <row r="22" spans="1:19">
      <c r="A22" s="74"/>
      <c r="B22" s="177"/>
      <c r="C22" s="286" t="s">
        <v>961</v>
      </c>
      <c r="D22" s="53" t="s">
        <v>642</v>
      </c>
      <c r="E22" s="232">
        <v>2.44</v>
      </c>
      <c r="F22" s="86"/>
      <c r="G22" s="178"/>
      <c r="H22" s="83">
        <f t="shared" si="0"/>
        <v>0</v>
      </c>
      <c r="I22" s="83"/>
      <c r="J22" s="83"/>
      <c r="K22" s="79">
        <f t="shared" si="7"/>
        <v>0</v>
      </c>
      <c r="L22" s="79">
        <f t="shared" si="8"/>
        <v>0</v>
      </c>
      <c r="M22" s="80">
        <f t="shared" si="9"/>
        <v>0</v>
      </c>
      <c r="N22" s="80">
        <f t="shared" si="10"/>
        <v>0</v>
      </c>
      <c r="O22" s="80">
        <f t="shared" si="11"/>
        <v>0</v>
      </c>
      <c r="P22" s="79">
        <f t="shared" si="12"/>
        <v>0</v>
      </c>
      <c r="S22" s="81"/>
    </row>
    <row r="23" spans="1:19" ht="23.25" customHeight="1">
      <c r="A23" s="74"/>
      <c r="B23" s="177"/>
      <c r="C23" s="108" t="s">
        <v>678</v>
      </c>
      <c r="D23" s="53"/>
      <c r="E23" s="232"/>
      <c r="F23" s="86"/>
      <c r="G23" s="178"/>
      <c r="H23" s="83">
        <f t="shared" si="0"/>
        <v>0</v>
      </c>
      <c r="I23" s="83"/>
      <c r="J23" s="83"/>
      <c r="K23" s="79">
        <f t="shared" si="7"/>
        <v>0</v>
      </c>
      <c r="L23" s="79">
        <f t="shared" si="8"/>
        <v>0</v>
      </c>
      <c r="M23" s="80">
        <f t="shared" si="9"/>
        <v>0</v>
      </c>
      <c r="N23" s="80">
        <f t="shared" si="10"/>
        <v>0</v>
      </c>
      <c r="O23" s="80">
        <f t="shared" si="11"/>
        <v>0</v>
      </c>
      <c r="P23" s="79">
        <f t="shared" si="12"/>
        <v>0</v>
      </c>
      <c r="S23" s="81"/>
    </row>
    <row r="24" spans="1:19">
      <c r="A24" s="74"/>
      <c r="B24" s="177"/>
      <c r="C24" s="49" t="s">
        <v>960</v>
      </c>
      <c r="D24" s="53" t="s">
        <v>144</v>
      </c>
      <c r="E24" s="232">
        <v>74.400000000000006</v>
      </c>
      <c r="F24" s="86"/>
      <c r="G24" s="178"/>
      <c r="H24" s="83">
        <f t="shared" si="0"/>
        <v>0</v>
      </c>
      <c r="I24" s="83"/>
      <c r="J24" s="83"/>
      <c r="K24" s="79">
        <f t="shared" si="7"/>
        <v>0</v>
      </c>
      <c r="L24" s="79">
        <f t="shared" si="8"/>
        <v>0</v>
      </c>
      <c r="M24" s="80">
        <f t="shared" si="9"/>
        <v>0</v>
      </c>
      <c r="N24" s="80">
        <f t="shared" si="10"/>
        <v>0</v>
      </c>
      <c r="O24" s="80">
        <f t="shared" si="11"/>
        <v>0</v>
      </c>
      <c r="P24" s="79">
        <f t="shared" si="12"/>
        <v>0</v>
      </c>
      <c r="S24" s="81"/>
    </row>
    <row r="25" spans="1:19">
      <c r="A25" s="74"/>
      <c r="B25" s="177"/>
      <c r="C25" s="231" t="s">
        <v>978</v>
      </c>
      <c r="D25" s="53" t="s">
        <v>144</v>
      </c>
      <c r="E25" s="232">
        <v>74.400000000000006</v>
      </c>
      <c r="F25" s="86"/>
      <c r="G25" s="178"/>
      <c r="H25" s="83">
        <f t="shared" si="0"/>
        <v>0</v>
      </c>
      <c r="I25" s="83"/>
      <c r="J25" s="83"/>
      <c r="K25" s="79">
        <f t="shared" si="7"/>
        <v>0</v>
      </c>
      <c r="L25" s="79">
        <f t="shared" si="8"/>
        <v>0</v>
      </c>
      <c r="M25" s="80">
        <f t="shared" si="9"/>
        <v>0</v>
      </c>
      <c r="N25" s="80">
        <f t="shared" si="10"/>
        <v>0</v>
      </c>
      <c r="O25" s="80">
        <f t="shared" si="11"/>
        <v>0</v>
      </c>
      <c r="P25" s="79">
        <f t="shared" si="12"/>
        <v>0</v>
      </c>
      <c r="S25" s="81"/>
    </row>
    <row r="26" spans="1:19">
      <c r="A26" s="74"/>
      <c r="B26" s="177"/>
      <c r="C26" s="231" t="s">
        <v>981</v>
      </c>
      <c r="D26" s="53" t="s">
        <v>642</v>
      </c>
      <c r="E26" s="232">
        <v>29.760000000000005</v>
      </c>
      <c r="F26" s="86"/>
      <c r="G26" s="178"/>
      <c r="H26" s="83">
        <f t="shared" si="0"/>
        <v>0</v>
      </c>
      <c r="I26" s="83"/>
      <c r="J26" s="83"/>
      <c r="K26" s="79">
        <f t="shared" si="7"/>
        <v>0</v>
      </c>
      <c r="L26" s="79">
        <f t="shared" si="8"/>
        <v>0</v>
      </c>
      <c r="M26" s="80">
        <f t="shared" si="9"/>
        <v>0</v>
      </c>
      <c r="N26" s="80">
        <f t="shared" si="10"/>
        <v>0</v>
      </c>
      <c r="O26" s="80">
        <f t="shared" si="11"/>
        <v>0</v>
      </c>
      <c r="P26" s="79">
        <f t="shared" si="12"/>
        <v>0</v>
      </c>
      <c r="S26" s="81"/>
    </row>
    <row r="27" spans="1:19">
      <c r="A27" s="74"/>
      <c r="B27" s="177"/>
      <c r="C27" s="231" t="s">
        <v>982</v>
      </c>
      <c r="D27" s="53" t="s">
        <v>144</v>
      </c>
      <c r="E27" s="232">
        <v>74.400000000000006</v>
      </c>
      <c r="F27" s="86"/>
      <c r="G27" s="178"/>
      <c r="H27" s="83">
        <f t="shared" si="0"/>
        <v>0</v>
      </c>
      <c r="I27" s="83"/>
      <c r="J27" s="83"/>
      <c r="K27" s="79">
        <f t="shared" si="1"/>
        <v>0</v>
      </c>
      <c r="L27" s="79">
        <f t="shared" si="2"/>
        <v>0</v>
      </c>
      <c r="M27" s="80">
        <f t="shared" si="3"/>
        <v>0</v>
      </c>
      <c r="N27" s="80">
        <f t="shared" si="4"/>
        <v>0</v>
      </c>
      <c r="O27" s="80">
        <f t="shared" si="5"/>
        <v>0</v>
      </c>
      <c r="P27" s="79">
        <f t="shared" si="6"/>
        <v>0</v>
      </c>
      <c r="S27" s="81"/>
    </row>
    <row r="28" spans="1:19" ht="42" customHeight="1">
      <c r="A28" s="74"/>
      <c r="B28" s="177"/>
      <c r="C28" s="286" t="s">
        <v>961</v>
      </c>
      <c r="D28" s="53" t="s">
        <v>642</v>
      </c>
      <c r="E28" s="232">
        <v>2.12</v>
      </c>
      <c r="F28" s="86"/>
      <c r="G28" s="178"/>
      <c r="H28" s="83">
        <f t="shared" si="0"/>
        <v>0</v>
      </c>
      <c r="I28" s="83"/>
      <c r="J28" s="83"/>
      <c r="K28" s="79">
        <f t="shared" si="1"/>
        <v>0</v>
      </c>
      <c r="L28" s="79">
        <f t="shared" si="2"/>
        <v>0</v>
      </c>
      <c r="M28" s="80">
        <f t="shared" si="3"/>
        <v>0</v>
      </c>
      <c r="N28" s="80">
        <f t="shared" si="4"/>
        <v>0</v>
      </c>
      <c r="O28" s="80">
        <f t="shared" si="5"/>
        <v>0</v>
      </c>
      <c r="P28" s="79">
        <f t="shared" si="6"/>
        <v>0</v>
      </c>
      <c r="S28" s="81"/>
    </row>
    <row r="29" spans="1:19" ht="21" customHeight="1">
      <c r="A29" s="74"/>
      <c r="B29" s="177"/>
      <c r="C29" s="287" t="s">
        <v>692</v>
      </c>
      <c r="D29" s="53"/>
      <c r="E29" s="232"/>
      <c r="F29" s="86"/>
      <c r="G29" s="178"/>
      <c r="H29" s="83">
        <f t="shared" si="0"/>
        <v>0</v>
      </c>
      <c r="I29" s="83"/>
      <c r="J29" s="83"/>
      <c r="K29" s="79">
        <f t="shared" si="1"/>
        <v>0</v>
      </c>
      <c r="L29" s="79">
        <f t="shared" si="2"/>
        <v>0</v>
      </c>
      <c r="M29" s="80">
        <f t="shared" si="3"/>
        <v>0</v>
      </c>
      <c r="N29" s="80">
        <f t="shared" si="4"/>
        <v>0</v>
      </c>
      <c r="O29" s="80">
        <f t="shared" si="5"/>
        <v>0</v>
      </c>
      <c r="P29" s="79">
        <f t="shared" si="6"/>
        <v>0</v>
      </c>
      <c r="S29" s="81"/>
    </row>
    <row r="30" spans="1:19">
      <c r="A30" s="74"/>
      <c r="B30" s="177"/>
      <c r="C30" s="49" t="s">
        <v>962</v>
      </c>
      <c r="D30" s="289" t="s">
        <v>144</v>
      </c>
      <c r="E30" s="290">
        <v>332.7</v>
      </c>
      <c r="F30" s="86"/>
      <c r="G30" s="178"/>
      <c r="H30" s="83">
        <f t="shared" si="0"/>
        <v>0</v>
      </c>
      <c r="I30" s="83"/>
      <c r="J30" s="83"/>
      <c r="K30" s="79">
        <f t="shared" si="1"/>
        <v>0</v>
      </c>
      <c r="L30" s="79">
        <f t="shared" si="2"/>
        <v>0</v>
      </c>
      <c r="M30" s="80">
        <f t="shared" si="3"/>
        <v>0</v>
      </c>
      <c r="N30" s="80">
        <f t="shared" si="4"/>
        <v>0</v>
      </c>
      <c r="O30" s="80">
        <f t="shared" si="5"/>
        <v>0</v>
      </c>
      <c r="P30" s="79">
        <f t="shared" si="6"/>
        <v>0</v>
      </c>
      <c r="S30" s="81"/>
    </row>
    <row r="31" spans="1:19">
      <c r="A31" s="74"/>
      <c r="B31" s="177"/>
      <c r="C31" s="296" t="s">
        <v>974</v>
      </c>
      <c r="D31" s="289" t="s">
        <v>144</v>
      </c>
      <c r="E31" s="290">
        <v>332.7</v>
      </c>
      <c r="F31" s="290"/>
      <c r="G31" s="291"/>
      <c r="H31" s="83">
        <f t="shared" si="0"/>
        <v>0</v>
      </c>
      <c r="I31" s="293"/>
      <c r="J31" s="293"/>
      <c r="K31" s="79">
        <f t="shared" si="1"/>
        <v>0</v>
      </c>
      <c r="L31" s="79">
        <f t="shared" si="2"/>
        <v>0</v>
      </c>
      <c r="M31" s="80">
        <f t="shared" si="3"/>
        <v>0</v>
      </c>
      <c r="N31" s="80">
        <f t="shared" si="4"/>
        <v>0</v>
      </c>
      <c r="O31" s="80">
        <f t="shared" si="5"/>
        <v>0</v>
      </c>
      <c r="P31" s="79">
        <f t="shared" si="6"/>
        <v>0</v>
      </c>
      <c r="S31" s="81"/>
    </row>
    <row r="32" spans="1:19" ht="33" customHeight="1">
      <c r="A32" s="74"/>
      <c r="B32" s="177"/>
      <c r="C32" s="297" t="s">
        <v>981</v>
      </c>
      <c r="D32" s="289" t="s">
        <v>642</v>
      </c>
      <c r="E32" s="298">
        <v>133.08000000000001</v>
      </c>
      <c r="F32" s="290"/>
      <c r="G32" s="291"/>
      <c r="H32" s="83">
        <f t="shared" si="0"/>
        <v>0</v>
      </c>
      <c r="I32" s="293"/>
      <c r="J32" s="293"/>
      <c r="K32" s="79">
        <f t="shared" si="1"/>
        <v>0</v>
      </c>
      <c r="L32" s="79">
        <f t="shared" si="2"/>
        <v>0</v>
      </c>
      <c r="M32" s="80">
        <f t="shared" si="3"/>
        <v>0</v>
      </c>
      <c r="N32" s="80">
        <f t="shared" si="4"/>
        <v>0</v>
      </c>
      <c r="O32" s="80">
        <f t="shared" si="5"/>
        <v>0</v>
      </c>
      <c r="P32" s="79">
        <f t="shared" si="6"/>
        <v>0</v>
      </c>
      <c r="S32" s="81"/>
    </row>
    <row r="33" spans="1:19" ht="21.75" customHeight="1">
      <c r="A33" s="74"/>
      <c r="B33" s="177"/>
      <c r="C33" s="299" t="s">
        <v>970</v>
      </c>
      <c r="D33" s="289" t="s">
        <v>144</v>
      </c>
      <c r="E33" s="290">
        <v>332.7</v>
      </c>
      <c r="F33" s="290"/>
      <c r="G33" s="291"/>
      <c r="H33" s="83">
        <f t="shared" si="0"/>
        <v>0</v>
      </c>
      <c r="I33" s="292"/>
      <c r="J33" s="292"/>
      <c r="K33" s="79">
        <f t="shared" si="1"/>
        <v>0</v>
      </c>
      <c r="L33" s="79">
        <f t="shared" si="2"/>
        <v>0</v>
      </c>
      <c r="M33" s="80">
        <f t="shared" si="3"/>
        <v>0</v>
      </c>
      <c r="N33" s="80">
        <f t="shared" si="4"/>
        <v>0</v>
      </c>
      <c r="O33" s="80">
        <f t="shared" si="5"/>
        <v>0</v>
      </c>
      <c r="P33" s="79">
        <f t="shared" si="6"/>
        <v>0</v>
      </c>
      <c r="S33" s="81"/>
    </row>
    <row r="34" spans="1:19" ht="21.75" customHeight="1">
      <c r="A34" s="74"/>
      <c r="B34" s="177"/>
      <c r="C34" s="297" t="s">
        <v>976</v>
      </c>
      <c r="D34" s="289" t="s">
        <v>144</v>
      </c>
      <c r="E34" s="290">
        <v>332.7</v>
      </c>
      <c r="F34" s="290"/>
      <c r="G34" s="291"/>
      <c r="H34" s="83">
        <f t="shared" si="0"/>
        <v>0</v>
      </c>
      <c r="I34" s="292"/>
      <c r="J34" s="292"/>
      <c r="K34" s="79">
        <f t="shared" si="1"/>
        <v>0</v>
      </c>
      <c r="L34" s="79">
        <f t="shared" si="2"/>
        <v>0</v>
      </c>
      <c r="M34" s="80">
        <f t="shared" si="3"/>
        <v>0</v>
      </c>
      <c r="N34" s="80">
        <f t="shared" si="4"/>
        <v>0</v>
      </c>
      <c r="O34" s="80">
        <f t="shared" si="5"/>
        <v>0</v>
      </c>
      <c r="P34" s="79">
        <f t="shared" si="6"/>
        <v>0</v>
      </c>
      <c r="S34" s="81"/>
    </row>
    <row r="35" spans="1:19">
      <c r="A35" s="74"/>
      <c r="B35" s="177"/>
      <c r="C35" s="299" t="s">
        <v>983</v>
      </c>
      <c r="D35" s="289" t="s">
        <v>144</v>
      </c>
      <c r="E35" s="290">
        <v>332.7</v>
      </c>
      <c r="F35" s="290"/>
      <c r="G35" s="291"/>
      <c r="H35" s="83">
        <f t="shared" si="0"/>
        <v>0</v>
      </c>
      <c r="I35" s="292"/>
      <c r="J35" s="292"/>
      <c r="K35" s="79">
        <f t="shared" si="1"/>
        <v>0</v>
      </c>
      <c r="L35" s="79">
        <f t="shared" si="2"/>
        <v>0</v>
      </c>
      <c r="M35" s="80">
        <f t="shared" si="3"/>
        <v>0</v>
      </c>
      <c r="N35" s="80">
        <f t="shared" si="4"/>
        <v>0</v>
      </c>
      <c r="O35" s="80">
        <f t="shared" si="5"/>
        <v>0</v>
      </c>
      <c r="P35" s="79">
        <f t="shared" si="6"/>
        <v>0</v>
      </c>
      <c r="S35" s="81"/>
    </row>
    <row r="36" spans="1:19">
      <c r="A36" s="74"/>
      <c r="B36" s="177"/>
      <c r="C36" s="286" t="s">
        <v>961</v>
      </c>
      <c r="D36" s="53" t="s">
        <v>642</v>
      </c>
      <c r="E36" s="290">
        <v>25.64</v>
      </c>
      <c r="F36" s="290"/>
      <c r="G36" s="291"/>
      <c r="H36" s="83">
        <f t="shared" si="0"/>
        <v>0</v>
      </c>
      <c r="I36" s="292"/>
      <c r="J36" s="292"/>
      <c r="K36" s="79"/>
      <c r="L36" s="79">
        <f t="shared" si="2"/>
        <v>0</v>
      </c>
      <c r="M36" s="80">
        <f t="shared" si="3"/>
        <v>0</v>
      </c>
      <c r="N36" s="80">
        <f t="shared" si="4"/>
        <v>0</v>
      </c>
      <c r="O36" s="80">
        <f t="shared" si="5"/>
        <v>0</v>
      </c>
      <c r="P36" s="79">
        <f t="shared" si="6"/>
        <v>0</v>
      </c>
      <c r="S36" s="81"/>
    </row>
    <row r="37" spans="1:19" ht="24.75" customHeight="1">
      <c r="A37" s="74"/>
      <c r="B37" s="177"/>
      <c r="C37" s="228" t="s">
        <v>697</v>
      </c>
      <c r="D37" s="53"/>
      <c r="E37" s="86"/>
      <c r="F37" s="86"/>
      <c r="G37" s="178"/>
      <c r="H37" s="83">
        <f t="shared" si="0"/>
        <v>0</v>
      </c>
      <c r="I37" s="83"/>
      <c r="J37" s="83"/>
      <c r="K37" s="79">
        <f t="shared" si="1"/>
        <v>0</v>
      </c>
      <c r="L37" s="79">
        <f t="shared" si="2"/>
        <v>0</v>
      </c>
      <c r="M37" s="80">
        <f t="shared" si="3"/>
        <v>0</v>
      </c>
      <c r="N37" s="80">
        <f t="shared" si="4"/>
        <v>0</v>
      </c>
      <c r="O37" s="80">
        <f t="shared" si="5"/>
        <v>0</v>
      </c>
      <c r="P37" s="79">
        <f t="shared" si="6"/>
        <v>0</v>
      </c>
      <c r="S37" s="81"/>
    </row>
    <row r="38" spans="1:19" ht="18.75" customHeight="1">
      <c r="A38" s="74"/>
      <c r="B38" s="177"/>
      <c r="C38" s="49" t="s">
        <v>963</v>
      </c>
      <c r="D38" s="53" t="s">
        <v>144</v>
      </c>
      <c r="E38" s="86">
        <v>38.4</v>
      </c>
      <c r="F38" s="86"/>
      <c r="G38" s="178"/>
      <c r="H38" s="83">
        <f t="shared" si="0"/>
        <v>0</v>
      </c>
      <c r="I38" s="83"/>
      <c r="J38" s="83"/>
      <c r="K38" s="79">
        <f t="shared" si="1"/>
        <v>0</v>
      </c>
      <c r="L38" s="79">
        <f t="shared" si="2"/>
        <v>0</v>
      </c>
      <c r="M38" s="80">
        <f t="shared" si="3"/>
        <v>0</v>
      </c>
      <c r="N38" s="80">
        <f t="shared" si="4"/>
        <v>0</v>
      </c>
      <c r="O38" s="80">
        <f t="shared" si="5"/>
        <v>0</v>
      </c>
      <c r="P38" s="79">
        <f t="shared" si="6"/>
        <v>0</v>
      </c>
      <c r="S38" s="81"/>
    </row>
    <row r="39" spans="1:19">
      <c r="A39" s="74"/>
      <c r="B39" s="177"/>
      <c r="C39" s="286" t="s">
        <v>968</v>
      </c>
      <c r="D39" s="53" t="s">
        <v>144</v>
      </c>
      <c r="E39" s="86">
        <v>38.4</v>
      </c>
      <c r="F39" s="86"/>
      <c r="G39" s="178"/>
      <c r="H39" s="83">
        <f t="shared" si="0"/>
        <v>0</v>
      </c>
      <c r="I39" s="83"/>
      <c r="J39" s="83"/>
      <c r="K39" s="79">
        <f t="shared" si="1"/>
        <v>0</v>
      </c>
      <c r="L39" s="79">
        <f t="shared" si="2"/>
        <v>0</v>
      </c>
      <c r="M39" s="80">
        <f t="shared" si="3"/>
        <v>0</v>
      </c>
      <c r="N39" s="80">
        <f t="shared" si="4"/>
        <v>0</v>
      </c>
      <c r="O39" s="80">
        <f t="shared" si="5"/>
        <v>0</v>
      </c>
      <c r="P39" s="79">
        <f t="shared" si="6"/>
        <v>0</v>
      </c>
      <c r="S39" s="81"/>
    </row>
    <row r="40" spans="1:19">
      <c r="A40" s="74"/>
      <c r="B40" s="177"/>
      <c r="C40" s="231" t="s">
        <v>969</v>
      </c>
      <c r="D40" s="53" t="s">
        <v>144</v>
      </c>
      <c r="E40" s="86">
        <v>38.4</v>
      </c>
      <c r="F40" s="86"/>
      <c r="G40" s="178"/>
      <c r="H40" s="83">
        <f t="shared" si="0"/>
        <v>0</v>
      </c>
      <c r="I40" s="83"/>
      <c r="J40" s="83"/>
      <c r="K40" s="79">
        <f t="shared" si="1"/>
        <v>0</v>
      </c>
      <c r="L40" s="79">
        <f t="shared" si="2"/>
        <v>0</v>
      </c>
      <c r="M40" s="80">
        <f t="shared" si="3"/>
        <v>0</v>
      </c>
      <c r="N40" s="80">
        <f t="shared" si="4"/>
        <v>0</v>
      </c>
      <c r="O40" s="80">
        <f t="shared" si="5"/>
        <v>0</v>
      </c>
      <c r="P40" s="79">
        <f t="shared" si="6"/>
        <v>0</v>
      </c>
      <c r="S40" s="81"/>
    </row>
    <row r="41" spans="1:19">
      <c r="A41" s="74"/>
      <c r="B41" s="177"/>
      <c r="C41" s="231" t="s">
        <v>969</v>
      </c>
      <c r="D41" s="53" t="s">
        <v>144</v>
      </c>
      <c r="E41" s="86">
        <v>38.4</v>
      </c>
      <c r="F41" s="86"/>
      <c r="G41" s="178"/>
      <c r="H41" s="83">
        <f t="shared" si="0"/>
        <v>0</v>
      </c>
      <c r="I41" s="83"/>
      <c r="J41" s="83"/>
      <c r="K41" s="79">
        <f t="shared" si="1"/>
        <v>0</v>
      </c>
      <c r="L41" s="79">
        <f t="shared" si="2"/>
        <v>0</v>
      </c>
      <c r="M41" s="80">
        <f t="shared" si="3"/>
        <v>0</v>
      </c>
      <c r="N41" s="80">
        <f t="shared" si="4"/>
        <v>0</v>
      </c>
      <c r="O41" s="80">
        <f t="shared" si="5"/>
        <v>0</v>
      </c>
      <c r="P41" s="79">
        <f t="shared" si="6"/>
        <v>0</v>
      </c>
      <c r="S41" s="81"/>
    </row>
    <row r="42" spans="1:19">
      <c r="A42" s="74"/>
      <c r="B42" s="177"/>
      <c r="C42" s="286" t="s">
        <v>970</v>
      </c>
      <c r="D42" s="53" t="s">
        <v>144</v>
      </c>
      <c r="E42" s="86">
        <v>38.4</v>
      </c>
      <c r="F42" s="86"/>
      <c r="G42" s="178"/>
      <c r="H42" s="83">
        <f t="shared" si="0"/>
        <v>0</v>
      </c>
      <c r="I42" s="83"/>
      <c r="J42" s="83"/>
      <c r="K42" s="79">
        <f t="shared" si="1"/>
        <v>0</v>
      </c>
      <c r="L42" s="79">
        <f t="shared" si="2"/>
        <v>0</v>
      </c>
      <c r="M42" s="80">
        <f t="shared" si="3"/>
        <v>0</v>
      </c>
      <c r="N42" s="80">
        <f t="shared" si="4"/>
        <v>0</v>
      </c>
      <c r="O42" s="80">
        <f t="shared" si="5"/>
        <v>0</v>
      </c>
      <c r="P42" s="79">
        <f t="shared" si="6"/>
        <v>0</v>
      </c>
      <c r="S42" s="81"/>
    </row>
    <row r="43" spans="1:19">
      <c r="A43" s="74"/>
      <c r="B43" s="177"/>
      <c r="C43" s="231" t="s">
        <v>971</v>
      </c>
      <c r="D43" s="53" t="s">
        <v>144</v>
      </c>
      <c r="E43" s="86">
        <v>38.4</v>
      </c>
      <c r="F43" s="86"/>
      <c r="G43" s="178"/>
      <c r="H43" s="83">
        <f t="shared" si="0"/>
        <v>0</v>
      </c>
      <c r="I43" s="83"/>
      <c r="J43" s="83"/>
      <c r="K43" s="79">
        <f t="shared" si="1"/>
        <v>0</v>
      </c>
      <c r="L43" s="79">
        <f t="shared" si="2"/>
        <v>0</v>
      </c>
      <c r="M43" s="80">
        <f t="shared" si="3"/>
        <v>0</v>
      </c>
      <c r="N43" s="80">
        <f t="shared" si="4"/>
        <v>0</v>
      </c>
      <c r="O43" s="80">
        <f t="shared" si="5"/>
        <v>0</v>
      </c>
      <c r="P43" s="79">
        <f t="shared" si="6"/>
        <v>0</v>
      </c>
      <c r="S43" s="81"/>
    </row>
    <row r="44" spans="1:19">
      <c r="A44" s="74"/>
      <c r="B44" s="177"/>
      <c r="C44" s="231" t="s">
        <v>972</v>
      </c>
      <c r="D44" s="53" t="s">
        <v>144</v>
      </c>
      <c r="E44" s="86">
        <v>38.4</v>
      </c>
      <c r="F44" s="86"/>
      <c r="G44" s="178"/>
      <c r="H44" s="83">
        <f t="shared" si="0"/>
        <v>0</v>
      </c>
      <c r="I44" s="83"/>
      <c r="J44" s="83"/>
      <c r="K44" s="79">
        <f t="shared" si="1"/>
        <v>0</v>
      </c>
      <c r="L44" s="79">
        <f t="shared" si="2"/>
        <v>0</v>
      </c>
      <c r="M44" s="80">
        <f t="shared" si="3"/>
        <v>0</v>
      </c>
      <c r="N44" s="80">
        <f t="shared" si="4"/>
        <v>0</v>
      </c>
      <c r="O44" s="80">
        <f t="shared" si="5"/>
        <v>0</v>
      </c>
      <c r="P44" s="79">
        <f t="shared" si="6"/>
        <v>0</v>
      </c>
      <c r="S44" s="81"/>
    </row>
    <row r="45" spans="1:19">
      <c r="A45" s="74"/>
      <c r="B45" s="177"/>
      <c r="C45" s="231" t="s">
        <v>973</v>
      </c>
      <c r="D45" s="53" t="s">
        <v>144</v>
      </c>
      <c r="E45" s="86">
        <v>38.4</v>
      </c>
      <c r="F45" s="86"/>
      <c r="G45" s="178"/>
      <c r="H45" s="83">
        <f t="shared" si="0"/>
        <v>0</v>
      </c>
      <c r="I45" s="83"/>
      <c r="J45" s="83"/>
      <c r="K45" s="79">
        <f t="shared" si="1"/>
        <v>0</v>
      </c>
      <c r="L45" s="79">
        <f t="shared" si="2"/>
        <v>0</v>
      </c>
      <c r="M45" s="80">
        <f t="shared" si="3"/>
        <v>0</v>
      </c>
      <c r="N45" s="80">
        <f t="shared" si="4"/>
        <v>0</v>
      </c>
      <c r="O45" s="80">
        <f t="shared" si="5"/>
        <v>0</v>
      </c>
      <c r="P45" s="79">
        <f t="shared" si="6"/>
        <v>0</v>
      </c>
      <c r="S45" s="81"/>
    </row>
    <row r="46" spans="1:19">
      <c r="A46" s="74"/>
      <c r="B46" s="177"/>
      <c r="C46" s="231" t="s">
        <v>972</v>
      </c>
      <c r="D46" s="53" t="s">
        <v>144</v>
      </c>
      <c r="E46" s="86">
        <v>38.4</v>
      </c>
      <c r="F46" s="86"/>
      <c r="G46" s="178"/>
      <c r="H46" s="83">
        <f t="shared" si="0"/>
        <v>0</v>
      </c>
      <c r="I46" s="83"/>
      <c r="J46" s="83"/>
      <c r="K46" s="79">
        <f t="shared" si="1"/>
        <v>0</v>
      </c>
      <c r="L46" s="79">
        <f t="shared" si="2"/>
        <v>0</v>
      </c>
      <c r="M46" s="80">
        <f t="shared" si="3"/>
        <v>0</v>
      </c>
      <c r="N46" s="80">
        <f t="shared" si="4"/>
        <v>0</v>
      </c>
      <c r="O46" s="80">
        <f t="shared" si="5"/>
        <v>0</v>
      </c>
      <c r="P46" s="79">
        <f t="shared" si="6"/>
        <v>0</v>
      </c>
      <c r="S46" s="81"/>
    </row>
    <row r="47" spans="1:19">
      <c r="A47" s="74"/>
      <c r="B47" s="177"/>
      <c r="C47" s="300" t="s">
        <v>974</v>
      </c>
      <c r="D47" s="53" t="s">
        <v>144</v>
      </c>
      <c r="E47" s="86">
        <v>38.4</v>
      </c>
      <c r="F47" s="86"/>
      <c r="G47" s="178"/>
      <c r="H47" s="83">
        <f t="shared" si="0"/>
        <v>0</v>
      </c>
      <c r="I47" s="110"/>
      <c r="J47" s="110"/>
      <c r="K47" s="79">
        <f t="shared" si="1"/>
        <v>0</v>
      </c>
      <c r="L47" s="79">
        <f t="shared" si="2"/>
        <v>0</v>
      </c>
      <c r="M47" s="80">
        <f t="shared" si="3"/>
        <v>0</v>
      </c>
      <c r="N47" s="80">
        <f t="shared" si="4"/>
        <v>0</v>
      </c>
      <c r="O47" s="80">
        <f t="shared" si="5"/>
        <v>0</v>
      </c>
      <c r="P47" s="79">
        <f t="shared" si="6"/>
        <v>0</v>
      </c>
      <c r="S47" s="81"/>
    </row>
    <row r="48" spans="1:19">
      <c r="A48" s="74"/>
      <c r="B48" s="177"/>
      <c r="C48" s="231" t="s">
        <v>975</v>
      </c>
      <c r="D48" s="53" t="s">
        <v>642</v>
      </c>
      <c r="E48" s="109">
        <v>15.36</v>
      </c>
      <c r="F48" s="86"/>
      <c r="G48" s="178"/>
      <c r="H48" s="83">
        <f t="shared" si="0"/>
        <v>0</v>
      </c>
      <c r="I48" s="110"/>
      <c r="J48" s="110"/>
      <c r="K48" s="79">
        <f t="shared" si="1"/>
        <v>0</v>
      </c>
      <c r="L48" s="79">
        <f t="shared" si="2"/>
        <v>0</v>
      </c>
      <c r="M48" s="80">
        <f t="shared" si="3"/>
        <v>0</v>
      </c>
      <c r="N48" s="80">
        <f t="shared" si="4"/>
        <v>0</v>
      </c>
      <c r="O48" s="80">
        <f t="shared" si="5"/>
        <v>0</v>
      </c>
      <c r="P48" s="79">
        <f t="shared" si="6"/>
        <v>0</v>
      </c>
      <c r="S48" s="81"/>
    </row>
    <row r="49" spans="1:19">
      <c r="A49" s="74"/>
      <c r="B49" s="177"/>
      <c r="C49" s="286" t="s">
        <v>970</v>
      </c>
      <c r="D49" s="53" t="s">
        <v>144</v>
      </c>
      <c r="E49" s="86">
        <v>38.4</v>
      </c>
      <c r="F49" s="86"/>
      <c r="G49" s="178"/>
      <c r="H49" s="83">
        <f t="shared" si="0"/>
        <v>0</v>
      </c>
      <c r="I49" s="83"/>
      <c r="J49" s="83"/>
      <c r="K49" s="79">
        <f t="shared" si="1"/>
        <v>0</v>
      </c>
      <c r="L49" s="79">
        <f t="shared" si="2"/>
        <v>0</v>
      </c>
      <c r="M49" s="80">
        <f t="shared" si="3"/>
        <v>0</v>
      </c>
      <c r="N49" s="80">
        <f t="shared" si="4"/>
        <v>0</v>
      </c>
      <c r="O49" s="80">
        <f t="shared" si="5"/>
        <v>0</v>
      </c>
      <c r="P49" s="79">
        <f t="shared" si="6"/>
        <v>0</v>
      </c>
      <c r="S49" s="81"/>
    </row>
    <row r="50" spans="1:19">
      <c r="A50" s="74"/>
      <c r="B50" s="177"/>
      <c r="C50" s="231" t="s">
        <v>976</v>
      </c>
      <c r="D50" s="53" t="s">
        <v>144</v>
      </c>
      <c r="E50" s="86">
        <v>38.4</v>
      </c>
      <c r="F50" s="86"/>
      <c r="G50" s="178"/>
      <c r="H50" s="83">
        <f t="shared" si="0"/>
        <v>0</v>
      </c>
      <c r="I50" s="83"/>
      <c r="J50" s="83"/>
      <c r="K50" s="79">
        <f t="shared" si="1"/>
        <v>0</v>
      </c>
      <c r="L50" s="79">
        <f t="shared" si="2"/>
        <v>0</v>
      </c>
      <c r="M50" s="80">
        <f t="shared" si="3"/>
        <v>0</v>
      </c>
      <c r="N50" s="80">
        <f t="shared" si="4"/>
        <v>0</v>
      </c>
      <c r="O50" s="80">
        <f t="shared" si="5"/>
        <v>0</v>
      </c>
      <c r="P50" s="79">
        <f t="shared" si="6"/>
        <v>0</v>
      </c>
      <c r="S50" s="81"/>
    </row>
    <row r="51" spans="1:19">
      <c r="A51" s="74"/>
      <c r="B51" s="177"/>
      <c r="C51" s="231" t="s">
        <v>977</v>
      </c>
      <c r="D51" s="53" t="s">
        <v>144</v>
      </c>
      <c r="E51" s="86">
        <v>38.4</v>
      </c>
      <c r="F51" s="86"/>
      <c r="G51" s="178"/>
      <c r="H51" s="83">
        <f t="shared" si="0"/>
        <v>0</v>
      </c>
      <c r="I51" s="83"/>
      <c r="J51" s="83"/>
      <c r="K51" s="79">
        <f t="shared" si="1"/>
        <v>0</v>
      </c>
      <c r="L51" s="79">
        <f t="shared" si="2"/>
        <v>0</v>
      </c>
      <c r="M51" s="80">
        <f t="shared" si="3"/>
        <v>0</v>
      </c>
      <c r="N51" s="80">
        <f t="shared" si="4"/>
        <v>0</v>
      </c>
      <c r="O51" s="80">
        <f t="shared" si="5"/>
        <v>0</v>
      </c>
      <c r="P51" s="79">
        <f t="shared" si="6"/>
        <v>0</v>
      </c>
      <c r="S51" s="81"/>
    </row>
    <row r="52" spans="1:19">
      <c r="A52" s="74"/>
      <c r="B52" s="177"/>
      <c r="C52" s="286" t="s">
        <v>968</v>
      </c>
      <c r="D52" s="53" t="s">
        <v>144</v>
      </c>
      <c r="E52" s="86">
        <v>38.4</v>
      </c>
      <c r="F52" s="86"/>
      <c r="G52" s="178"/>
      <c r="H52" s="83">
        <f t="shared" si="0"/>
        <v>0</v>
      </c>
      <c r="I52" s="83"/>
      <c r="J52" s="83"/>
      <c r="K52" s="79">
        <f t="shared" si="1"/>
        <v>0</v>
      </c>
      <c r="L52" s="79">
        <f t="shared" si="2"/>
        <v>0</v>
      </c>
      <c r="M52" s="80">
        <f t="shared" si="3"/>
        <v>0</v>
      </c>
      <c r="N52" s="80">
        <f t="shared" si="4"/>
        <v>0</v>
      </c>
      <c r="O52" s="80">
        <f t="shared" si="5"/>
        <v>0</v>
      </c>
      <c r="P52" s="79">
        <f t="shared" si="6"/>
        <v>0</v>
      </c>
      <c r="S52" s="81"/>
    </row>
    <row r="53" spans="1:19">
      <c r="A53" s="74"/>
      <c r="B53" s="177"/>
      <c r="C53" s="286" t="s">
        <v>961</v>
      </c>
      <c r="D53" s="53" t="s">
        <v>642</v>
      </c>
      <c r="E53" s="232">
        <v>2.96</v>
      </c>
      <c r="F53" s="86"/>
      <c r="G53" s="178"/>
      <c r="H53" s="83">
        <f t="shared" si="0"/>
        <v>0</v>
      </c>
      <c r="I53" s="83"/>
      <c r="J53" s="83"/>
      <c r="K53" s="79">
        <f>ROUND(H53+I53+J53,2)</f>
        <v>0</v>
      </c>
      <c r="L53" s="79">
        <f>ROUND(F53*E53,2)</f>
        <v>0</v>
      </c>
      <c r="M53" s="80">
        <f>ROUND(H53*E53,2)</f>
        <v>0</v>
      </c>
      <c r="N53" s="80">
        <f>ROUND(I53*E53,2)</f>
        <v>0</v>
      </c>
      <c r="O53" s="80">
        <f>ROUND(J53*E53,2)</f>
        <v>0</v>
      </c>
      <c r="P53" s="79">
        <f>ROUND(M53+N53+O53,2)</f>
        <v>0</v>
      </c>
      <c r="S53" s="81"/>
    </row>
    <row r="54" spans="1:19">
      <c r="A54" s="74"/>
      <c r="B54" s="177"/>
      <c r="C54" s="39" t="s">
        <v>698</v>
      </c>
      <c r="D54" s="96"/>
      <c r="E54" s="86"/>
      <c r="F54" s="86"/>
      <c r="G54" s="178"/>
      <c r="H54" s="83">
        <f t="shared" ref="H54:H59" si="13">ROUND(G54*F54,2)</f>
        <v>0</v>
      </c>
      <c r="I54" s="83"/>
      <c r="J54" s="83"/>
      <c r="K54" s="79">
        <f>ROUND(H54+I54+J54,2)</f>
        <v>0</v>
      </c>
      <c r="L54" s="79">
        <f>ROUND(F54*E54,2)</f>
        <v>0</v>
      </c>
      <c r="M54" s="80">
        <f>ROUND(H54*E54,2)</f>
        <v>0</v>
      </c>
      <c r="N54" s="80">
        <f>ROUND(I54*E54,2)</f>
        <v>0</v>
      </c>
      <c r="O54" s="80">
        <f>ROUND(J54*E54,2)</f>
        <v>0</v>
      </c>
      <c r="P54" s="79">
        <f>ROUND(M54+N54+O54,2)</f>
        <v>0</v>
      </c>
      <c r="S54" s="81"/>
    </row>
    <row r="55" spans="1:19" ht="20.25" customHeight="1">
      <c r="A55" s="74"/>
      <c r="B55" s="177"/>
      <c r="C55" s="36" t="s">
        <v>966</v>
      </c>
      <c r="D55" s="96" t="s">
        <v>144</v>
      </c>
      <c r="E55" s="86">
        <v>291.52999999999997</v>
      </c>
      <c r="F55" s="86"/>
      <c r="G55" s="178"/>
      <c r="H55" s="83">
        <f t="shared" si="13"/>
        <v>0</v>
      </c>
      <c r="I55" s="83"/>
      <c r="J55" s="83"/>
      <c r="K55" s="79">
        <f>ROUND(H55+I55+J55,2)</f>
        <v>0</v>
      </c>
      <c r="L55" s="79">
        <f>ROUND(F55*E55,2)</f>
        <v>0</v>
      </c>
      <c r="M55" s="80">
        <f>ROUND(H55*E55,2)</f>
        <v>0</v>
      </c>
      <c r="N55" s="80">
        <f>ROUND(I55*E55,2)</f>
        <v>0</v>
      </c>
      <c r="O55" s="80">
        <f>ROUND(J55*E55,2)</f>
        <v>0</v>
      </c>
      <c r="P55" s="79">
        <f>ROUND(M55+N55+O55,2)</f>
        <v>0</v>
      </c>
      <c r="S55" s="81"/>
    </row>
    <row r="56" spans="1:19" ht="102" customHeight="1">
      <c r="A56" s="74"/>
      <c r="B56" s="177"/>
      <c r="C56" s="301" t="s">
        <v>967</v>
      </c>
      <c r="D56" s="96" t="s">
        <v>642</v>
      </c>
      <c r="E56" s="86">
        <v>291.52999999999997</v>
      </c>
      <c r="F56" s="86"/>
      <c r="G56" s="178"/>
      <c r="H56" s="83">
        <f>ROUND(G56*F56,2)</f>
        <v>0</v>
      </c>
      <c r="I56" s="83"/>
      <c r="J56" s="83"/>
      <c r="K56" s="79">
        <f>ROUND(H56+I56+J56,2)</f>
        <v>0</v>
      </c>
      <c r="L56" s="79">
        <f>ROUND(F56*E56,2)</f>
        <v>0</v>
      </c>
      <c r="M56" s="80">
        <f>ROUND(H56*E56,2)</f>
        <v>0</v>
      </c>
      <c r="N56" s="80">
        <f>ROUND(I56*E56,2)</f>
        <v>0</v>
      </c>
      <c r="O56" s="80">
        <f>ROUND(J56*E56,2)</f>
        <v>0</v>
      </c>
      <c r="P56" s="79">
        <f>ROUND(M56+N56+O56,2)</f>
        <v>0</v>
      </c>
      <c r="S56" s="81"/>
    </row>
    <row r="57" spans="1:19" ht="30.75" customHeight="1">
      <c r="A57" s="74"/>
      <c r="B57" s="177"/>
      <c r="C57" s="287" t="s">
        <v>964</v>
      </c>
      <c r="D57" s="53" t="s">
        <v>505</v>
      </c>
      <c r="E57" s="232">
        <v>1</v>
      </c>
      <c r="F57" s="86"/>
      <c r="G57" s="178"/>
      <c r="H57" s="83">
        <f t="shared" si="13"/>
        <v>0</v>
      </c>
      <c r="I57" s="83"/>
      <c r="J57" s="83"/>
      <c r="K57" s="79">
        <f t="shared" si="1"/>
        <v>0</v>
      </c>
      <c r="L57" s="79">
        <f t="shared" si="2"/>
        <v>0</v>
      </c>
      <c r="M57" s="80">
        <f t="shared" si="3"/>
        <v>0</v>
      </c>
      <c r="N57" s="80">
        <f t="shared" si="4"/>
        <v>0</v>
      </c>
      <c r="O57" s="80">
        <f t="shared" si="5"/>
        <v>0</v>
      </c>
      <c r="P57" s="79">
        <f t="shared" si="6"/>
        <v>0</v>
      </c>
      <c r="S57" s="81"/>
    </row>
    <row r="58" spans="1:19" ht="28.5" customHeight="1">
      <c r="A58" s="74"/>
      <c r="B58" s="177"/>
      <c r="C58" s="287" t="s">
        <v>965</v>
      </c>
      <c r="D58" s="53" t="s">
        <v>505</v>
      </c>
      <c r="E58" s="232">
        <v>1</v>
      </c>
      <c r="F58" s="86"/>
      <c r="G58" s="178"/>
      <c r="H58" s="83">
        <f t="shared" si="13"/>
        <v>0</v>
      </c>
      <c r="I58" s="83"/>
      <c r="J58" s="83"/>
      <c r="K58" s="79">
        <f>ROUND(H58+I58+J58,2)</f>
        <v>0</v>
      </c>
      <c r="L58" s="79">
        <f>ROUND(F58*E58,2)</f>
        <v>0</v>
      </c>
      <c r="M58" s="80">
        <f>ROUND(H58*E58,2)</f>
        <v>0</v>
      </c>
      <c r="N58" s="80">
        <f>ROUND(I58*E58,2)</f>
        <v>0</v>
      </c>
      <c r="O58" s="80">
        <f>ROUND(J58*E58,2)</f>
        <v>0</v>
      </c>
      <c r="P58" s="79">
        <f>ROUND(M58+N58+O58,2)</f>
        <v>0</v>
      </c>
      <c r="S58" s="81"/>
    </row>
    <row r="59" spans="1:19">
      <c r="A59" s="74"/>
      <c r="B59" s="177"/>
      <c r="C59" s="287"/>
      <c r="D59" s="53"/>
      <c r="E59" s="232"/>
      <c r="F59" s="86"/>
      <c r="G59" s="178"/>
      <c r="H59" s="83">
        <f t="shared" si="13"/>
        <v>0</v>
      </c>
      <c r="I59" s="83"/>
      <c r="J59" s="83"/>
      <c r="K59" s="79">
        <f>ROUND(H59+I59+J59,2)</f>
        <v>0</v>
      </c>
      <c r="L59" s="79">
        <f>ROUND(F59*E59,2)</f>
        <v>0</v>
      </c>
      <c r="M59" s="80">
        <f>ROUND(H59*E59,2)</f>
        <v>0</v>
      </c>
      <c r="N59" s="80">
        <f>ROUND(I59*E59,2)</f>
        <v>0</v>
      </c>
      <c r="O59" s="80">
        <f>ROUND(J59*E59,2)</f>
        <v>0</v>
      </c>
      <c r="P59" s="79">
        <f>ROUND(M59+N59+O59,2)</f>
        <v>0</v>
      </c>
    </row>
    <row r="60" spans="1:19" s="65" customFormat="1" ht="18" customHeight="1">
      <c r="A60" s="89"/>
      <c r="B60" s="89"/>
      <c r="C60" s="113" t="str">
        <f>'1.1 Pamati, ā.inž.'!$C$43</f>
        <v xml:space="preserve">Tiešās izmaksas kopā, t. sk. darba devēja sociālais nodoklis </v>
      </c>
      <c r="D60" s="91"/>
      <c r="E60" s="92"/>
      <c r="F60" s="92"/>
      <c r="G60" s="92"/>
      <c r="H60" s="92"/>
      <c r="I60" s="92"/>
      <c r="J60" s="92"/>
      <c r="K60" s="93"/>
      <c r="L60" s="93">
        <f>SUM(L14:L59)</f>
        <v>0</v>
      </c>
      <c r="M60" s="93">
        <f>SUM(M14:M59)</f>
        <v>0</v>
      </c>
      <c r="N60" s="93">
        <f>SUM(N14:N59)</f>
        <v>0</v>
      </c>
      <c r="O60" s="93">
        <f>SUM(O14:O59)</f>
        <v>0</v>
      </c>
      <c r="P60" s="93">
        <f>SUM(P14:P59)</f>
        <v>0</v>
      </c>
      <c r="Q60" s="64"/>
      <c r="R60" s="64"/>
    </row>
    <row r="61" spans="1:19" s="107" customFormat="1">
      <c r="A61" s="163"/>
      <c r="B61" s="163"/>
      <c r="C61" s="164"/>
    </row>
    <row r="62" spans="1:19" s="107" customFormat="1">
      <c r="A62" s="106"/>
      <c r="B62" s="125"/>
      <c r="C62" s="164"/>
      <c r="D62" s="164"/>
      <c r="E62" s="164"/>
      <c r="F62" s="164"/>
    </row>
    <row r="63" spans="1:19" s="107" customFormat="1">
      <c r="A63" s="163"/>
      <c r="B63" s="163"/>
      <c r="C63" s="164"/>
      <c r="P63" s="226"/>
    </row>
    <row r="64" spans="1:19" s="107" customFormat="1">
      <c r="A64" s="125" t="str">
        <f>'1.1 Pamati, ā.inž.'!$A$47</f>
        <v xml:space="preserve">Sastādīja: </v>
      </c>
      <c r="B64" s="181"/>
      <c r="C64" s="182"/>
    </row>
    <row r="65" spans="1:18">
      <c r="A65" s="125"/>
      <c r="B65" s="81"/>
      <c r="C65" s="184"/>
      <c r="F65" s="187"/>
      <c r="Q65" s="82"/>
      <c r="R65" s="82"/>
    </row>
    <row r="66" spans="1:18">
      <c r="A66" s="125"/>
      <c r="B66" s="81"/>
      <c r="C66" s="81"/>
      <c r="Q66" s="82"/>
      <c r="R66" s="82"/>
    </row>
    <row r="67" spans="1:18" s="81" customFormat="1">
      <c r="A67" s="189"/>
      <c r="D67" s="82"/>
      <c r="E67" s="82"/>
      <c r="F67" s="82"/>
    </row>
    <row r="68" spans="1:18">
      <c r="A68" s="125" t="str">
        <f>'1.1 Pamati, ā.inž.'!$A$51</f>
        <v xml:space="preserve">Pārbaudīja: </v>
      </c>
      <c r="B68" s="81"/>
      <c r="C68" s="81"/>
      <c r="Q68" s="82"/>
      <c r="R68" s="82"/>
    </row>
    <row r="69" spans="1:18">
      <c r="A69" s="81"/>
      <c r="B69" s="81"/>
      <c r="C69" s="81"/>
      <c r="Q69" s="82"/>
      <c r="R69" s="82"/>
    </row>
    <row r="70" spans="1:18">
      <c r="A70" s="81"/>
      <c r="B70" s="81"/>
      <c r="C70" s="81"/>
      <c r="Q70" s="82"/>
      <c r="R70" s="82"/>
    </row>
    <row r="71" spans="1:18">
      <c r="A71" s="81"/>
      <c r="B71" s="81"/>
      <c r="C71" s="81"/>
      <c r="Q71" s="82"/>
      <c r="R71" s="82"/>
    </row>
  </sheetData>
  <mergeCells count="13">
    <mergeCell ref="A1:P1"/>
    <mergeCell ref="A2:P2"/>
    <mergeCell ref="A4:P4"/>
    <mergeCell ref="A5:P5"/>
    <mergeCell ref="M9:N9"/>
    <mergeCell ref="O9:P9"/>
    <mergeCell ref="L12:P12"/>
    <mergeCell ref="A12:A13"/>
    <mergeCell ref="B12:B13"/>
    <mergeCell ref="C12:C13"/>
    <mergeCell ref="D12:D13"/>
    <mergeCell ref="E12:E13"/>
    <mergeCell ref="F12:K12"/>
  </mergeCells>
  <phoneticPr fontId="40" type="noConversion"/>
  <printOptions horizontalCentered="1"/>
  <pageMargins left="0.74803149606299213" right="0.74803149606299213" top="1.0629921259842521" bottom="0.51181102362204722" header="0.43307086614173229" footer="0.23622047244094491"/>
  <pageSetup paperSize="9" scale="3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C452-603B-4DB3-8E0D-73837A7A016B}">
  <sheetPr>
    <tabColor theme="6" tint="-0.499984740745262"/>
  </sheetPr>
  <dimension ref="A1:S58"/>
  <sheetViews>
    <sheetView zoomScaleNormal="100" zoomScaleSheetLayoutView="85" workbookViewId="0">
      <selection activeCell="K20" sqref="K20"/>
    </sheetView>
  </sheetViews>
  <sheetFormatPr defaultColWidth="9.28515625" defaultRowHeight="12.75"/>
  <cols>
    <col min="1" max="1" width="4.5703125" style="82" customWidth="1"/>
    <col min="2" max="2" width="5.5703125" style="82" customWidth="1"/>
    <col min="3" max="3" width="42" style="82" customWidth="1"/>
    <col min="4" max="4" width="6.28515625" style="82" customWidth="1"/>
    <col min="5" max="5" width="9.7109375" style="82" customWidth="1"/>
    <col min="6" max="6" width="9.28515625" style="82" customWidth="1"/>
    <col min="7" max="7" width="9" style="82" customWidth="1"/>
    <col min="8" max="8" width="9.5703125" style="82" customWidth="1"/>
    <col min="9" max="9" width="8.7109375" style="82" customWidth="1"/>
    <col min="10" max="10" width="10.5703125" style="82" customWidth="1"/>
    <col min="11" max="11" width="10.28515625" style="82" customWidth="1"/>
    <col min="12" max="12" width="9.7109375" style="82" customWidth="1"/>
    <col min="13" max="13" width="11.28515625" style="82" customWidth="1"/>
    <col min="14" max="14" width="11.42578125" style="82" customWidth="1"/>
    <col min="15" max="15" width="10.28515625" style="82" customWidth="1"/>
    <col min="16" max="16" width="11" style="82" customWidth="1"/>
    <col min="17" max="17" width="9.42578125" style="81" customWidth="1"/>
    <col min="18" max="18" width="9.28515625" style="81"/>
    <col min="19" max="19" width="11" style="82" customWidth="1"/>
    <col min="20" max="16384" width="9.28515625" style="82"/>
  </cols>
  <sheetData>
    <row r="1" spans="1:19" s="65" customFormat="1">
      <c r="A1" s="392" t="s">
        <v>30</v>
      </c>
      <c r="B1" s="392"/>
      <c r="C1" s="392"/>
      <c r="D1" s="392"/>
      <c r="E1" s="392"/>
      <c r="F1" s="392"/>
      <c r="G1" s="392"/>
      <c r="H1" s="392"/>
      <c r="I1" s="392"/>
      <c r="J1" s="392"/>
      <c r="K1" s="392"/>
      <c r="L1" s="392"/>
      <c r="M1" s="392"/>
      <c r="N1" s="392"/>
      <c r="O1" s="392"/>
      <c r="P1" s="392"/>
      <c r="Q1" s="63"/>
      <c r="R1" s="64"/>
    </row>
    <row r="2" spans="1:19" s="65" customFormat="1">
      <c r="A2" s="393" t="s">
        <v>667</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4.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42"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P44</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c r="B14" s="177"/>
      <c r="C14" s="108" t="s">
        <v>668</v>
      </c>
      <c r="D14" s="53"/>
      <c r="E14" s="109"/>
      <c r="F14" s="178"/>
      <c r="G14" s="178"/>
      <c r="H14" s="229"/>
      <c r="I14" s="110"/>
      <c r="J14" s="110"/>
      <c r="K14" s="111"/>
      <c r="L14" s="111"/>
      <c r="M14" s="112"/>
      <c r="N14" s="112"/>
      <c r="O14" s="112"/>
      <c r="P14" s="111"/>
      <c r="Q14" s="106"/>
      <c r="R14" s="106"/>
      <c r="S14" s="226"/>
    </row>
    <row r="15" spans="1:19" s="107" customFormat="1">
      <c r="A15" s="74">
        <v>1</v>
      </c>
      <c r="B15" s="177"/>
      <c r="C15" s="49" t="s">
        <v>669</v>
      </c>
      <c r="D15" s="53" t="s">
        <v>144</v>
      </c>
      <c r="E15" s="109">
        <v>403.4</v>
      </c>
      <c r="F15" s="86"/>
      <c r="G15" s="178"/>
      <c r="H15" s="83"/>
      <c r="I15" s="110"/>
      <c r="J15" s="110"/>
      <c r="K15" s="111"/>
      <c r="L15" s="111"/>
      <c r="M15" s="112"/>
      <c r="N15" s="112"/>
      <c r="O15" s="112"/>
      <c r="P15" s="111"/>
      <c r="Q15" s="106"/>
      <c r="R15" s="106"/>
      <c r="S15" s="226"/>
    </row>
    <row r="16" spans="1:19" s="107" customFormat="1">
      <c r="A16" s="74">
        <v>2</v>
      </c>
      <c r="B16" s="177"/>
      <c r="C16" s="49" t="s">
        <v>670</v>
      </c>
      <c r="D16" s="53" t="s">
        <v>144</v>
      </c>
      <c r="E16" s="232">
        <v>403.4</v>
      </c>
      <c r="F16" s="86"/>
      <c r="G16" s="178"/>
      <c r="H16" s="83"/>
      <c r="I16" s="110"/>
      <c r="J16" s="110"/>
      <c r="K16" s="111"/>
      <c r="L16" s="111"/>
      <c r="M16" s="112"/>
      <c r="N16" s="112"/>
      <c r="O16" s="112"/>
      <c r="P16" s="111"/>
      <c r="Q16" s="106"/>
      <c r="R16" s="106"/>
      <c r="S16" s="226"/>
    </row>
    <row r="17" spans="1:19" s="107" customFormat="1">
      <c r="A17" s="74">
        <v>3</v>
      </c>
      <c r="B17" s="177"/>
      <c r="C17" s="49" t="s">
        <v>671</v>
      </c>
      <c r="D17" s="53" t="s">
        <v>144</v>
      </c>
      <c r="E17" s="109">
        <v>403.4</v>
      </c>
      <c r="F17" s="86"/>
      <c r="G17" s="178"/>
      <c r="H17" s="83"/>
      <c r="I17" s="110"/>
      <c r="J17" s="110"/>
      <c r="K17" s="111"/>
      <c r="L17" s="111"/>
      <c r="M17" s="112"/>
      <c r="N17" s="112"/>
      <c r="O17" s="112"/>
      <c r="P17" s="111"/>
      <c r="Q17" s="106"/>
      <c r="R17" s="106"/>
      <c r="S17" s="226"/>
    </row>
    <row r="18" spans="1:19" s="107" customFormat="1">
      <c r="A18" s="74">
        <v>4</v>
      </c>
      <c r="B18" s="177"/>
      <c r="C18" s="49" t="s">
        <v>672</v>
      </c>
      <c r="D18" s="53" t="s">
        <v>144</v>
      </c>
      <c r="E18" s="109">
        <v>403.4</v>
      </c>
      <c r="F18" s="86"/>
      <c r="G18" s="178"/>
      <c r="H18" s="83"/>
      <c r="I18" s="110"/>
      <c r="J18" s="110"/>
      <c r="K18" s="111"/>
      <c r="L18" s="111"/>
      <c r="M18" s="112"/>
      <c r="N18" s="112"/>
      <c r="O18" s="112"/>
      <c r="P18" s="111"/>
      <c r="Q18" s="106"/>
      <c r="R18" s="106"/>
      <c r="S18" s="226"/>
    </row>
    <row r="19" spans="1:19" s="107" customFormat="1">
      <c r="A19" s="74">
        <v>5</v>
      </c>
      <c r="B19" s="177"/>
      <c r="C19" s="49" t="s">
        <v>673</v>
      </c>
      <c r="D19" s="53" t="s">
        <v>144</v>
      </c>
      <c r="E19" s="109">
        <v>403.4</v>
      </c>
      <c r="F19" s="86"/>
      <c r="G19" s="178"/>
      <c r="H19" s="83"/>
      <c r="I19" s="110"/>
      <c r="J19" s="110"/>
      <c r="K19" s="111"/>
      <c r="L19" s="111"/>
      <c r="M19" s="112"/>
      <c r="N19" s="112"/>
      <c r="O19" s="112"/>
      <c r="P19" s="111"/>
      <c r="Q19" s="266"/>
      <c r="R19" s="106"/>
      <c r="S19" s="226"/>
    </row>
    <row r="20" spans="1:19" s="107" customFormat="1" ht="25.5">
      <c r="A20" s="74">
        <v>6</v>
      </c>
      <c r="B20" s="177"/>
      <c r="C20" s="49" t="s">
        <v>674</v>
      </c>
      <c r="D20" s="53" t="s">
        <v>144</v>
      </c>
      <c r="E20" s="109">
        <f>E19</f>
        <v>403.4</v>
      </c>
      <c r="F20" s="86"/>
      <c r="G20" s="178"/>
      <c r="H20" s="83"/>
      <c r="I20" s="110"/>
      <c r="J20" s="110"/>
      <c r="K20" s="111"/>
      <c r="L20" s="111"/>
      <c r="M20" s="112"/>
      <c r="N20" s="112"/>
      <c r="O20" s="112"/>
      <c r="P20" s="111"/>
      <c r="Q20" s="106"/>
      <c r="R20" s="106"/>
      <c r="S20" s="226"/>
    </row>
    <row r="21" spans="1:19" s="107" customFormat="1">
      <c r="A21" s="74">
        <v>7</v>
      </c>
      <c r="B21" s="177"/>
      <c r="C21" s="49" t="s">
        <v>675</v>
      </c>
      <c r="D21" s="53" t="s">
        <v>144</v>
      </c>
      <c r="E21" s="109">
        <f>E20</f>
        <v>403.4</v>
      </c>
      <c r="F21" s="86"/>
      <c r="G21" s="178"/>
      <c r="H21" s="83"/>
      <c r="I21" s="110"/>
      <c r="J21" s="110"/>
      <c r="K21" s="111"/>
      <c r="L21" s="111"/>
      <c r="M21" s="112"/>
      <c r="N21" s="112"/>
      <c r="O21" s="112"/>
      <c r="P21" s="111"/>
      <c r="Q21" s="106"/>
      <c r="R21" s="106"/>
      <c r="S21" s="226"/>
    </row>
    <row r="22" spans="1:19" s="107" customFormat="1">
      <c r="A22" s="74"/>
      <c r="B22" s="177"/>
      <c r="C22" s="108" t="s">
        <v>676</v>
      </c>
      <c r="D22" s="53"/>
      <c r="E22" s="109"/>
      <c r="F22" s="86"/>
      <c r="G22" s="178"/>
      <c r="H22" s="83"/>
      <c r="I22" s="110"/>
      <c r="J22" s="110"/>
      <c r="K22" s="111"/>
      <c r="L22" s="111"/>
      <c r="M22" s="112"/>
      <c r="N22" s="112"/>
      <c r="O22" s="112"/>
      <c r="P22" s="111"/>
      <c r="Q22" s="106"/>
      <c r="R22" s="106"/>
      <c r="S22" s="226"/>
    </row>
    <row r="23" spans="1:19" s="107" customFormat="1" ht="25.5">
      <c r="A23" s="74">
        <v>8</v>
      </c>
      <c r="B23" s="177"/>
      <c r="C23" s="49" t="s">
        <v>677</v>
      </c>
      <c r="D23" s="53" t="s">
        <v>144</v>
      </c>
      <c r="E23" s="109">
        <v>85.5</v>
      </c>
      <c r="F23" s="86"/>
      <c r="G23" s="178"/>
      <c r="H23" s="83"/>
      <c r="I23" s="110"/>
      <c r="J23" s="110"/>
      <c r="K23" s="111"/>
      <c r="L23" s="111"/>
      <c r="M23" s="112"/>
      <c r="N23" s="112"/>
      <c r="O23" s="112"/>
      <c r="P23" s="111"/>
      <c r="Q23" s="106"/>
      <c r="R23" s="106"/>
      <c r="S23" s="226"/>
    </row>
    <row r="24" spans="1:19" s="107" customFormat="1">
      <c r="A24" s="74">
        <v>9</v>
      </c>
      <c r="B24" s="177"/>
      <c r="C24" s="49" t="s">
        <v>673</v>
      </c>
      <c r="D24" s="53" t="s">
        <v>144</v>
      </c>
      <c r="E24" s="109">
        <f t="shared" ref="E24:E29" si="0">E23</f>
        <v>85.5</v>
      </c>
      <c r="F24" s="86"/>
      <c r="G24" s="178"/>
      <c r="H24" s="83"/>
      <c r="I24" s="110"/>
      <c r="J24" s="110"/>
      <c r="K24" s="111"/>
      <c r="L24" s="111"/>
      <c r="M24" s="112"/>
      <c r="N24" s="112"/>
      <c r="O24" s="112"/>
      <c r="P24" s="111"/>
      <c r="Q24" s="266"/>
      <c r="R24" s="106"/>
      <c r="S24" s="226"/>
    </row>
    <row r="25" spans="1:19" s="107" customFormat="1" ht="25.5">
      <c r="A25" s="74">
        <v>10</v>
      </c>
      <c r="B25" s="177"/>
      <c r="C25" s="49" t="s">
        <v>674</v>
      </c>
      <c r="D25" s="53" t="s">
        <v>144</v>
      </c>
      <c r="E25" s="109">
        <f t="shared" si="0"/>
        <v>85.5</v>
      </c>
      <c r="F25" s="86"/>
      <c r="G25" s="178"/>
      <c r="H25" s="83"/>
      <c r="I25" s="110"/>
      <c r="J25" s="110"/>
      <c r="K25" s="111"/>
      <c r="L25" s="111"/>
      <c r="M25" s="112"/>
      <c r="N25" s="112"/>
      <c r="O25" s="112"/>
      <c r="P25" s="111"/>
      <c r="Q25" s="106"/>
      <c r="R25" s="106"/>
      <c r="S25" s="226"/>
    </row>
    <row r="26" spans="1:19" s="107" customFormat="1">
      <c r="A26" s="74">
        <v>11</v>
      </c>
      <c r="B26" s="177"/>
      <c r="C26" s="49" t="s">
        <v>672</v>
      </c>
      <c r="D26" s="53" t="s">
        <v>144</v>
      </c>
      <c r="E26" s="109">
        <f t="shared" si="0"/>
        <v>85.5</v>
      </c>
      <c r="F26" s="86"/>
      <c r="G26" s="178"/>
      <c r="H26" s="83"/>
      <c r="I26" s="110"/>
      <c r="J26" s="110"/>
      <c r="K26" s="111"/>
      <c r="L26" s="111"/>
      <c r="M26" s="112"/>
      <c r="N26" s="112"/>
      <c r="O26" s="112"/>
      <c r="P26" s="111"/>
      <c r="Q26" s="106"/>
      <c r="R26" s="106"/>
      <c r="S26" s="226"/>
    </row>
    <row r="27" spans="1:19" s="107" customFormat="1">
      <c r="A27" s="74">
        <v>12</v>
      </c>
      <c r="B27" s="177"/>
      <c r="C27" s="49" t="s">
        <v>673</v>
      </c>
      <c r="D27" s="53" t="s">
        <v>144</v>
      </c>
      <c r="E27" s="109">
        <f t="shared" si="0"/>
        <v>85.5</v>
      </c>
      <c r="F27" s="86"/>
      <c r="G27" s="178"/>
      <c r="H27" s="83"/>
      <c r="I27" s="110"/>
      <c r="J27" s="110"/>
      <c r="K27" s="111"/>
      <c r="L27" s="111"/>
      <c r="M27" s="112"/>
      <c r="N27" s="112"/>
      <c r="O27" s="112"/>
      <c r="P27" s="111"/>
      <c r="Q27" s="106"/>
      <c r="R27" s="106"/>
      <c r="S27" s="226"/>
    </row>
    <row r="28" spans="1:19" s="107" customFormat="1" ht="25.5">
      <c r="A28" s="74">
        <v>13</v>
      </c>
      <c r="B28" s="177"/>
      <c r="C28" s="49" t="s">
        <v>674</v>
      </c>
      <c r="D28" s="53" t="s">
        <v>144</v>
      </c>
      <c r="E28" s="109">
        <f t="shared" si="0"/>
        <v>85.5</v>
      </c>
      <c r="F28" s="86"/>
      <c r="G28" s="178"/>
      <c r="H28" s="83"/>
      <c r="I28" s="110"/>
      <c r="J28" s="110"/>
      <c r="K28" s="111"/>
      <c r="L28" s="111"/>
      <c r="M28" s="112"/>
      <c r="N28" s="112"/>
      <c r="O28" s="112"/>
      <c r="P28" s="111"/>
      <c r="Q28" s="106"/>
      <c r="R28" s="106"/>
      <c r="S28" s="226"/>
    </row>
    <row r="29" spans="1:19" s="107" customFormat="1">
      <c r="A29" s="74">
        <v>14</v>
      </c>
      <c r="B29" s="177"/>
      <c r="C29" s="49" t="s">
        <v>675</v>
      </c>
      <c r="D29" s="53" t="s">
        <v>144</v>
      </c>
      <c r="E29" s="109">
        <f t="shared" si="0"/>
        <v>85.5</v>
      </c>
      <c r="F29" s="86"/>
      <c r="G29" s="178"/>
      <c r="H29" s="83"/>
      <c r="I29" s="110"/>
      <c r="J29" s="110"/>
      <c r="K29" s="111"/>
      <c r="L29" s="111"/>
      <c r="M29" s="112"/>
      <c r="N29" s="112"/>
      <c r="O29" s="112"/>
      <c r="P29" s="111"/>
      <c r="Q29" s="266"/>
      <c r="R29" s="106"/>
      <c r="S29" s="226"/>
    </row>
    <row r="30" spans="1:19" s="107" customFormat="1">
      <c r="A30" s="74"/>
      <c r="B30" s="177"/>
      <c r="C30" s="108" t="s">
        <v>678</v>
      </c>
      <c r="D30" s="53"/>
      <c r="E30" s="109"/>
      <c r="F30" s="86"/>
      <c r="G30" s="178"/>
      <c r="H30" s="83"/>
      <c r="I30" s="110"/>
      <c r="J30" s="110"/>
      <c r="K30" s="111"/>
      <c r="L30" s="111"/>
      <c r="M30" s="112"/>
      <c r="N30" s="112"/>
      <c r="O30" s="112"/>
      <c r="P30" s="111"/>
      <c r="Q30" s="106"/>
      <c r="R30" s="106"/>
      <c r="S30" s="226"/>
    </row>
    <row r="31" spans="1:19" s="107" customFormat="1">
      <c r="A31" s="74">
        <v>15</v>
      </c>
      <c r="B31" s="177"/>
      <c r="C31" s="49" t="s">
        <v>669</v>
      </c>
      <c r="D31" s="53" t="s">
        <v>144</v>
      </c>
      <c r="E31" s="109">
        <v>68.900000000000006</v>
      </c>
      <c r="F31" s="86"/>
      <c r="G31" s="178"/>
      <c r="H31" s="83"/>
      <c r="I31" s="110"/>
      <c r="J31" s="110"/>
      <c r="K31" s="111"/>
      <c r="L31" s="111"/>
      <c r="M31" s="112"/>
      <c r="N31" s="112"/>
      <c r="O31" s="112"/>
      <c r="P31" s="111"/>
      <c r="Q31" s="106"/>
      <c r="R31" s="106"/>
      <c r="S31" s="226"/>
    </row>
    <row r="32" spans="1:19" s="107" customFormat="1">
      <c r="A32" s="74">
        <v>16</v>
      </c>
      <c r="B32" s="177"/>
      <c r="C32" s="49" t="s">
        <v>672</v>
      </c>
      <c r="D32" s="53" t="s">
        <v>144</v>
      </c>
      <c r="E32" s="109">
        <v>74.400000000000006</v>
      </c>
      <c r="F32" s="86"/>
      <c r="G32" s="178"/>
      <c r="H32" s="83"/>
      <c r="I32" s="110"/>
      <c r="J32" s="110"/>
      <c r="K32" s="111"/>
      <c r="L32" s="111"/>
      <c r="M32" s="112"/>
      <c r="N32" s="112"/>
      <c r="O32" s="112"/>
      <c r="P32" s="111"/>
      <c r="Q32" s="106"/>
      <c r="R32" s="106"/>
      <c r="S32" s="226"/>
    </row>
    <row r="33" spans="1:19" s="107" customFormat="1" ht="25.5">
      <c r="A33" s="74">
        <v>17</v>
      </c>
      <c r="B33" s="177"/>
      <c r="C33" s="49" t="s">
        <v>679</v>
      </c>
      <c r="D33" s="53" t="s">
        <v>144</v>
      </c>
      <c r="E33" s="109">
        <v>74.400000000000006</v>
      </c>
      <c r="F33" s="86"/>
      <c r="G33" s="178"/>
      <c r="H33" s="83"/>
      <c r="I33" s="110"/>
      <c r="J33" s="110"/>
      <c r="K33" s="111"/>
      <c r="L33" s="111"/>
      <c r="M33" s="112"/>
      <c r="N33" s="112"/>
      <c r="O33" s="112"/>
      <c r="P33" s="111"/>
      <c r="Q33" s="106"/>
      <c r="R33" s="106"/>
      <c r="S33" s="226"/>
    </row>
    <row r="34" spans="1:19" s="107" customFormat="1" ht="25.5">
      <c r="A34" s="74">
        <v>18</v>
      </c>
      <c r="B34" s="177"/>
      <c r="C34" s="49" t="s">
        <v>680</v>
      </c>
      <c r="D34" s="53" t="s">
        <v>144</v>
      </c>
      <c r="E34" s="109">
        <v>74.400000000000006</v>
      </c>
      <c r="F34" s="86"/>
      <c r="G34" s="178"/>
      <c r="H34" s="83"/>
      <c r="I34" s="110"/>
      <c r="J34" s="110"/>
      <c r="K34" s="111"/>
      <c r="L34" s="111"/>
      <c r="M34" s="112"/>
      <c r="N34" s="112"/>
      <c r="O34" s="112"/>
      <c r="P34" s="111"/>
      <c r="Q34" s="106"/>
      <c r="R34" s="106"/>
      <c r="S34" s="226"/>
    </row>
    <row r="35" spans="1:19" s="107" customFormat="1" ht="25.5">
      <c r="A35" s="74">
        <v>19</v>
      </c>
      <c r="B35" s="177"/>
      <c r="C35" s="49" t="s">
        <v>681</v>
      </c>
      <c r="D35" s="53" t="s">
        <v>144</v>
      </c>
      <c r="E35" s="109">
        <f>E34</f>
        <v>74.400000000000006</v>
      </c>
      <c r="F35" s="86"/>
      <c r="G35" s="178"/>
      <c r="H35" s="83"/>
      <c r="I35" s="110"/>
      <c r="J35" s="110"/>
      <c r="K35" s="111"/>
      <c r="L35" s="111"/>
      <c r="M35" s="112"/>
      <c r="N35" s="112"/>
      <c r="O35" s="112"/>
      <c r="P35" s="111"/>
      <c r="Q35" s="106"/>
      <c r="R35" s="106"/>
      <c r="S35" s="226"/>
    </row>
    <row r="36" spans="1:19" s="107" customFormat="1">
      <c r="A36" s="74"/>
      <c r="B36" s="177"/>
      <c r="C36" s="108" t="s">
        <v>682</v>
      </c>
      <c r="D36" s="53"/>
      <c r="E36" s="109"/>
      <c r="F36" s="86"/>
      <c r="G36" s="178"/>
      <c r="H36" s="83"/>
      <c r="I36" s="110"/>
      <c r="J36" s="110"/>
      <c r="K36" s="111"/>
      <c r="L36" s="111"/>
      <c r="M36" s="112"/>
      <c r="N36" s="112"/>
      <c r="O36" s="112"/>
      <c r="P36" s="111"/>
      <c r="Q36" s="266"/>
      <c r="R36" s="106"/>
      <c r="S36" s="226"/>
    </row>
    <row r="37" spans="1:19" s="107" customFormat="1" ht="38.25">
      <c r="A37" s="74">
        <v>20</v>
      </c>
      <c r="B37" s="177"/>
      <c r="C37" s="49" t="s">
        <v>683</v>
      </c>
      <c r="D37" s="53" t="s">
        <v>263</v>
      </c>
      <c r="E37" s="109">
        <v>39.200000000000003</v>
      </c>
      <c r="F37" s="86"/>
      <c r="G37" s="178"/>
      <c r="H37" s="83"/>
      <c r="I37" s="110"/>
      <c r="J37" s="110"/>
      <c r="K37" s="111"/>
      <c r="L37" s="111"/>
      <c r="M37" s="112"/>
      <c r="N37" s="112"/>
      <c r="O37" s="112"/>
      <c r="P37" s="111"/>
      <c r="Q37" s="106"/>
      <c r="R37" s="106"/>
      <c r="S37" s="226"/>
    </row>
    <row r="38" spans="1:19" s="107" customFormat="1" ht="63.75">
      <c r="A38" s="74">
        <v>21</v>
      </c>
      <c r="B38" s="177"/>
      <c r="C38" s="49" t="s">
        <v>903</v>
      </c>
      <c r="D38" s="53" t="s">
        <v>263</v>
      </c>
      <c r="E38" s="109">
        <v>54</v>
      </c>
      <c r="F38" s="86"/>
      <c r="G38" s="178"/>
      <c r="H38" s="83"/>
      <c r="I38" s="110"/>
      <c r="J38" s="110"/>
      <c r="K38" s="111"/>
      <c r="L38" s="111"/>
      <c r="M38" s="112"/>
      <c r="N38" s="112"/>
      <c r="O38" s="112"/>
      <c r="P38" s="111"/>
      <c r="Q38" s="106"/>
      <c r="R38" s="106"/>
      <c r="S38" s="226"/>
    </row>
    <row r="39" spans="1:19" s="107" customFormat="1" ht="63.75">
      <c r="A39" s="74">
        <v>22</v>
      </c>
      <c r="B39" s="177"/>
      <c r="C39" s="49" t="s">
        <v>904</v>
      </c>
      <c r="D39" s="53" t="s">
        <v>263</v>
      </c>
      <c r="E39" s="109">
        <v>20</v>
      </c>
      <c r="F39" s="86"/>
      <c r="G39" s="178"/>
      <c r="H39" s="83"/>
      <c r="I39" s="110"/>
      <c r="J39" s="110"/>
      <c r="K39" s="111"/>
      <c r="L39" s="111"/>
      <c r="M39" s="112"/>
      <c r="N39" s="112"/>
      <c r="O39" s="112"/>
      <c r="P39" s="111"/>
      <c r="Q39" s="266"/>
      <c r="R39" s="106"/>
      <c r="S39" s="226"/>
    </row>
    <row r="40" spans="1:19" s="107" customFormat="1" ht="25.5">
      <c r="A40" s="74">
        <v>23</v>
      </c>
      <c r="B40" s="177"/>
      <c r="C40" s="49" t="s">
        <v>684</v>
      </c>
      <c r="D40" s="53" t="s">
        <v>263</v>
      </c>
      <c r="E40" s="109">
        <v>51</v>
      </c>
      <c r="F40" s="86"/>
      <c r="G40" s="178"/>
      <c r="H40" s="83"/>
      <c r="I40" s="110"/>
      <c r="J40" s="110"/>
      <c r="K40" s="111"/>
      <c r="L40" s="111"/>
      <c r="M40" s="112"/>
      <c r="N40" s="112"/>
      <c r="O40" s="112"/>
      <c r="P40" s="111"/>
      <c r="Q40" s="106"/>
      <c r="R40" s="106"/>
      <c r="S40" s="226"/>
    </row>
    <row r="41" spans="1:19" s="107" customFormat="1" ht="38.25">
      <c r="A41" s="74">
        <v>24</v>
      </c>
      <c r="B41" s="177"/>
      <c r="C41" s="49" t="s">
        <v>699</v>
      </c>
      <c r="D41" s="53" t="s">
        <v>263</v>
      </c>
      <c r="E41" s="109">
        <v>48</v>
      </c>
      <c r="F41" s="86"/>
      <c r="G41" s="178"/>
      <c r="H41" s="83"/>
      <c r="I41" s="110"/>
      <c r="J41" s="110"/>
      <c r="K41" s="111"/>
      <c r="L41" s="111"/>
      <c r="M41" s="112"/>
      <c r="N41" s="112"/>
      <c r="O41" s="112"/>
      <c r="P41" s="111"/>
      <c r="Q41" s="106"/>
      <c r="R41" s="106"/>
      <c r="S41" s="226"/>
    </row>
    <row r="42" spans="1:19" s="107" customFormat="1" ht="140.25">
      <c r="A42" s="74">
        <v>25</v>
      </c>
      <c r="B42" s="177"/>
      <c r="C42" s="49" t="s">
        <v>700</v>
      </c>
      <c r="D42" s="53" t="s">
        <v>625</v>
      </c>
      <c r="E42" s="109">
        <v>2</v>
      </c>
      <c r="F42" s="86"/>
      <c r="G42" s="178"/>
      <c r="H42" s="83"/>
      <c r="I42" s="110"/>
      <c r="J42" s="110"/>
      <c r="K42" s="111"/>
      <c r="L42" s="111"/>
      <c r="M42" s="112"/>
      <c r="N42" s="112"/>
      <c r="O42" s="112"/>
      <c r="P42" s="111"/>
      <c r="Q42" s="266"/>
      <c r="R42" s="266"/>
      <c r="S42" s="266"/>
    </row>
    <row r="43" spans="1:19">
      <c r="A43" s="74"/>
      <c r="B43" s="74"/>
      <c r="C43" s="108"/>
      <c r="D43" s="53"/>
      <c r="E43" s="109"/>
      <c r="F43" s="109"/>
      <c r="G43" s="109"/>
      <c r="H43" s="110"/>
      <c r="I43" s="110"/>
      <c r="J43" s="110"/>
      <c r="K43" s="111"/>
      <c r="L43" s="111"/>
      <c r="M43" s="112"/>
      <c r="N43" s="112"/>
      <c r="O43" s="112"/>
      <c r="P43" s="111"/>
    </row>
    <row r="44" spans="1:19" s="65" customFormat="1" ht="25.5">
      <c r="A44" s="89"/>
      <c r="B44" s="89"/>
      <c r="C44" s="113" t="str">
        <f>'1.1 Pamati, ā.inž.'!$C$43</f>
        <v xml:space="preserve">Tiešās izmaksas kopā, t. sk. darba devēja sociālais nodoklis </v>
      </c>
      <c r="D44" s="91"/>
      <c r="E44" s="92"/>
      <c r="F44" s="92"/>
      <c r="G44" s="92"/>
      <c r="H44" s="92"/>
      <c r="I44" s="92"/>
      <c r="J44" s="92"/>
      <c r="K44" s="93"/>
      <c r="L44" s="93">
        <f>SUM(L14:L43)</f>
        <v>0</v>
      </c>
      <c r="M44" s="93">
        <f>SUM(M14:M43)</f>
        <v>0</v>
      </c>
      <c r="N44" s="93">
        <f>SUM(N14:N43)</f>
        <v>0</v>
      </c>
      <c r="O44" s="93">
        <f>SUM(O14:O43)</f>
        <v>0</v>
      </c>
      <c r="P44" s="93">
        <f>SUM(P14:P43)</f>
        <v>0</v>
      </c>
      <c r="Q44" s="64"/>
      <c r="R44" s="64"/>
    </row>
    <row r="45" spans="1:19" s="107" customFormat="1">
      <c r="A45" s="163"/>
      <c r="B45" s="163"/>
      <c r="C45" s="164"/>
    </row>
    <row r="46" spans="1:19" s="107" customFormat="1">
      <c r="A46" s="106"/>
      <c r="B46" s="125"/>
      <c r="C46" s="164"/>
      <c r="D46" s="164"/>
      <c r="E46" s="164"/>
      <c r="F46" s="164"/>
    </row>
    <row r="47" spans="1:19" s="107" customFormat="1">
      <c r="A47" s="163"/>
      <c r="B47" s="163"/>
      <c r="C47" s="164"/>
    </row>
    <row r="48" spans="1:19" s="107" customFormat="1">
      <c r="A48" s="125" t="str">
        <f>'1.1 Pamati, ā.inž.'!$A$47</f>
        <v xml:space="preserve">Sastādīja: </v>
      </c>
      <c r="B48" s="181"/>
      <c r="C48" s="182"/>
    </row>
    <row r="49" spans="1:18">
      <c r="A49" s="125"/>
      <c r="B49" s="81"/>
      <c r="C49" s="184"/>
      <c r="F49" s="187"/>
      <c r="Q49" s="82"/>
      <c r="R49" s="82"/>
    </row>
    <row r="50" spans="1:18">
      <c r="A50" s="125"/>
      <c r="B50" s="81"/>
      <c r="C50" s="81"/>
      <c r="Q50" s="82"/>
      <c r="R50" s="82"/>
    </row>
    <row r="51" spans="1:18" s="81" customFormat="1">
      <c r="A51" s="189"/>
      <c r="D51" s="82"/>
      <c r="E51" s="82"/>
      <c r="F51" s="82"/>
    </row>
    <row r="52" spans="1:18">
      <c r="A52" s="125" t="str">
        <f>'1.1 Pamati, ā.inž.'!$A$51</f>
        <v xml:space="preserve">Pārbaudīja: </v>
      </c>
      <c r="B52" s="81"/>
      <c r="C52" s="81"/>
      <c r="Q52" s="82"/>
      <c r="R52" s="82"/>
    </row>
    <row r="53" spans="1:18">
      <c r="A53" s="81"/>
      <c r="B53" s="81"/>
      <c r="C53" s="81"/>
      <c r="Q53" s="82"/>
      <c r="R53" s="82"/>
    </row>
    <row r="54" spans="1:18">
      <c r="A54" s="81"/>
      <c r="B54" s="81"/>
      <c r="C54" s="81"/>
      <c r="Q54" s="82"/>
      <c r="R54" s="82"/>
    </row>
    <row r="55" spans="1:18">
      <c r="A55" s="81"/>
      <c r="B55" s="81"/>
      <c r="C55" s="81"/>
      <c r="Q55" s="82"/>
      <c r="R55" s="82"/>
    </row>
    <row r="56" spans="1:18" s="65" customFormat="1">
      <c r="A56" s="114"/>
      <c r="B56" s="114"/>
      <c r="C56" s="114"/>
      <c r="D56" s="115"/>
      <c r="E56" s="116"/>
      <c r="F56" s="116"/>
      <c r="G56" s="116"/>
      <c r="J56" s="116"/>
      <c r="K56" s="116"/>
      <c r="L56" s="116"/>
      <c r="M56" s="116"/>
      <c r="N56" s="116"/>
      <c r="O56" s="116"/>
      <c r="P56" s="116"/>
      <c r="Q56" s="64"/>
      <c r="R56" s="64"/>
    </row>
    <row r="57" spans="1:18" s="65" customFormat="1">
      <c r="A57" s="117"/>
      <c r="B57" s="117"/>
      <c r="C57" s="82"/>
      <c r="D57" s="117"/>
      <c r="E57" s="116"/>
      <c r="F57" s="116"/>
      <c r="G57" s="116"/>
      <c r="J57" s="117"/>
      <c r="K57" s="117"/>
      <c r="L57" s="117"/>
      <c r="M57" s="116"/>
      <c r="N57" s="116"/>
      <c r="O57" s="116"/>
      <c r="P57" s="116"/>
      <c r="Q57" s="64"/>
      <c r="R57" s="64"/>
    </row>
    <row r="58" spans="1:18" s="65" customFormat="1">
      <c r="A58" s="118"/>
      <c r="B58" s="118"/>
      <c r="C58" s="82"/>
      <c r="D58" s="115"/>
      <c r="E58" s="116"/>
      <c r="F58" s="116"/>
      <c r="G58" s="116"/>
      <c r="J58" s="116"/>
      <c r="K58" s="116"/>
      <c r="L58" s="116"/>
      <c r="M58" s="116"/>
      <c r="N58" s="116"/>
      <c r="O58" s="116"/>
      <c r="P58" s="116"/>
      <c r="Q58" s="64"/>
      <c r="R58" s="64"/>
    </row>
  </sheetData>
  <mergeCells count="13">
    <mergeCell ref="A1:P1"/>
    <mergeCell ref="A2:P2"/>
    <mergeCell ref="M9:N9"/>
    <mergeCell ref="O9:P9"/>
    <mergeCell ref="A12:A13"/>
    <mergeCell ref="B12:B13"/>
    <mergeCell ref="C12:C13"/>
    <mergeCell ref="D12:D13"/>
    <mergeCell ref="E12:E13"/>
    <mergeCell ref="F12:K12"/>
    <mergeCell ref="A4:P4"/>
    <mergeCell ref="A5:P5"/>
    <mergeCell ref="L12:P12"/>
  </mergeCells>
  <printOptions horizontalCentered="1"/>
  <pageMargins left="0.74803149606299202" right="0.74803149606299202" top="1.3149606300000001" bottom="0.35433070900000002" header="0.43307086614173201" footer="0.23622047244094499"/>
  <pageSetup paperSize="9" scale="7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E702A-3B15-40D1-8D52-E9B55909AD5A}">
  <sheetPr>
    <tabColor theme="6" tint="-0.499984740745262"/>
  </sheetPr>
  <dimension ref="A1:S29"/>
  <sheetViews>
    <sheetView view="pageBreakPreview" topLeftCell="A12" zoomScale="85" zoomScaleNormal="85" workbookViewId="0">
      <selection activeCell="M20" sqref="M20"/>
    </sheetView>
  </sheetViews>
  <sheetFormatPr defaultColWidth="9.28515625" defaultRowHeight="12.75"/>
  <cols>
    <col min="1" max="1" width="4.5703125" style="82" customWidth="1"/>
    <col min="2" max="2" width="5.42578125" style="82" customWidth="1"/>
    <col min="3" max="3" width="37.5703125" style="82" customWidth="1"/>
    <col min="4" max="4" width="6.28515625" style="82" customWidth="1"/>
    <col min="5" max="5" width="9.5703125" style="82" customWidth="1"/>
    <col min="6" max="6" width="9.28515625" style="82" customWidth="1"/>
    <col min="7" max="7" width="9" style="82" customWidth="1"/>
    <col min="8" max="11" width="9.42578125" style="82" customWidth="1"/>
    <col min="12" max="12" width="11" style="82" customWidth="1"/>
    <col min="13" max="13" width="11.28515625" style="82" customWidth="1"/>
    <col min="14" max="14" width="11.42578125" style="82" customWidth="1"/>
    <col min="15" max="15" width="10.42578125" style="82" customWidth="1"/>
    <col min="16" max="16" width="11.42578125" style="82" customWidth="1"/>
    <col min="17" max="17" width="9.42578125" style="81" customWidth="1"/>
    <col min="18" max="18" width="9.28515625" style="81"/>
    <col min="19" max="19" width="11" style="82" customWidth="1"/>
    <col min="20" max="16384" width="9.28515625" style="82"/>
  </cols>
  <sheetData>
    <row r="1" spans="1:19" s="65" customFormat="1">
      <c r="A1" s="392" t="s">
        <v>31</v>
      </c>
      <c r="B1" s="392"/>
      <c r="C1" s="392"/>
      <c r="D1" s="392"/>
      <c r="E1" s="392"/>
      <c r="F1" s="392"/>
      <c r="G1" s="392"/>
      <c r="H1" s="392"/>
      <c r="I1" s="392"/>
      <c r="J1" s="392"/>
      <c r="K1" s="392"/>
      <c r="L1" s="392"/>
      <c r="M1" s="392"/>
      <c r="N1" s="392"/>
      <c r="O1" s="392"/>
      <c r="P1" s="392"/>
      <c r="Q1" s="63"/>
      <c r="R1" s="64"/>
    </row>
    <row r="2" spans="1:19" s="65" customFormat="1">
      <c r="A2" s="393" t="s">
        <v>685</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1.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6.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P17</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f>Kops.1!$I$18</f>
        <v>0</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7"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c r="B14" s="177"/>
      <c r="C14" s="108" t="s">
        <v>933</v>
      </c>
      <c r="D14" s="50"/>
      <c r="E14" s="51"/>
      <c r="F14" s="86"/>
      <c r="G14" s="86"/>
      <c r="H14" s="78"/>
      <c r="I14" s="78"/>
      <c r="J14" s="78"/>
      <c r="K14" s="79"/>
      <c r="L14" s="79"/>
      <c r="M14" s="80"/>
      <c r="N14" s="80"/>
      <c r="O14" s="80"/>
      <c r="P14" s="79"/>
      <c r="Q14" s="106"/>
      <c r="R14" s="106"/>
      <c r="S14" s="106"/>
    </row>
    <row r="15" spans="1:19" s="107" customFormat="1" ht="25.5">
      <c r="A15" s="74">
        <v>1</v>
      </c>
      <c r="B15" s="177"/>
      <c r="C15" s="49" t="s">
        <v>941</v>
      </c>
      <c r="D15" s="53" t="s">
        <v>144</v>
      </c>
      <c r="E15" s="86">
        <v>422.4</v>
      </c>
      <c r="F15" s="86"/>
      <c r="G15" s="178"/>
      <c r="H15" s="83"/>
      <c r="I15" s="78"/>
      <c r="J15" s="78"/>
      <c r="K15" s="79"/>
      <c r="L15" s="79"/>
      <c r="M15" s="80"/>
      <c r="N15" s="80"/>
      <c r="O15" s="80"/>
      <c r="P15" s="79"/>
      <c r="Q15" s="106"/>
      <c r="R15" s="106"/>
      <c r="S15" s="106"/>
    </row>
    <row r="16" spans="1:19" s="107" customFormat="1">
      <c r="A16" s="74"/>
      <c r="B16" s="74"/>
      <c r="C16" s="108"/>
      <c r="D16" s="53"/>
      <c r="E16" s="54"/>
      <c r="F16" s="54"/>
      <c r="G16" s="54"/>
      <c r="H16" s="78"/>
      <c r="I16" s="78"/>
      <c r="J16" s="78"/>
      <c r="K16" s="79"/>
      <c r="L16" s="79"/>
      <c r="M16" s="80"/>
      <c r="N16" s="80"/>
      <c r="O16" s="80"/>
      <c r="P16" s="79"/>
      <c r="Q16" s="106"/>
      <c r="R16" s="106"/>
    </row>
    <row r="17" spans="1:18" s="65" customFormat="1" ht="25.5">
      <c r="A17" s="89"/>
      <c r="B17" s="89"/>
      <c r="C17" s="113" t="str">
        <f>'1.1 Pamati, ā.inž.'!$C$43</f>
        <v xml:space="preserve">Tiešās izmaksas kopā, t. sk. darba devēja sociālais nodoklis </v>
      </c>
      <c r="D17" s="91"/>
      <c r="E17" s="92"/>
      <c r="F17" s="92"/>
      <c r="G17" s="92"/>
      <c r="H17" s="92"/>
      <c r="I17" s="92"/>
      <c r="J17" s="92"/>
      <c r="K17" s="93"/>
      <c r="L17" s="93">
        <f>SUM(L14:L16)</f>
        <v>0</v>
      </c>
      <c r="M17" s="93">
        <f>SUM(M14:M16)</f>
        <v>0</v>
      </c>
      <c r="N17" s="93">
        <f>SUM(N14:N16)</f>
        <v>0</v>
      </c>
      <c r="O17" s="93">
        <f>SUM(O14:O16)</f>
        <v>0</v>
      </c>
      <c r="P17" s="93">
        <f>SUM(P14:P16)</f>
        <v>0</v>
      </c>
      <c r="Q17" s="64"/>
      <c r="R17" s="64"/>
    </row>
    <row r="18" spans="1:18" s="107" customFormat="1">
      <c r="A18" s="163"/>
      <c r="B18" s="163"/>
      <c r="C18" s="164"/>
    </row>
    <row r="19" spans="1:18" s="107" customFormat="1">
      <c r="A19" s="106"/>
      <c r="B19" s="125"/>
      <c r="C19" s="164"/>
      <c r="D19" s="164"/>
      <c r="E19" s="164"/>
      <c r="F19" s="164"/>
    </row>
    <row r="20" spans="1:18" s="107" customFormat="1">
      <c r="A20" s="106"/>
      <c r="B20" s="125"/>
      <c r="C20" s="164"/>
      <c r="D20" s="164"/>
      <c r="E20" s="164"/>
      <c r="F20" s="164"/>
    </row>
    <row r="21" spans="1:18" s="107" customFormat="1">
      <c r="A21" s="163"/>
      <c r="B21" s="163"/>
      <c r="C21" s="164"/>
    </row>
    <row r="22" spans="1:18" s="107" customFormat="1">
      <c r="A22" s="125" t="str">
        <f>'1.1 Pamati, ā.inž.'!$A$47</f>
        <v xml:space="preserve">Sastādīja: </v>
      </c>
      <c r="B22" s="181"/>
      <c r="C22" s="182"/>
    </row>
    <row r="23" spans="1:18">
      <c r="A23" s="125"/>
      <c r="B23" s="81"/>
      <c r="C23" s="184"/>
      <c r="F23" s="187"/>
      <c r="Q23" s="82"/>
      <c r="R23" s="82"/>
    </row>
    <row r="24" spans="1:18">
      <c r="A24" s="125"/>
      <c r="B24" s="81"/>
      <c r="C24" s="81"/>
      <c r="Q24" s="82"/>
      <c r="R24" s="82"/>
    </row>
    <row r="25" spans="1:18" s="81" customFormat="1">
      <c r="A25" s="189"/>
      <c r="D25" s="82"/>
      <c r="E25" s="82"/>
      <c r="F25" s="82"/>
    </row>
    <row r="26" spans="1:18">
      <c r="A26" s="125" t="str">
        <f>'1.1 Pamati, ā.inž.'!$A$51</f>
        <v xml:space="preserve">Pārbaudīja: </v>
      </c>
      <c r="B26" s="81"/>
      <c r="C26" s="81"/>
      <c r="Q26" s="82"/>
      <c r="R26" s="82"/>
    </row>
    <row r="27" spans="1:18">
      <c r="A27" s="81"/>
      <c r="B27" s="81"/>
      <c r="C27" s="81"/>
      <c r="Q27" s="82"/>
      <c r="R27" s="82"/>
    </row>
    <row r="28" spans="1:18">
      <c r="A28" s="81"/>
      <c r="B28" s="81"/>
      <c r="C28" s="81"/>
      <c r="Q28" s="82"/>
      <c r="R28" s="82"/>
    </row>
    <row r="29" spans="1:18">
      <c r="A29" s="81"/>
      <c r="B29" s="81"/>
      <c r="C29" s="81"/>
      <c r="Q29" s="82"/>
      <c r="R29" s="82"/>
    </row>
  </sheetData>
  <mergeCells count="13">
    <mergeCell ref="A1:P1"/>
    <mergeCell ref="A2:P2"/>
    <mergeCell ref="M9:N9"/>
    <mergeCell ref="O9:P9"/>
    <mergeCell ref="A12:A13"/>
    <mergeCell ref="B12:B13"/>
    <mergeCell ref="C12:C13"/>
    <mergeCell ref="D12:D13"/>
    <mergeCell ref="E12:E13"/>
    <mergeCell ref="F12:K12"/>
    <mergeCell ref="A4:P4"/>
    <mergeCell ref="A5:P5"/>
    <mergeCell ref="L12:P12"/>
  </mergeCells>
  <printOptions horizontalCentered="1"/>
  <pageMargins left="0.74803149606299202" right="0.74803149606299202" top="1.3149606300000001" bottom="0.60433070899999997" header="0.43307086614173201" footer="0.23622047244094499"/>
  <pageSetup paperSize="9" scale="7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5B80-D870-43BD-BCDA-035717C97AB4}">
  <sheetPr>
    <tabColor theme="6" tint="-0.499984740745262"/>
  </sheetPr>
  <dimension ref="A1:S38"/>
  <sheetViews>
    <sheetView zoomScale="85" zoomScaleNormal="85" zoomScaleSheetLayoutView="85" workbookViewId="0">
      <selection activeCell="F15" sqref="F15:P26"/>
    </sheetView>
  </sheetViews>
  <sheetFormatPr defaultColWidth="9.28515625" defaultRowHeight="12.75"/>
  <cols>
    <col min="1" max="1" width="4.5703125" style="82" customWidth="1"/>
    <col min="2" max="2" width="5.42578125" style="82" customWidth="1"/>
    <col min="3" max="3" width="34.7109375" style="82" customWidth="1"/>
    <col min="4" max="4" width="8.28515625" style="82" customWidth="1"/>
    <col min="5" max="5" width="9.5703125" style="82" customWidth="1"/>
    <col min="6" max="6" width="9.42578125" style="82" customWidth="1"/>
    <col min="7" max="7" width="9.7109375" style="82" customWidth="1"/>
    <col min="8" max="8" width="9.5703125" style="82" customWidth="1"/>
    <col min="9" max="9" width="10.28515625" style="82" customWidth="1"/>
    <col min="10" max="10" width="9.7109375" style="82" customWidth="1"/>
    <col min="11" max="11" width="10.7109375" style="82" customWidth="1"/>
    <col min="12" max="13" width="11" style="82" customWidth="1"/>
    <col min="14" max="14" width="11.7109375" style="82" customWidth="1"/>
    <col min="15" max="15" width="10.28515625" style="82" customWidth="1"/>
    <col min="16" max="16" width="11.7109375" style="82" customWidth="1"/>
    <col min="17" max="17" width="9.42578125" style="81" customWidth="1"/>
    <col min="18" max="18" width="9.28515625" style="81"/>
    <col min="19" max="19" width="11" style="82" customWidth="1"/>
    <col min="20" max="16384" width="9.28515625" style="82"/>
  </cols>
  <sheetData>
    <row r="1" spans="1:19" s="65" customFormat="1">
      <c r="A1" s="392" t="s">
        <v>52</v>
      </c>
      <c r="B1" s="392"/>
      <c r="C1" s="392"/>
      <c r="D1" s="392"/>
      <c r="E1" s="392"/>
      <c r="F1" s="392"/>
      <c r="G1" s="392"/>
      <c r="H1" s="392"/>
      <c r="I1" s="392"/>
      <c r="J1" s="392"/>
      <c r="K1" s="392"/>
      <c r="L1" s="392"/>
      <c r="M1" s="392"/>
      <c r="N1" s="392"/>
      <c r="O1" s="392"/>
      <c r="P1" s="392"/>
      <c r="Q1" s="63"/>
      <c r="R1" s="64"/>
    </row>
    <row r="2" spans="1:19" s="65" customFormat="1">
      <c r="A2" s="393" t="s">
        <v>686</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1.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4.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P27</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4.75"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c r="A14" s="74"/>
      <c r="B14" s="74"/>
      <c r="C14" s="119" t="s">
        <v>687</v>
      </c>
      <c r="D14" s="50"/>
      <c r="E14" s="77"/>
      <c r="F14" s="77"/>
      <c r="G14" s="77"/>
      <c r="H14" s="78"/>
      <c r="I14" s="78"/>
      <c r="J14" s="78"/>
      <c r="K14" s="79">
        <f>ROUND(H14+I14+J14,2)</f>
        <v>0</v>
      </c>
      <c r="L14" s="79">
        <f>ROUND(F14*E14,2)</f>
        <v>0</v>
      </c>
      <c r="M14" s="80">
        <f>ROUND(H14*E14,2)</f>
        <v>0</v>
      </c>
      <c r="N14" s="80">
        <f>ROUND(I14*E14,2)</f>
        <v>0</v>
      </c>
      <c r="O14" s="80">
        <f>ROUND(J14*E14,2)</f>
        <v>0</v>
      </c>
      <c r="P14" s="79">
        <f>ROUND(M14+N14+O14,2)</f>
        <v>0</v>
      </c>
    </row>
    <row r="15" spans="1:19" ht="25.5">
      <c r="A15" s="74">
        <v>1</v>
      </c>
      <c r="B15" s="177"/>
      <c r="C15" s="230" t="s">
        <v>689</v>
      </c>
      <c r="D15" s="53" t="s">
        <v>144</v>
      </c>
      <c r="E15" s="86">
        <v>45.04</v>
      </c>
      <c r="F15" s="86"/>
      <c r="G15" s="178"/>
      <c r="H15" s="83"/>
      <c r="I15" s="83"/>
      <c r="J15" s="83"/>
      <c r="K15" s="79"/>
      <c r="L15" s="79"/>
      <c r="M15" s="80"/>
      <c r="N15" s="80"/>
      <c r="O15" s="80"/>
      <c r="P15" s="79"/>
      <c r="Q15" s="125"/>
      <c r="S15" s="81"/>
    </row>
    <row r="16" spans="1:19">
      <c r="A16" s="74"/>
      <c r="B16" s="177"/>
      <c r="C16" s="108" t="s">
        <v>688</v>
      </c>
      <c r="D16" s="96"/>
      <c r="E16" s="86"/>
      <c r="F16" s="178"/>
      <c r="G16" s="178"/>
      <c r="H16" s="83"/>
      <c r="I16" s="83"/>
      <c r="J16" s="83"/>
      <c r="K16" s="79"/>
      <c r="L16" s="79"/>
      <c r="M16" s="80"/>
      <c r="N16" s="80"/>
      <c r="O16" s="80"/>
      <c r="P16" s="79"/>
      <c r="S16" s="81"/>
    </row>
    <row r="17" spans="1:19">
      <c r="A17" s="74">
        <v>2</v>
      </c>
      <c r="B17" s="177"/>
      <c r="C17" s="230" t="s">
        <v>690</v>
      </c>
      <c r="D17" s="53" t="s">
        <v>144</v>
      </c>
      <c r="E17" s="86">
        <v>485.04</v>
      </c>
      <c r="F17" s="86"/>
      <c r="G17" s="178"/>
      <c r="H17" s="83"/>
      <c r="I17" s="83"/>
      <c r="J17" s="83"/>
      <c r="K17" s="79"/>
      <c r="L17" s="79"/>
      <c r="M17" s="80"/>
      <c r="N17" s="80"/>
      <c r="O17" s="80"/>
      <c r="P17" s="79"/>
      <c r="S17" s="81"/>
    </row>
    <row r="18" spans="1:19">
      <c r="A18" s="74">
        <v>3</v>
      </c>
      <c r="B18" s="177"/>
      <c r="C18" s="231" t="s">
        <v>691</v>
      </c>
      <c r="D18" s="53" t="s">
        <v>144</v>
      </c>
      <c r="E18" s="86">
        <f>E17</f>
        <v>485.04</v>
      </c>
      <c r="F18" s="178"/>
      <c r="G18" s="178"/>
      <c r="H18" s="83"/>
      <c r="I18" s="83"/>
      <c r="J18" s="83"/>
      <c r="K18" s="79"/>
      <c r="L18" s="79"/>
      <c r="M18" s="80"/>
      <c r="N18" s="80"/>
      <c r="O18" s="80"/>
      <c r="P18" s="79"/>
      <c r="S18" s="81"/>
    </row>
    <row r="19" spans="1:19">
      <c r="A19" s="74"/>
      <c r="B19" s="177"/>
      <c r="C19" s="228" t="s">
        <v>692</v>
      </c>
      <c r="D19" s="53"/>
      <c r="E19" s="86"/>
      <c r="F19" s="86"/>
      <c r="G19" s="178"/>
      <c r="H19" s="83"/>
      <c r="I19" s="83"/>
      <c r="J19" s="83"/>
      <c r="K19" s="79"/>
      <c r="L19" s="79"/>
      <c r="M19" s="80"/>
      <c r="N19" s="80"/>
      <c r="O19" s="80"/>
      <c r="P19" s="79"/>
      <c r="S19" s="81"/>
    </row>
    <row r="20" spans="1:19" ht="25.5">
      <c r="A20" s="74">
        <v>4</v>
      </c>
      <c r="B20" s="177"/>
      <c r="C20" s="49" t="s">
        <v>693</v>
      </c>
      <c r="D20" s="53" t="s">
        <v>144</v>
      </c>
      <c r="E20" s="86">
        <v>332.7</v>
      </c>
      <c r="F20" s="86"/>
      <c r="G20" s="178"/>
      <c r="H20" s="83"/>
      <c r="I20" s="83"/>
      <c r="J20" s="83"/>
      <c r="K20" s="79"/>
      <c r="L20" s="79"/>
      <c r="M20" s="80"/>
      <c r="N20" s="80"/>
      <c r="O20" s="80"/>
      <c r="P20" s="79"/>
      <c r="S20" s="81"/>
    </row>
    <row r="21" spans="1:19">
      <c r="A21" s="74">
        <v>5</v>
      </c>
      <c r="B21" s="177"/>
      <c r="C21" s="288" t="s">
        <v>694</v>
      </c>
      <c r="D21" s="289" t="s">
        <v>144</v>
      </c>
      <c r="E21" s="290">
        <f>E20</f>
        <v>332.7</v>
      </c>
      <c r="F21" s="290"/>
      <c r="G21" s="291"/>
      <c r="H21" s="292"/>
      <c r="I21" s="293"/>
      <c r="J21" s="293"/>
      <c r="K21" s="294"/>
      <c r="L21" s="79"/>
      <c r="M21" s="80"/>
      <c r="N21" s="80"/>
      <c r="O21" s="80"/>
      <c r="P21" s="79"/>
      <c r="S21" s="81"/>
    </row>
    <row r="22" spans="1:19" ht="25.5">
      <c r="A22" s="74">
        <v>6</v>
      </c>
      <c r="B22" s="177"/>
      <c r="C22" s="295" t="s">
        <v>695</v>
      </c>
      <c r="D22" s="289" t="s">
        <v>144</v>
      </c>
      <c r="E22" s="290">
        <f>E21</f>
        <v>332.7</v>
      </c>
      <c r="F22" s="290"/>
      <c r="G22" s="291"/>
      <c r="H22" s="292"/>
      <c r="I22" s="292"/>
      <c r="J22" s="292"/>
      <c r="K22" s="294"/>
      <c r="L22" s="79"/>
      <c r="M22" s="80"/>
      <c r="N22" s="80"/>
      <c r="O22" s="80"/>
      <c r="P22" s="79"/>
      <c r="S22" s="81"/>
    </row>
    <row r="23" spans="1:19">
      <c r="A23" s="74">
        <v>7</v>
      </c>
      <c r="B23" s="177"/>
      <c r="C23" s="295" t="s">
        <v>696</v>
      </c>
      <c r="D23" s="289" t="s">
        <v>144</v>
      </c>
      <c r="E23" s="290">
        <f>E22</f>
        <v>332.7</v>
      </c>
      <c r="F23" s="290"/>
      <c r="G23" s="291"/>
      <c r="H23" s="292"/>
      <c r="I23" s="292"/>
      <c r="J23" s="292"/>
      <c r="K23" s="294"/>
      <c r="L23" s="79"/>
      <c r="M23" s="80"/>
      <c r="N23" s="80"/>
      <c r="O23" s="80"/>
      <c r="P23" s="79"/>
      <c r="S23" s="81"/>
    </row>
    <row r="24" spans="1:19" ht="18" customHeight="1">
      <c r="A24" s="74">
        <v>8</v>
      </c>
      <c r="B24" s="177"/>
      <c r="C24" s="228" t="s">
        <v>950</v>
      </c>
      <c r="D24" s="53"/>
      <c r="E24" s="86"/>
      <c r="F24" s="86"/>
      <c r="G24" s="178"/>
      <c r="H24" s="83"/>
      <c r="I24" s="83"/>
      <c r="J24" s="83"/>
      <c r="K24" s="79"/>
      <c r="L24" s="79"/>
      <c r="M24" s="80"/>
      <c r="N24" s="80"/>
      <c r="O24" s="80"/>
      <c r="P24" s="79"/>
      <c r="S24" s="81"/>
    </row>
    <row r="25" spans="1:19" ht="44.25" customHeight="1">
      <c r="A25" s="74">
        <v>9</v>
      </c>
      <c r="B25" s="177"/>
      <c r="C25" s="49" t="s">
        <v>949</v>
      </c>
      <c r="D25" s="53" t="s">
        <v>144</v>
      </c>
      <c r="E25" s="86">
        <f>153+210+44+56+40-85</f>
        <v>418</v>
      </c>
      <c r="F25" s="86"/>
      <c r="G25" s="178"/>
      <c r="H25" s="83"/>
      <c r="I25" s="83"/>
      <c r="J25" s="83"/>
      <c r="K25" s="79"/>
      <c r="L25" s="79"/>
      <c r="M25" s="80"/>
      <c r="N25" s="80"/>
      <c r="O25" s="80"/>
      <c r="P25" s="79"/>
      <c r="S25" s="81"/>
    </row>
    <row r="26" spans="1:19">
      <c r="A26" s="74"/>
      <c r="B26" s="74"/>
      <c r="C26" s="108"/>
      <c r="D26" s="53"/>
      <c r="E26" s="54"/>
      <c r="F26" s="54"/>
      <c r="G26" s="54"/>
      <c r="H26" s="83"/>
      <c r="I26" s="110"/>
      <c r="J26" s="110"/>
      <c r="K26" s="79"/>
      <c r="L26" s="79"/>
      <c r="M26" s="80"/>
      <c r="N26" s="80"/>
      <c r="O26" s="80"/>
      <c r="P26" s="79"/>
    </row>
    <row r="27" spans="1:19" s="65" customFormat="1" ht="25.5">
      <c r="A27" s="89"/>
      <c r="B27" s="89"/>
      <c r="C27" s="113" t="str">
        <f>'1.1 Pamati, ā.inž.'!$C$43</f>
        <v xml:space="preserve">Tiešās izmaksas kopā, t. sk. darba devēja sociālais nodoklis </v>
      </c>
      <c r="D27" s="91"/>
      <c r="E27" s="92"/>
      <c r="F27" s="92"/>
      <c r="G27" s="92"/>
      <c r="H27" s="92"/>
      <c r="I27" s="92"/>
      <c r="J27" s="92"/>
      <c r="K27" s="93"/>
      <c r="L27" s="93">
        <f>SUM(L14:L26)</f>
        <v>0</v>
      </c>
      <c r="M27" s="93">
        <f>SUM(M14:M26)</f>
        <v>0</v>
      </c>
      <c r="N27" s="93">
        <f>SUM(N14:N26)</f>
        <v>0</v>
      </c>
      <c r="O27" s="93">
        <f>SUM(O14:O26)</f>
        <v>0</v>
      </c>
      <c r="P27" s="93">
        <f>SUM(P14:P26)</f>
        <v>0</v>
      </c>
      <c r="Q27" s="64"/>
      <c r="R27" s="64"/>
    </row>
    <row r="28" spans="1:19" s="107" customFormat="1">
      <c r="A28" s="163"/>
      <c r="B28" s="163"/>
      <c r="C28" s="164"/>
    </row>
    <row r="29" spans="1:19" s="107" customFormat="1">
      <c r="A29" s="106"/>
      <c r="B29" s="125"/>
      <c r="C29" s="164"/>
      <c r="D29" s="164"/>
      <c r="E29" s="164"/>
      <c r="F29" s="164"/>
    </row>
    <row r="30" spans="1:19" s="107" customFormat="1">
      <c r="A30" s="163"/>
      <c r="B30" s="163"/>
      <c r="C30" s="164"/>
    </row>
    <row r="31" spans="1:19" s="107" customFormat="1">
      <c r="A31" s="125" t="str">
        <f>'1.1 Pamati, ā.inž.'!$A$47</f>
        <v xml:space="preserve">Sastādīja: </v>
      </c>
      <c r="B31" s="181"/>
      <c r="C31" s="182"/>
    </row>
    <row r="32" spans="1:19">
      <c r="A32" s="125"/>
      <c r="B32" s="81"/>
      <c r="C32" s="184"/>
      <c r="F32" s="187"/>
      <c r="Q32" s="82"/>
      <c r="R32" s="82"/>
    </row>
    <row r="33" spans="1:18">
      <c r="A33" s="125"/>
      <c r="B33" s="81"/>
      <c r="C33" s="81"/>
      <c r="Q33" s="82"/>
      <c r="R33" s="82"/>
    </row>
    <row r="34" spans="1:18" s="81" customFormat="1">
      <c r="A34" s="189"/>
      <c r="D34" s="82"/>
      <c r="E34" s="82"/>
      <c r="F34" s="82"/>
    </row>
    <row r="35" spans="1:18">
      <c r="A35" s="125" t="str">
        <f>'1.1 Pamati, ā.inž.'!$A$51</f>
        <v xml:space="preserve">Pārbaudīja: </v>
      </c>
      <c r="B35" s="81"/>
      <c r="C35" s="81"/>
      <c r="Q35" s="82"/>
      <c r="R35" s="82"/>
    </row>
    <row r="36" spans="1:18">
      <c r="A36" s="81"/>
      <c r="B36" s="81"/>
      <c r="C36" s="81"/>
      <c r="Q36" s="82"/>
      <c r="R36" s="82"/>
    </row>
    <row r="37" spans="1:18">
      <c r="A37" s="81"/>
      <c r="B37" s="81"/>
      <c r="C37" s="81"/>
      <c r="Q37" s="82"/>
      <c r="R37" s="82"/>
    </row>
    <row r="38" spans="1:18">
      <c r="A38" s="81"/>
      <c r="B38" s="81"/>
      <c r="C38" s="81"/>
      <c r="Q38" s="82"/>
      <c r="R38" s="82"/>
    </row>
  </sheetData>
  <mergeCells count="13">
    <mergeCell ref="B12:B13"/>
    <mergeCell ref="C12:C13"/>
    <mergeCell ref="D12:D13"/>
    <mergeCell ref="E12:E13"/>
    <mergeCell ref="F12:K12"/>
    <mergeCell ref="L12:P12"/>
    <mergeCell ref="A1:P1"/>
    <mergeCell ref="A2:P2"/>
    <mergeCell ref="M9:N9"/>
    <mergeCell ref="O9:P9"/>
    <mergeCell ref="A12:A13"/>
    <mergeCell ref="A4:P4"/>
    <mergeCell ref="A5:P5"/>
  </mergeCells>
  <printOptions horizontalCentered="1"/>
  <pageMargins left="0.74803149606299202" right="0.74803149606299202" top="1.0649606300000001" bottom="0.5" header="0.43307086614173201" footer="0.23622047244094499"/>
  <pageSetup paperSize="9" scale="7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124AB-B7CC-4888-8B5D-85EE923A8DA9}">
  <sheetPr>
    <tabColor theme="6" tint="-0.499984740745262"/>
  </sheetPr>
  <dimension ref="A1:S62"/>
  <sheetViews>
    <sheetView view="pageBreakPreview" zoomScale="85" zoomScaleNormal="85" workbookViewId="0">
      <selection activeCell="L23" sqref="L23"/>
    </sheetView>
  </sheetViews>
  <sheetFormatPr defaultColWidth="9.28515625" defaultRowHeight="12.75"/>
  <cols>
    <col min="1" max="1" width="4.5703125" style="82" customWidth="1"/>
    <col min="2" max="2" width="5.5703125" style="82" customWidth="1"/>
    <col min="3" max="3" width="42.28515625" style="82" customWidth="1"/>
    <col min="4" max="4" width="6.7109375" style="82" customWidth="1"/>
    <col min="5" max="5" width="8.5703125" style="82" customWidth="1"/>
    <col min="6" max="6" width="9.28515625" style="82" customWidth="1"/>
    <col min="7" max="7" width="9" style="82" customWidth="1"/>
    <col min="8" max="8" width="9.5703125" style="82" customWidth="1"/>
    <col min="9" max="9" width="11" style="82" customWidth="1"/>
    <col min="10" max="10" width="10.5703125" style="82" customWidth="1"/>
    <col min="11" max="12" width="10.28515625" style="82" customWidth="1"/>
    <col min="13" max="13" width="11.28515625" style="82" customWidth="1"/>
    <col min="14" max="14" width="11.42578125" style="82" customWidth="1"/>
    <col min="15" max="15" width="9.7109375" style="82" customWidth="1"/>
    <col min="16" max="16" width="11.5703125" style="82" customWidth="1"/>
    <col min="17" max="17" width="9.42578125" style="81" customWidth="1"/>
    <col min="18" max="18" width="9.28515625" style="81"/>
    <col min="19" max="19" width="11" style="82" customWidth="1"/>
    <col min="20" max="16384" width="9.28515625" style="82"/>
  </cols>
  <sheetData>
    <row r="1" spans="1:19" s="65" customFormat="1">
      <c r="A1" s="392" t="s">
        <v>51</v>
      </c>
      <c r="B1" s="392"/>
      <c r="C1" s="392"/>
      <c r="D1" s="392"/>
      <c r="E1" s="392"/>
      <c r="F1" s="392"/>
      <c r="G1" s="392"/>
      <c r="H1" s="392"/>
      <c r="I1" s="392"/>
      <c r="J1" s="392"/>
      <c r="K1" s="392"/>
      <c r="L1" s="392"/>
      <c r="M1" s="392"/>
      <c r="N1" s="392"/>
      <c r="O1" s="392"/>
      <c r="P1" s="392"/>
      <c r="Q1" s="63"/>
      <c r="R1" s="64"/>
    </row>
    <row r="2" spans="1:19" s="65" customFormat="1">
      <c r="A2" s="393" t="s">
        <v>703</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6.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3"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P48</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7"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ht="25.5">
      <c r="A14" s="74"/>
      <c r="B14" s="74"/>
      <c r="C14" s="108" t="s">
        <v>905</v>
      </c>
      <c r="D14" s="50"/>
      <c r="E14" s="51"/>
      <c r="F14" s="86"/>
      <c r="G14" s="86"/>
      <c r="H14" s="78"/>
      <c r="I14" s="78"/>
      <c r="J14" s="78"/>
      <c r="K14" s="79"/>
      <c r="L14" s="79"/>
      <c r="M14" s="80"/>
      <c r="N14" s="80"/>
      <c r="O14" s="80"/>
      <c r="P14" s="79"/>
      <c r="Q14" s="106"/>
      <c r="R14" s="106"/>
    </row>
    <row r="15" spans="1:19" s="107" customFormat="1">
      <c r="A15" s="74">
        <v>1</v>
      </c>
      <c r="B15" s="177"/>
      <c r="C15" s="49" t="s">
        <v>704</v>
      </c>
      <c r="D15" s="53" t="s">
        <v>625</v>
      </c>
      <c r="E15" s="120">
        <v>1</v>
      </c>
      <c r="F15" s="86"/>
      <c r="G15" s="178"/>
      <c r="H15" s="83"/>
      <c r="I15" s="110"/>
      <c r="J15" s="110"/>
      <c r="K15" s="111"/>
      <c r="L15" s="111"/>
      <c r="M15" s="112"/>
      <c r="N15" s="112"/>
      <c r="O15" s="112"/>
      <c r="P15" s="111"/>
      <c r="Q15" s="106"/>
      <c r="R15" s="106"/>
      <c r="S15" s="226"/>
    </row>
    <row r="16" spans="1:19" s="107" customFormat="1" ht="25.5">
      <c r="A16" s="74">
        <v>2</v>
      </c>
      <c r="B16" s="177"/>
      <c r="C16" s="49" t="s">
        <v>943</v>
      </c>
      <c r="D16" s="53" t="s">
        <v>625</v>
      </c>
      <c r="E16" s="120">
        <v>8</v>
      </c>
      <c r="F16" s="86"/>
      <c r="G16" s="178"/>
      <c r="H16" s="83"/>
      <c r="I16" s="110"/>
      <c r="J16" s="110"/>
      <c r="K16" s="111"/>
      <c r="L16" s="111"/>
      <c r="M16" s="112"/>
      <c r="N16" s="112"/>
      <c r="O16" s="112"/>
      <c r="P16" s="111"/>
      <c r="Q16" s="106"/>
      <c r="R16" s="106"/>
      <c r="S16" s="226"/>
    </row>
    <row r="17" spans="1:19" s="107" customFormat="1" ht="25.5">
      <c r="A17" s="74">
        <v>3</v>
      </c>
      <c r="B17" s="177"/>
      <c r="C17" s="49" t="s">
        <v>944</v>
      </c>
      <c r="D17" s="53" t="s">
        <v>625</v>
      </c>
      <c r="E17" s="120">
        <v>2</v>
      </c>
      <c r="F17" s="86"/>
      <c r="G17" s="178"/>
      <c r="H17" s="83"/>
      <c r="I17" s="110"/>
      <c r="J17" s="110"/>
      <c r="K17" s="111"/>
      <c r="L17" s="111"/>
      <c r="M17" s="112"/>
      <c r="N17" s="112"/>
      <c r="O17" s="112"/>
      <c r="P17" s="111"/>
      <c r="Q17" s="106"/>
      <c r="R17" s="106"/>
      <c r="S17" s="226"/>
    </row>
    <row r="18" spans="1:19" s="107" customFormat="1" ht="25.5">
      <c r="A18" s="74">
        <v>4</v>
      </c>
      <c r="B18" s="177"/>
      <c r="C18" s="49" t="s">
        <v>945</v>
      </c>
      <c r="D18" s="53" t="s">
        <v>625</v>
      </c>
      <c r="E18" s="120">
        <v>2</v>
      </c>
      <c r="F18" s="86"/>
      <c r="G18" s="178"/>
      <c r="H18" s="83"/>
      <c r="I18" s="110"/>
      <c r="J18" s="110"/>
      <c r="K18" s="111"/>
      <c r="L18" s="111"/>
      <c r="M18" s="112"/>
      <c r="N18" s="112"/>
      <c r="O18" s="112"/>
      <c r="P18" s="111"/>
      <c r="Q18" s="106"/>
      <c r="R18" s="106"/>
      <c r="S18" s="226"/>
    </row>
    <row r="19" spans="1:19" s="107" customFormat="1" ht="25.5">
      <c r="A19" s="74">
        <v>5</v>
      </c>
      <c r="B19" s="177"/>
      <c r="C19" s="49" t="s">
        <v>946</v>
      </c>
      <c r="D19" s="53" t="s">
        <v>625</v>
      </c>
      <c r="E19" s="120">
        <v>2</v>
      </c>
      <c r="F19" s="86"/>
      <c r="G19" s="178"/>
      <c r="H19" s="83"/>
      <c r="I19" s="110"/>
      <c r="J19" s="110"/>
      <c r="K19" s="111"/>
      <c r="L19" s="111"/>
      <c r="M19" s="112"/>
      <c r="N19" s="112"/>
      <c r="O19" s="112"/>
      <c r="P19" s="111"/>
      <c r="Q19" s="106"/>
      <c r="R19" s="106"/>
      <c r="S19" s="226"/>
    </row>
    <row r="20" spans="1:19" s="107" customFormat="1" ht="25.5">
      <c r="A20" s="74">
        <v>6</v>
      </c>
      <c r="B20" s="177"/>
      <c r="C20" s="49" t="s">
        <v>947</v>
      </c>
      <c r="D20" s="53" t="s">
        <v>625</v>
      </c>
      <c r="E20" s="120">
        <v>1</v>
      </c>
      <c r="F20" s="86"/>
      <c r="G20" s="178"/>
      <c r="H20" s="83"/>
      <c r="I20" s="110"/>
      <c r="J20" s="110"/>
      <c r="K20" s="111"/>
      <c r="L20" s="111"/>
      <c r="M20" s="112"/>
      <c r="N20" s="112"/>
      <c r="O20" s="112"/>
      <c r="P20" s="111"/>
      <c r="Q20" s="106"/>
      <c r="R20" s="106"/>
      <c r="S20" s="226"/>
    </row>
    <row r="21" spans="1:19" s="107" customFormat="1">
      <c r="A21" s="74"/>
      <c r="B21" s="177"/>
      <c r="C21" s="108" t="s">
        <v>705</v>
      </c>
      <c r="D21" s="53"/>
      <c r="E21" s="120"/>
      <c r="F21" s="86"/>
      <c r="G21" s="178"/>
      <c r="H21" s="83"/>
      <c r="I21" s="110"/>
      <c r="J21" s="110"/>
      <c r="K21" s="111"/>
      <c r="L21" s="111"/>
      <c r="M21" s="112"/>
      <c r="N21" s="112"/>
      <c r="O21" s="112"/>
      <c r="P21" s="111"/>
      <c r="Q21" s="106"/>
      <c r="R21" s="106"/>
      <c r="S21" s="226"/>
    </row>
    <row r="22" spans="1:19" s="107" customFormat="1" ht="25.5">
      <c r="A22" s="74">
        <v>7</v>
      </c>
      <c r="B22" s="177"/>
      <c r="C22" s="49" t="s">
        <v>706</v>
      </c>
      <c r="D22" s="53" t="s">
        <v>263</v>
      </c>
      <c r="E22" s="120">
        <v>31.3</v>
      </c>
      <c r="F22" s="86"/>
      <c r="G22" s="178"/>
      <c r="H22" s="83"/>
      <c r="I22" s="110"/>
      <c r="J22" s="110"/>
      <c r="K22" s="111"/>
      <c r="L22" s="111"/>
      <c r="M22" s="112"/>
      <c r="N22" s="112"/>
      <c r="O22" s="112"/>
      <c r="P22" s="111"/>
      <c r="Q22" s="106"/>
      <c r="R22" s="106"/>
      <c r="S22" s="226"/>
    </row>
    <row r="23" spans="1:19" s="107" customFormat="1" ht="38.25">
      <c r="A23" s="74">
        <v>8</v>
      </c>
      <c r="B23" s="177"/>
      <c r="C23" s="49" t="s">
        <v>707</v>
      </c>
      <c r="D23" s="53" t="s">
        <v>263</v>
      </c>
      <c r="E23" s="120">
        <v>31.3</v>
      </c>
      <c r="F23" s="86"/>
      <c r="G23" s="178"/>
      <c r="H23" s="83"/>
      <c r="I23" s="110"/>
      <c r="J23" s="110"/>
      <c r="K23" s="111"/>
      <c r="L23" s="111"/>
      <c r="M23" s="112"/>
      <c r="N23" s="112"/>
      <c r="O23" s="112"/>
      <c r="P23" s="111"/>
      <c r="Q23" s="106"/>
      <c r="R23" s="106"/>
      <c r="S23" s="226"/>
    </row>
    <row r="24" spans="1:19" s="107" customFormat="1">
      <c r="A24" s="74"/>
      <c r="B24" s="177"/>
      <c r="C24" s="108" t="s">
        <v>708</v>
      </c>
      <c r="D24" s="53"/>
      <c r="E24" s="120"/>
      <c r="F24" s="86"/>
      <c r="G24" s="178"/>
      <c r="H24" s="83"/>
      <c r="I24" s="110"/>
      <c r="J24" s="110"/>
      <c r="K24" s="111"/>
      <c r="L24" s="111"/>
      <c r="M24" s="112"/>
      <c r="N24" s="112"/>
      <c r="O24" s="112"/>
      <c r="P24" s="111"/>
      <c r="Q24" s="106"/>
      <c r="R24" s="106"/>
      <c r="S24" s="226"/>
    </row>
    <row r="25" spans="1:19" s="107" customFormat="1">
      <c r="A25" s="74">
        <v>9</v>
      </c>
      <c r="B25" s="177"/>
      <c r="C25" s="49" t="s">
        <v>709</v>
      </c>
      <c r="D25" s="53" t="s">
        <v>625</v>
      </c>
      <c r="E25" s="120">
        <v>16</v>
      </c>
      <c r="F25" s="86"/>
      <c r="G25" s="178"/>
      <c r="H25" s="83"/>
      <c r="I25" s="110"/>
      <c r="J25" s="110"/>
      <c r="K25" s="111"/>
      <c r="L25" s="111"/>
      <c r="M25" s="112"/>
      <c r="N25" s="112"/>
      <c r="O25" s="112"/>
      <c r="P25" s="111"/>
      <c r="Q25" s="106"/>
      <c r="R25" s="106"/>
      <c r="S25" s="226"/>
    </row>
    <row r="26" spans="1:19" s="107" customFormat="1">
      <c r="A26" s="74">
        <v>10</v>
      </c>
      <c r="B26" s="177"/>
      <c r="C26" s="49" t="s">
        <v>710</v>
      </c>
      <c r="D26" s="53" t="s">
        <v>625</v>
      </c>
      <c r="E26" s="120">
        <f>E25</f>
        <v>16</v>
      </c>
      <c r="F26" s="86"/>
      <c r="G26" s="178"/>
      <c r="H26" s="83"/>
      <c r="I26" s="110"/>
      <c r="J26" s="110"/>
      <c r="K26" s="111"/>
      <c r="L26" s="111"/>
      <c r="M26" s="112"/>
      <c r="N26" s="112"/>
      <c r="O26" s="112"/>
      <c r="P26" s="111"/>
      <c r="Q26" s="106"/>
      <c r="R26" s="106"/>
      <c r="S26" s="226"/>
    </row>
    <row r="27" spans="1:19" s="107" customFormat="1" ht="38.25">
      <c r="A27" s="74"/>
      <c r="B27" s="177"/>
      <c r="C27" s="108" t="s">
        <v>906</v>
      </c>
      <c r="D27" s="53"/>
      <c r="E27" s="120"/>
      <c r="F27" s="86"/>
      <c r="G27" s="178"/>
      <c r="H27" s="83"/>
      <c r="I27" s="110"/>
      <c r="J27" s="110"/>
      <c r="K27" s="111"/>
      <c r="L27" s="111"/>
      <c r="M27" s="112"/>
      <c r="N27" s="112"/>
      <c r="O27" s="112"/>
      <c r="P27" s="111"/>
      <c r="Q27" s="106"/>
      <c r="R27" s="106"/>
      <c r="S27" s="226"/>
    </row>
    <row r="28" spans="1:19" s="107" customFormat="1" ht="25.5">
      <c r="A28" s="74">
        <v>11</v>
      </c>
      <c r="B28" s="177"/>
      <c r="C28" s="49" t="s">
        <v>711</v>
      </c>
      <c r="D28" s="53" t="s">
        <v>625</v>
      </c>
      <c r="E28" s="120">
        <v>2</v>
      </c>
      <c r="F28" s="86"/>
      <c r="G28" s="178"/>
      <c r="H28" s="83"/>
      <c r="I28" s="110"/>
      <c r="J28" s="110"/>
      <c r="K28" s="111"/>
      <c r="L28" s="111"/>
      <c r="M28" s="112"/>
      <c r="N28" s="112"/>
      <c r="O28" s="112"/>
      <c r="P28" s="111"/>
      <c r="Q28" s="106"/>
      <c r="R28" s="106"/>
      <c r="S28" s="226"/>
    </row>
    <row r="29" spans="1:19" s="107" customFormat="1">
      <c r="A29" s="74"/>
      <c r="B29" s="177"/>
      <c r="C29" s="108" t="s">
        <v>712</v>
      </c>
      <c r="D29" s="53"/>
      <c r="E29" s="120"/>
      <c r="F29" s="86"/>
      <c r="G29" s="178"/>
      <c r="H29" s="83"/>
      <c r="I29" s="110"/>
      <c r="J29" s="110"/>
      <c r="K29" s="111"/>
      <c r="L29" s="111"/>
      <c r="M29" s="112"/>
      <c r="N29" s="112"/>
      <c r="O29" s="112"/>
      <c r="P29" s="111"/>
      <c r="Q29" s="106"/>
      <c r="R29" s="106"/>
      <c r="S29" s="226"/>
    </row>
    <row r="30" spans="1:19" s="107" customFormat="1">
      <c r="A30" s="74">
        <v>12</v>
      </c>
      <c r="B30" s="177"/>
      <c r="C30" s="49" t="s">
        <v>709</v>
      </c>
      <c r="D30" s="53" t="s">
        <v>625</v>
      </c>
      <c r="E30" s="120">
        <v>2</v>
      </c>
      <c r="F30" s="86"/>
      <c r="G30" s="178"/>
      <c r="H30" s="83"/>
      <c r="I30" s="110"/>
      <c r="J30" s="110"/>
      <c r="K30" s="111"/>
      <c r="L30" s="111"/>
      <c r="M30" s="112"/>
      <c r="N30" s="112"/>
      <c r="O30" s="112"/>
      <c r="P30" s="111"/>
      <c r="Q30" s="106"/>
      <c r="R30" s="106"/>
      <c r="S30" s="226"/>
    </row>
    <row r="31" spans="1:19" s="107" customFormat="1">
      <c r="A31" s="74">
        <v>13</v>
      </c>
      <c r="B31" s="177"/>
      <c r="C31" s="49" t="s">
        <v>710</v>
      </c>
      <c r="D31" s="53" t="s">
        <v>625</v>
      </c>
      <c r="E31" s="120">
        <v>2</v>
      </c>
      <c r="F31" s="86"/>
      <c r="G31" s="178"/>
      <c r="H31" s="83"/>
      <c r="I31" s="110"/>
      <c r="J31" s="110"/>
      <c r="K31" s="111"/>
      <c r="L31" s="111"/>
      <c r="M31" s="112"/>
      <c r="N31" s="112"/>
      <c r="O31" s="112"/>
      <c r="P31" s="111"/>
      <c r="Q31" s="106"/>
      <c r="R31" s="106"/>
      <c r="S31" s="226"/>
    </row>
    <row r="32" spans="1:19" s="107" customFormat="1" ht="38.25">
      <c r="A32" s="74"/>
      <c r="B32" s="177"/>
      <c r="C32" s="108" t="s">
        <v>907</v>
      </c>
      <c r="D32" s="50"/>
      <c r="E32" s="52"/>
      <c r="F32" s="178"/>
      <c r="G32" s="178"/>
      <c r="H32" s="83"/>
      <c r="I32" s="110"/>
      <c r="J32" s="110"/>
      <c r="K32" s="111"/>
      <c r="L32" s="111"/>
      <c r="M32" s="112"/>
      <c r="N32" s="112"/>
      <c r="O32" s="112"/>
      <c r="P32" s="111"/>
      <c r="Q32" s="106"/>
      <c r="R32" s="106"/>
      <c r="S32" s="226"/>
    </row>
    <row r="33" spans="1:19" s="107" customFormat="1" ht="25.5">
      <c r="A33" s="74">
        <v>14</v>
      </c>
      <c r="B33" s="177"/>
      <c r="C33" s="49" t="s">
        <v>713</v>
      </c>
      <c r="D33" s="53" t="s">
        <v>625</v>
      </c>
      <c r="E33" s="109">
        <v>1</v>
      </c>
      <c r="F33" s="86"/>
      <c r="G33" s="178"/>
      <c r="H33" s="83"/>
      <c r="I33" s="110"/>
      <c r="J33" s="110"/>
      <c r="K33" s="111"/>
      <c r="L33" s="111"/>
      <c r="M33" s="112"/>
      <c r="N33" s="112"/>
      <c r="O33" s="112"/>
      <c r="P33" s="111"/>
      <c r="Q33" s="106"/>
      <c r="R33" s="106"/>
      <c r="S33" s="226"/>
    </row>
    <row r="34" spans="1:19" s="107" customFormat="1" ht="38.25">
      <c r="A34" s="74"/>
      <c r="B34" s="177"/>
      <c r="C34" s="108" t="s">
        <v>908</v>
      </c>
      <c r="D34" s="53"/>
      <c r="E34" s="109"/>
      <c r="F34" s="86"/>
      <c r="G34" s="178"/>
      <c r="H34" s="83"/>
      <c r="I34" s="110"/>
      <c r="J34" s="110"/>
      <c r="K34" s="111"/>
      <c r="L34" s="111"/>
      <c r="M34" s="112"/>
      <c r="N34" s="112"/>
      <c r="O34" s="112"/>
      <c r="P34" s="111"/>
      <c r="Q34" s="106"/>
      <c r="R34" s="106"/>
      <c r="S34" s="226"/>
    </row>
    <row r="35" spans="1:19" s="107" customFormat="1">
      <c r="A35" s="74">
        <v>15</v>
      </c>
      <c r="B35" s="177"/>
      <c r="C35" s="49" t="s">
        <v>714</v>
      </c>
      <c r="D35" s="53" t="s">
        <v>625</v>
      </c>
      <c r="E35" s="120">
        <v>1</v>
      </c>
      <c r="F35" s="86"/>
      <c r="G35" s="178"/>
      <c r="H35" s="83"/>
      <c r="I35" s="110"/>
      <c r="J35" s="110"/>
      <c r="K35" s="111"/>
      <c r="L35" s="111"/>
      <c r="M35" s="112"/>
      <c r="N35" s="112"/>
      <c r="O35" s="112"/>
      <c r="P35" s="111"/>
      <c r="Q35" s="106"/>
      <c r="R35" s="106"/>
      <c r="S35" s="226"/>
    </row>
    <row r="36" spans="1:19" s="107" customFormat="1" ht="25.5">
      <c r="A36" s="74">
        <v>16</v>
      </c>
      <c r="B36" s="177"/>
      <c r="C36" s="49" t="s">
        <v>718</v>
      </c>
      <c r="D36" s="53" t="s">
        <v>625</v>
      </c>
      <c r="E36" s="120">
        <v>1</v>
      </c>
      <c r="F36" s="86"/>
      <c r="G36" s="178"/>
      <c r="H36" s="83"/>
      <c r="I36" s="110"/>
      <c r="J36" s="110"/>
      <c r="K36" s="111"/>
      <c r="L36" s="111"/>
      <c r="M36" s="112"/>
      <c r="N36" s="112"/>
      <c r="O36" s="112"/>
      <c r="P36" s="111"/>
      <c r="Q36" s="106"/>
      <c r="R36" s="106"/>
      <c r="S36" s="226"/>
    </row>
    <row r="37" spans="1:19" s="107" customFormat="1" ht="25.5">
      <c r="A37" s="74">
        <v>17</v>
      </c>
      <c r="B37" s="177"/>
      <c r="C37" s="49" t="s">
        <v>715</v>
      </c>
      <c r="D37" s="53" t="s">
        <v>625</v>
      </c>
      <c r="E37" s="109">
        <v>6</v>
      </c>
      <c r="F37" s="86"/>
      <c r="G37" s="178"/>
      <c r="H37" s="83"/>
      <c r="I37" s="110"/>
      <c r="J37" s="110"/>
      <c r="K37" s="111"/>
      <c r="L37" s="111"/>
      <c r="M37" s="112"/>
      <c r="N37" s="112"/>
      <c r="O37" s="112"/>
      <c r="P37" s="111"/>
      <c r="Q37" s="106"/>
      <c r="R37" s="106"/>
      <c r="S37" s="226"/>
    </row>
    <row r="38" spans="1:19" s="107" customFormat="1" ht="25.5">
      <c r="A38" s="74">
        <v>18</v>
      </c>
      <c r="B38" s="177"/>
      <c r="C38" s="49" t="s">
        <v>716</v>
      </c>
      <c r="D38" s="53" t="s">
        <v>625</v>
      </c>
      <c r="E38" s="120">
        <v>1</v>
      </c>
      <c r="F38" s="86"/>
      <c r="G38" s="178"/>
      <c r="H38" s="83"/>
      <c r="I38" s="110"/>
      <c r="J38" s="110"/>
      <c r="K38" s="111"/>
      <c r="L38" s="111"/>
      <c r="M38" s="112"/>
      <c r="N38" s="112"/>
      <c r="O38" s="112"/>
      <c r="P38" s="111"/>
      <c r="Q38" s="106"/>
      <c r="R38" s="106"/>
      <c r="S38" s="226"/>
    </row>
    <row r="39" spans="1:19" s="107" customFormat="1" ht="25.5">
      <c r="A39" s="74">
        <v>19</v>
      </c>
      <c r="B39" s="177"/>
      <c r="C39" s="49" t="s">
        <v>717</v>
      </c>
      <c r="D39" s="53" t="s">
        <v>625</v>
      </c>
      <c r="E39" s="120">
        <v>5</v>
      </c>
      <c r="F39" s="86"/>
      <c r="G39" s="178"/>
      <c r="H39" s="83"/>
      <c r="I39" s="110"/>
      <c r="J39" s="110"/>
      <c r="K39" s="111"/>
      <c r="L39" s="111"/>
      <c r="M39" s="112"/>
      <c r="N39" s="112"/>
      <c r="O39" s="112"/>
      <c r="P39" s="111"/>
      <c r="Q39" s="106"/>
      <c r="R39" s="106"/>
      <c r="S39" s="226"/>
    </row>
    <row r="40" spans="1:19" s="107" customFormat="1" ht="25.5">
      <c r="A40" s="74">
        <v>20</v>
      </c>
      <c r="B40" s="177"/>
      <c r="C40" s="49" t="s">
        <v>719</v>
      </c>
      <c r="D40" s="53" t="s">
        <v>625</v>
      </c>
      <c r="E40" s="109">
        <v>1</v>
      </c>
      <c r="F40" s="86"/>
      <c r="G40" s="178"/>
      <c r="H40" s="83"/>
      <c r="I40" s="110"/>
      <c r="J40" s="110"/>
      <c r="K40" s="111"/>
      <c r="L40" s="111"/>
      <c r="M40" s="112"/>
      <c r="N40" s="112"/>
      <c r="O40" s="112"/>
      <c r="P40" s="111"/>
      <c r="Q40" s="106"/>
      <c r="R40" s="106"/>
      <c r="S40" s="226"/>
    </row>
    <row r="41" spans="1:19" s="107" customFormat="1" ht="25.5">
      <c r="A41" s="74">
        <v>21</v>
      </c>
      <c r="B41" s="177"/>
      <c r="C41" s="49" t="s">
        <v>720</v>
      </c>
      <c r="D41" s="53" t="s">
        <v>625</v>
      </c>
      <c r="E41" s="109">
        <v>2</v>
      </c>
      <c r="F41" s="86"/>
      <c r="G41" s="178"/>
      <c r="H41" s="83"/>
      <c r="I41" s="110"/>
      <c r="J41" s="110"/>
      <c r="K41" s="111"/>
      <c r="L41" s="111"/>
      <c r="M41" s="112"/>
      <c r="N41" s="112"/>
      <c r="O41" s="112"/>
      <c r="P41" s="111"/>
      <c r="Q41" s="106"/>
      <c r="R41" s="106"/>
      <c r="S41" s="226"/>
    </row>
    <row r="42" spans="1:19" s="107" customFormat="1">
      <c r="A42" s="74">
        <v>22</v>
      </c>
      <c r="B42" s="177"/>
      <c r="C42" s="49" t="s">
        <v>721</v>
      </c>
      <c r="D42" s="53" t="s">
        <v>625</v>
      </c>
      <c r="E42" s="120">
        <v>1</v>
      </c>
      <c r="F42" s="86"/>
      <c r="G42" s="178"/>
      <c r="H42" s="83"/>
      <c r="I42" s="110"/>
      <c r="J42" s="110"/>
      <c r="K42" s="111"/>
      <c r="L42" s="111"/>
      <c r="M42" s="112"/>
      <c r="N42" s="112"/>
      <c r="O42" s="112"/>
      <c r="P42" s="111"/>
      <c r="Q42" s="106"/>
      <c r="R42" s="106"/>
      <c r="S42" s="226"/>
    </row>
    <row r="43" spans="1:19" s="107" customFormat="1" ht="25.5">
      <c r="A43" s="74">
        <v>23</v>
      </c>
      <c r="B43" s="177"/>
      <c r="C43" s="49" t="s">
        <v>722</v>
      </c>
      <c r="D43" s="53" t="s">
        <v>625</v>
      </c>
      <c r="E43" s="109">
        <v>1</v>
      </c>
      <c r="F43" s="86"/>
      <c r="G43" s="178"/>
      <c r="H43" s="83"/>
      <c r="I43" s="110"/>
      <c r="J43" s="110"/>
      <c r="K43" s="111"/>
      <c r="L43" s="111"/>
      <c r="M43" s="112"/>
      <c r="N43" s="112"/>
      <c r="O43" s="112"/>
      <c r="P43" s="111"/>
      <c r="Q43" s="106"/>
      <c r="R43" s="106"/>
      <c r="S43" s="226"/>
    </row>
    <row r="44" spans="1:19" s="107" customFormat="1">
      <c r="A44" s="74"/>
      <c r="B44" s="177"/>
      <c r="C44" s="108" t="s">
        <v>723</v>
      </c>
      <c r="D44" s="53"/>
      <c r="E44" s="120"/>
      <c r="F44" s="86"/>
      <c r="G44" s="178"/>
      <c r="H44" s="83"/>
      <c r="I44" s="110"/>
      <c r="J44" s="110"/>
      <c r="K44" s="111"/>
      <c r="L44" s="111"/>
      <c r="M44" s="112"/>
      <c r="N44" s="112"/>
      <c r="O44" s="112"/>
      <c r="P44" s="111"/>
      <c r="Q44" s="106"/>
      <c r="R44" s="106"/>
      <c r="S44" s="226"/>
    </row>
    <row r="45" spans="1:19" s="107" customFormat="1">
      <c r="A45" s="74">
        <v>24</v>
      </c>
      <c r="B45" s="177"/>
      <c r="C45" s="49" t="s">
        <v>709</v>
      </c>
      <c r="D45" s="53" t="s">
        <v>625</v>
      </c>
      <c r="E45" s="120">
        <v>1</v>
      </c>
      <c r="F45" s="86"/>
      <c r="G45" s="178"/>
      <c r="H45" s="83"/>
      <c r="I45" s="110"/>
      <c r="J45" s="110"/>
      <c r="K45" s="111"/>
      <c r="L45" s="111"/>
      <c r="M45" s="112"/>
      <c r="N45" s="112"/>
      <c r="O45" s="112"/>
      <c r="P45" s="111"/>
      <c r="Q45" s="106"/>
      <c r="R45" s="106"/>
      <c r="S45" s="226"/>
    </row>
    <row r="46" spans="1:19" s="107" customFormat="1">
      <c r="A46" s="74">
        <v>25</v>
      </c>
      <c r="B46" s="177"/>
      <c r="C46" s="49" t="s">
        <v>710</v>
      </c>
      <c r="D46" s="53" t="s">
        <v>625</v>
      </c>
      <c r="E46" s="120">
        <v>1</v>
      </c>
      <c r="F46" s="86"/>
      <c r="G46" s="178"/>
      <c r="H46" s="83"/>
      <c r="I46" s="110"/>
      <c r="J46" s="110"/>
      <c r="K46" s="111"/>
      <c r="L46" s="111"/>
      <c r="M46" s="112"/>
      <c r="N46" s="112"/>
      <c r="O46" s="112"/>
      <c r="P46" s="111"/>
      <c r="Q46" s="106"/>
      <c r="R46" s="106"/>
      <c r="S46" s="226"/>
    </row>
    <row r="47" spans="1:19">
      <c r="A47" s="74"/>
      <c r="B47" s="74"/>
      <c r="C47" s="108"/>
      <c r="D47" s="53"/>
      <c r="E47" s="109"/>
      <c r="F47" s="109"/>
      <c r="G47" s="109"/>
      <c r="H47" s="83"/>
      <c r="I47" s="110"/>
      <c r="J47" s="110"/>
      <c r="K47" s="111"/>
      <c r="L47" s="111"/>
      <c r="M47" s="112"/>
      <c r="N47" s="112"/>
      <c r="O47" s="112"/>
      <c r="P47" s="111"/>
    </row>
    <row r="48" spans="1:19" s="65" customFormat="1" ht="25.5">
      <c r="A48" s="89"/>
      <c r="B48" s="89"/>
      <c r="C48" s="113" t="str">
        <f>'1.1 Pamati, ā.inž.'!$C$43</f>
        <v xml:space="preserve">Tiešās izmaksas kopā, t. sk. darba devēja sociālais nodoklis </v>
      </c>
      <c r="D48" s="91"/>
      <c r="E48" s="92"/>
      <c r="F48" s="92"/>
      <c r="G48" s="92"/>
      <c r="H48" s="92"/>
      <c r="I48" s="92"/>
      <c r="J48" s="92"/>
      <c r="K48" s="93"/>
      <c r="L48" s="93">
        <f>SUM(L14:L47)</f>
        <v>0</v>
      </c>
      <c r="M48" s="93">
        <f>SUM(M14:M47)</f>
        <v>0</v>
      </c>
      <c r="N48" s="93">
        <f>SUM(N14:N47)</f>
        <v>0</v>
      </c>
      <c r="O48" s="93">
        <f>SUM(O14:O47)</f>
        <v>0</v>
      </c>
      <c r="P48" s="93">
        <f>SUM(P14:P47)</f>
        <v>0</v>
      </c>
      <c r="Q48" s="64"/>
      <c r="R48" s="64"/>
    </row>
    <row r="49" spans="1:18" s="107" customFormat="1">
      <c r="A49" s="163"/>
      <c r="B49" s="163"/>
      <c r="C49" s="164"/>
    </row>
    <row r="50" spans="1:18" s="107" customFormat="1">
      <c r="A50" s="106"/>
      <c r="B50" s="125"/>
      <c r="C50" s="164"/>
      <c r="D50" s="164"/>
      <c r="E50" s="164"/>
      <c r="F50" s="164"/>
    </row>
    <row r="51" spans="1:18" s="107" customFormat="1">
      <c r="A51" s="163"/>
      <c r="B51" s="163"/>
      <c r="C51" s="164"/>
    </row>
    <row r="52" spans="1:18" s="107" customFormat="1">
      <c r="A52" s="125" t="str">
        <f>'1.1 Pamati, ā.inž.'!$A$47</f>
        <v xml:space="preserve">Sastādīja: </v>
      </c>
      <c r="B52" s="181"/>
      <c r="C52" s="182"/>
    </row>
    <row r="53" spans="1:18">
      <c r="A53" s="125"/>
      <c r="B53" s="81"/>
      <c r="C53" s="184"/>
      <c r="F53" s="187"/>
      <c r="Q53" s="82"/>
      <c r="R53" s="82"/>
    </row>
    <row r="54" spans="1:18">
      <c r="A54" s="125"/>
      <c r="B54" s="81"/>
      <c r="C54" s="81"/>
      <c r="Q54" s="82"/>
      <c r="R54" s="82"/>
    </row>
    <row r="55" spans="1:18" s="81" customFormat="1">
      <c r="A55" s="189"/>
      <c r="D55" s="82"/>
      <c r="E55" s="82"/>
      <c r="F55" s="82"/>
    </row>
    <row r="56" spans="1:18">
      <c r="A56" s="125" t="str">
        <f>'1.1 Pamati, ā.inž.'!$A$51</f>
        <v xml:space="preserve">Pārbaudīja: </v>
      </c>
      <c r="B56" s="81"/>
      <c r="C56" s="81"/>
      <c r="Q56" s="82"/>
      <c r="R56" s="82"/>
    </row>
    <row r="57" spans="1:18">
      <c r="A57" s="81"/>
      <c r="B57" s="81"/>
      <c r="C57" s="81"/>
      <c r="Q57" s="82"/>
      <c r="R57" s="82"/>
    </row>
    <row r="58" spans="1:18">
      <c r="A58" s="81"/>
      <c r="B58" s="81"/>
      <c r="C58" s="81"/>
      <c r="Q58" s="82"/>
      <c r="R58" s="82"/>
    </row>
    <row r="59" spans="1:18">
      <c r="A59" s="81"/>
      <c r="B59" s="81"/>
      <c r="C59" s="81"/>
      <c r="Q59" s="82"/>
      <c r="R59" s="82"/>
    </row>
    <row r="60" spans="1:18" s="65" customFormat="1">
      <c r="A60" s="114"/>
      <c r="B60" s="114"/>
      <c r="C60" s="114"/>
      <c r="D60" s="115"/>
      <c r="E60" s="116"/>
      <c r="F60" s="116"/>
      <c r="G60" s="116"/>
      <c r="J60" s="116"/>
      <c r="K60" s="116"/>
      <c r="L60" s="116"/>
      <c r="M60" s="116"/>
      <c r="N60" s="116"/>
      <c r="O60" s="116"/>
      <c r="P60" s="116"/>
      <c r="Q60" s="64"/>
      <c r="R60" s="64"/>
    </row>
    <row r="61" spans="1:18" s="65" customFormat="1">
      <c r="A61" s="117"/>
      <c r="B61" s="117"/>
      <c r="C61" s="82"/>
      <c r="D61" s="117"/>
      <c r="E61" s="116"/>
      <c r="F61" s="116"/>
      <c r="G61" s="116"/>
      <c r="J61" s="117"/>
      <c r="K61" s="117"/>
      <c r="L61" s="117"/>
      <c r="M61" s="116"/>
      <c r="N61" s="116"/>
      <c r="O61" s="116"/>
      <c r="P61" s="116"/>
      <c r="Q61" s="64"/>
      <c r="R61" s="64"/>
    </row>
    <row r="62" spans="1:18" s="65" customFormat="1">
      <c r="A62" s="118"/>
      <c r="B62" s="118"/>
      <c r="C62" s="82"/>
      <c r="D62" s="115"/>
      <c r="E62" s="116"/>
      <c r="F62" s="116"/>
      <c r="G62" s="116"/>
      <c r="J62" s="116"/>
      <c r="K62" s="116"/>
      <c r="L62" s="116"/>
      <c r="M62" s="116"/>
      <c r="N62" s="116"/>
      <c r="O62" s="116"/>
      <c r="P62" s="116"/>
      <c r="Q62" s="64"/>
      <c r="R62" s="64"/>
    </row>
  </sheetData>
  <mergeCells count="13">
    <mergeCell ref="B12:B13"/>
    <mergeCell ref="C12:C13"/>
    <mergeCell ref="D12:D13"/>
    <mergeCell ref="E12:E13"/>
    <mergeCell ref="F12:K12"/>
    <mergeCell ref="L12:P12"/>
    <mergeCell ref="A1:P1"/>
    <mergeCell ref="A2:P2"/>
    <mergeCell ref="M9:N9"/>
    <mergeCell ref="O9:P9"/>
    <mergeCell ref="A12:A13"/>
    <mergeCell ref="A4:P4"/>
    <mergeCell ref="A5:P5"/>
  </mergeCells>
  <phoneticPr fontId="4" type="noConversion"/>
  <printOptions horizontalCentered="1"/>
  <pageMargins left="0.74803149606299202" right="0.74803149606299202" top="1.3149606300000001" bottom="0.60433070899999997" header="0.43307086614173201" footer="0.23622047244094499"/>
  <pageSetup paperSize="9" scale="6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A670-2422-4FBF-A532-371018C719AB}">
  <sheetPr>
    <tabColor theme="6" tint="-0.499984740745262"/>
  </sheetPr>
  <dimension ref="A1:S50"/>
  <sheetViews>
    <sheetView view="pageBreakPreview" zoomScale="85" zoomScaleNormal="85" workbookViewId="0">
      <selection activeCell="I17" sqref="I17"/>
    </sheetView>
  </sheetViews>
  <sheetFormatPr defaultColWidth="9.28515625" defaultRowHeight="12.75"/>
  <cols>
    <col min="1" max="1" width="4.5703125" style="82" customWidth="1"/>
    <col min="2" max="2" width="5.42578125" style="82" customWidth="1"/>
    <col min="3" max="3" width="37.5703125" style="82" customWidth="1"/>
    <col min="4" max="4" width="6.28515625" style="82" customWidth="1"/>
    <col min="5" max="5" width="9.5703125" style="82" customWidth="1"/>
    <col min="6" max="6" width="9.28515625" style="82" customWidth="1"/>
    <col min="7" max="7" width="9" style="82" customWidth="1"/>
    <col min="8" max="11" width="9.42578125" style="82" customWidth="1"/>
    <col min="12" max="12" width="11" style="82" customWidth="1"/>
    <col min="13" max="13" width="11.28515625" style="82" customWidth="1"/>
    <col min="14" max="14" width="11.42578125" style="82" customWidth="1"/>
    <col min="15" max="15" width="10.42578125" style="82" customWidth="1"/>
    <col min="16" max="16" width="11.42578125" style="82" customWidth="1"/>
    <col min="17" max="17" width="9.42578125" style="81" customWidth="1"/>
    <col min="18" max="18" width="9.28515625" style="81"/>
    <col min="19" max="19" width="11" style="82" customWidth="1"/>
    <col min="20" max="16384" width="9.28515625" style="82"/>
  </cols>
  <sheetData>
    <row r="1" spans="1:19" s="65" customFormat="1">
      <c r="A1" s="392" t="s">
        <v>50</v>
      </c>
      <c r="B1" s="392"/>
      <c r="C1" s="392"/>
      <c r="D1" s="392"/>
      <c r="E1" s="392"/>
      <c r="F1" s="392"/>
      <c r="G1" s="392"/>
      <c r="H1" s="392"/>
      <c r="I1" s="392"/>
      <c r="J1" s="392"/>
      <c r="K1" s="392"/>
      <c r="L1" s="392"/>
      <c r="M1" s="392"/>
      <c r="N1" s="392"/>
      <c r="O1" s="392"/>
      <c r="P1" s="392"/>
      <c r="Q1" s="63"/>
      <c r="R1" s="64"/>
    </row>
    <row r="2" spans="1:19" s="65" customFormat="1">
      <c r="A2" s="393" t="s">
        <v>724</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0.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2.2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P38</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7"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f>ROW()-13</f>
        <v>1</v>
      </c>
      <c r="B14" s="177"/>
      <c r="C14" s="108" t="s">
        <v>725</v>
      </c>
      <c r="D14" s="53"/>
      <c r="E14" s="86"/>
      <c r="F14" s="86"/>
      <c r="G14" s="86"/>
      <c r="H14" s="78"/>
      <c r="I14" s="78"/>
      <c r="J14" s="78"/>
      <c r="K14" s="79">
        <f>ROUND(H14+I14+J14,2)</f>
        <v>0</v>
      </c>
      <c r="L14" s="79">
        <f>ROUND(F14*E14,2)</f>
        <v>0</v>
      </c>
      <c r="M14" s="80">
        <f>ROUND(H14*E14,2)</f>
        <v>0</v>
      </c>
      <c r="N14" s="80">
        <f>ROUND(I14*E14,2)</f>
        <v>0</v>
      </c>
      <c r="O14" s="80">
        <f>ROUND(J14*E14,2)</f>
        <v>0</v>
      </c>
      <c r="P14" s="79">
        <f>ROUND(M14+N14+O14,2)</f>
        <v>0</v>
      </c>
      <c r="Q14" s="106"/>
      <c r="R14" s="106"/>
      <c r="S14" s="106"/>
    </row>
    <row r="15" spans="1:19" s="107" customFormat="1" ht="25.5">
      <c r="A15" s="74">
        <f t="shared" ref="A15:A36" si="0">ROW()-13</f>
        <v>2</v>
      </c>
      <c r="B15" s="177"/>
      <c r="C15" s="49" t="s">
        <v>726</v>
      </c>
      <c r="D15" s="53" t="s">
        <v>144</v>
      </c>
      <c r="E15" s="86">
        <v>403.4</v>
      </c>
      <c r="F15" s="86"/>
      <c r="G15" s="178"/>
      <c r="H15" s="83"/>
      <c r="I15" s="78"/>
      <c r="J15" s="78"/>
      <c r="K15" s="79"/>
      <c r="L15" s="79"/>
      <c r="M15" s="80"/>
      <c r="N15" s="80"/>
      <c r="O15" s="80"/>
      <c r="P15" s="79"/>
      <c r="Q15" s="106"/>
      <c r="R15" s="106"/>
      <c r="S15" s="106"/>
    </row>
    <row r="16" spans="1:19" s="107" customFormat="1">
      <c r="A16" s="74">
        <f t="shared" si="0"/>
        <v>3</v>
      </c>
      <c r="B16" s="177"/>
      <c r="C16" s="224" t="s">
        <v>727</v>
      </c>
      <c r="D16" s="225"/>
      <c r="E16" s="54"/>
      <c r="F16" s="86"/>
      <c r="G16" s="178"/>
      <c r="H16" s="83"/>
      <c r="I16" s="110"/>
      <c r="J16" s="110"/>
      <c r="K16" s="79"/>
      <c r="L16" s="79"/>
      <c r="M16" s="80"/>
      <c r="N16" s="80"/>
      <c r="O16" s="80"/>
      <c r="P16" s="79"/>
      <c r="Q16" s="106"/>
      <c r="R16" s="106"/>
    </row>
    <row r="17" spans="1:18" s="107" customFormat="1" ht="63.75">
      <c r="A17" s="74">
        <f t="shared" si="0"/>
        <v>4</v>
      </c>
      <c r="B17" s="177"/>
      <c r="C17" s="227" t="s">
        <v>728</v>
      </c>
      <c r="D17" s="225" t="s">
        <v>625</v>
      </c>
      <c r="E17" s="54">
        <v>17</v>
      </c>
      <c r="F17" s="86"/>
      <c r="G17" s="178"/>
      <c r="H17" s="83"/>
      <c r="I17" s="178"/>
      <c r="J17" s="178"/>
      <c r="K17" s="79"/>
      <c r="L17" s="79"/>
      <c r="M17" s="80"/>
      <c r="N17" s="80"/>
      <c r="O17" s="80"/>
      <c r="P17" s="79"/>
      <c r="Q17" s="106"/>
      <c r="R17" s="106"/>
    </row>
    <row r="18" spans="1:18" s="107" customFormat="1" ht="63.75">
      <c r="A18" s="74">
        <f t="shared" si="0"/>
        <v>5</v>
      </c>
      <c r="B18" s="177"/>
      <c r="C18" s="227" t="s">
        <v>729</v>
      </c>
      <c r="D18" s="225" t="s">
        <v>625</v>
      </c>
      <c r="E18" s="54">
        <v>7</v>
      </c>
      <c r="F18" s="86"/>
      <c r="G18" s="178"/>
      <c r="H18" s="83"/>
      <c r="I18" s="178"/>
      <c r="J18" s="178"/>
      <c r="K18" s="79"/>
      <c r="L18" s="79"/>
      <c r="M18" s="80"/>
      <c r="N18" s="80"/>
      <c r="O18" s="80"/>
      <c r="P18" s="79"/>
      <c r="Q18" s="106"/>
      <c r="R18" s="106"/>
    </row>
    <row r="19" spans="1:18" s="107" customFormat="1" ht="63.75">
      <c r="A19" s="74">
        <f t="shared" si="0"/>
        <v>6</v>
      </c>
      <c r="B19" s="177"/>
      <c r="C19" s="227" t="s">
        <v>730</v>
      </c>
      <c r="D19" s="225" t="s">
        <v>625</v>
      </c>
      <c r="E19" s="54">
        <v>9</v>
      </c>
      <c r="F19" s="86"/>
      <c r="G19" s="178"/>
      <c r="H19" s="83"/>
      <c r="I19" s="178"/>
      <c r="J19" s="178"/>
      <c r="K19" s="79"/>
      <c r="L19" s="79"/>
      <c r="M19" s="80"/>
      <c r="N19" s="80"/>
      <c r="O19" s="80"/>
      <c r="P19" s="79"/>
      <c r="Q19" s="106"/>
      <c r="R19" s="106"/>
    </row>
    <row r="20" spans="1:18" s="107" customFormat="1" ht="63.75">
      <c r="A20" s="74">
        <f t="shared" si="0"/>
        <v>7</v>
      </c>
      <c r="B20" s="177"/>
      <c r="C20" s="227" t="s">
        <v>731</v>
      </c>
      <c r="D20" s="225" t="s">
        <v>625</v>
      </c>
      <c r="E20" s="54">
        <v>5</v>
      </c>
      <c r="F20" s="86"/>
      <c r="G20" s="178"/>
      <c r="H20" s="83"/>
      <c r="I20" s="178"/>
      <c r="J20" s="178"/>
      <c r="K20" s="79"/>
      <c r="L20" s="79"/>
      <c r="M20" s="80"/>
      <c r="N20" s="80"/>
      <c r="O20" s="80"/>
      <c r="P20" s="79"/>
      <c r="Q20" s="106"/>
      <c r="R20" s="106"/>
    </row>
    <row r="21" spans="1:18" s="107" customFormat="1">
      <c r="A21" s="74">
        <f t="shared" si="0"/>
        <v>8</v>
      </c>
      <c r="B21" s="177"/>
      <c r="C21" s="224" t="s">
        <v>807</v>
      </c>
      <c r="D21" s="225"/>
      <c r="E21" s="54"/>
      <c r="F21" s="86"/>
      <c r="G21" s="178"/>
      <c r="H21" s="83"/>
      <c r="I21" s="178"/>
      <c r="J21" s="178"/>
      <c r="K21" s="79"/>
      <c r="L21" s="79"/>
      <c r="M21" s="80"/>
      <c r="N21" s="80"/>
      <c r="O21" s="80"/>
      <c r="P21" s="79"/>
      <c r="Q21" s="106"/>
      <c r="R21" s="106"/>
    </row>
    <row r="22" spans="1:18" s="107" customFormat="1" ht="63.75">
      <c r="A22" s="74">
        <f t="shared" si="0"/>
        <v>9</v>
      </c>
      <c r="B22" s="177"/>
      <c r="C22" s="227" t="s">
        <v>810</v>
      </c>
      <c r="D22" s="225" t="s">
        <v>144</v>
      </c>
      <c r="E22" s="54">
        <f>342.5-85*2</f>
        <v>172.5</v>
      </c>
      <c r="F22" s="86"/>
      <c r="G22" s="178"/>
      <c r="H22" s="83"/>
      <c r="I22" s="178"/>
      <c r="J22" s="178"/>
      <c r="K22" s="79"/>
      <c r="L22" s="79"/>
      <c r="M22" s="80"/>
      <c r="N22" s="80"/>
      <c r="O22" s="80"/>
      <c r="P22" s="79"/>
      <c r="Q22" s="106"/>
      <c r="R22" s="106"/>
    </row>
    <row r="23" spans="1:18" s="107" customFormat="1" ht="63.75">
      <c r="A23" s="74">
        <f t="shared" si="0"/>
        <v>10</v>
      </c>
      <c r="B23" s="177"/>
      <c r="C23" s="227" t="s">
        <v>812</v>
      </c>
      <c r="D23" s="225" t="s">
        <v>144</v>
      </c>
      <c r="E23" s="54">
        <v>424.3</v>
      </c>
      <c r="F23" s="86"/>
      <c r="G23" s="178"/>
      <c r="H23" s="83"/>
      <c r="I23" s="178"/>
      <c r="J23" s="178"/>
      <c r="K23" s="79"/>
      <c r="L23" s="79"/>
      <c r="M23" s="80"/>
      <c r="N23" s="80"/>
      <c r="O23" s="80"/>
      <c r="P23" s="79"/>
      <c r="Q23" s="106"/>
      <c r="R23" s="106"/>
    </row>
    <row r="24" spans="1:18" s="107" customFormat="1" ht="51">
      <c r="A24" s="74">
        <f t="shared" si="0"/>
        <v>11</v>
      </c>
      <c r="B24" s="177"/>
      <c r="C24" s="227" t="s">
        <v>811</v>
      </c>
      <c r="D24" s="225" t="s">
        <v>144</v>
      </c>
      <c r="E24" s="54">
        <v>171.6</v>
      </c>
      <c r="F24" s="86"/>
      <c r="G24" s="178"/>
      <c r="H24" s="83"/>
      <c r="I24" s="178"/>
      <c r="J24" s="178"/>
      <c r="K24" s="79"/>
      <c r="L24" s="79"/>
      <c r="M24" s="80"/>
      <c r="N24" s="80"/>
      <c r="O24" s="80"/>
      <c r="P24" s="79"/>
      <c r="Q24" s="106"/>
      <c r="R24" s="106"/>
    </row>
    <row r="25" spans="1:18" s="107" customFormat="1" ht="51">
      <c r="A25" s="74">
        <f t="shared" si="0"/>
        <v>12</v>
      </c>
      <c r="B25" s="177"/>
      <c r="C25" s="227" t="s">
        <v>808</v>
      </c>
      <c r="D25" s="225" t="s">
        <v>144</v>
      </c>
      <c r="E25" s="54">
        <v>157.19999999999999</v>
      </c>
      <c r="F25" s="86"/>
      <c r="G25" s="178"/>
      <c r="H25" s="83"/>
      <c r="I25" s="178"/>
      <c r="J25" s="178"/>
      <c r="K25" s="79"/>
      <c r="L25" s="79"/>
      <c r="M25" s="80"/>
      <c r="N25" s="80"/>
      <c r="O25" s="80"/>
      <c r="P25" s="79"/>
      <c r="Q25" s="106"/>
      <c r="R25" s="106"/>
    </row>
    <row r="26" spans="1:18" s="107" customFormat="1" ht="51">
      <c r="A26" s="74">
        <f t="shared" si="0"/>
        <v>13</v>
      </c>
      <c r="B26" s="177"/>
      <c r="C26" s="227" t="s">
        <v>809</v>
      </c>
      <c r="D26" s="225" t="s">
        <v>144</v>
      </c>
      <c r="E26" s="54">
        <v>63.5</v>
      </c>
      <c r="F26" s="86"/>
      <c r="G26" s="178"/>
      <c r="H26" s="83"/>
      <c r="I26" s="178"/>
      <c r="J26" s="178"/>
      <c r="K26" s="79"/>
      <c r="L26" s="79"/>
      <c r="M26" s="80"/>
      <c r="N26" s="80"/>
      <c r="O26" s="80"/>
      <c r="P26" s="79"/>
      <c r="Q26" s="106"/>
      <c r="R26" s="106"/>
    </row>
    <row r="27" spans="1:18" s="107" customFormat="1">
      <c r="A27" s="74">
        <f t="shared" si="0"/>
        <v>14</v>
      </c>
      <c r="B27" s="177"/>
      <c r="C27" s="224" t="s">
        <v>685</v>
      </c>
      <c r="D27" s="225"/>
      <c r="E27" s="54"/>
      <c r="F27" s="86"/>
      <c r="G27" s="178"/>
      <c r="H27" s="83"/>
      <c r="I27" s="178"/>
      <c r="J27" s="178"/>
      <c r="K27" s="79"/>
      <c r="L27" s="79"/>
      <c r="M27" s="80"/>
      <c r="N27" s="80"/>
      <c r="O27" s="80"/>
      <c r="P27" s="79"/>
      <c r="Q27" s="106"/>
      <c r="R27" s="106"/>
    </row>
    <row r="28" spans="1:18" s="107" customFormat="1" ht="102">
      <c r="A28" s="74">
        <f t="shared" si="0"/>
        <v>15</v>
      </c>
      <c r="B28" s="177"/>
      <c r="C28" s="227" t="s">
        <v>732</v>
      </c>
      <c r="D28" s="225" t="s">
        <v>144</v>
      </c>
      <c r="E28" s="54">
        <v>260.2</v>
      </c>
      <c r="F28" s="86"/>
      <c r="G28" s="178"/>
      <c r="H28" s="83"/>
      <c r="I28" s="178"/>
      <c r="J28" s="178"/>
      <c r="K28" s="79"/>
      <c r="L28" s="79"/>
      <c r="M28" s="80"/>
      <c r="N28" s="80"/>
      <c r="O28" s="80"/>
      <c r="P28" s="79"/>
      <c r="Q28" s="106"/>
      <c r="R28" s="106"/>
    </row>
    <row r="29" spans="1:18" s="107" customFormat="1" ht="63.75">
      <c r="A29" s="74">
        <f t="shared" si="0"/>
        <v>16</v>
      </c>
      <c r="B29" s="177"/>
      <c r="C29" s="227" t="s">
        <v>739</v>
      </c>
      <c r="D29" s="225" t="s">
        <v>144</v>
      </c>
      <c r="E29" s="54">
        <v>47.1</v>
      </c>
      <c r="F29" s="86"/>
      <c r="G29" s="178"/>
      <c r="H29" s="83"/>
      <c r="I29" s="178"/>
      <c r="J29" s="178"/>
      <c r="K29" s="79"/>
      <c r="L29" s="79"/>
      <c r="M29" s="80"/>
      <c r="N29" s="80"/>
      <c r="O29" s="80"/>
      <c r="P29" s="79"/>
      <c r="Q29" s="106"/>
      <c r="R29" s="106"/>
    </row>
    <row r="30" spans="1:18" s="107" customFormat="1" ht="127.5">
      <c r="A30" s="74">
        <f t="shared" si="0"/>
        <v>17</v>
      </c>
      <c r="B30" s="177"/>
      <c r="C30" s="227" t="s">
        <v>740</v>
      </c>
      <c r="D30" s="225" t="s">
        <v>144</v>
      </c>
      <c r="E30" s="54">
        <v>57.3</v>
      </c>
      <c r="F30" s="86"/>
      <c r="G30" s="178"/>
      <c r="H30" s="83"/>
      <c r="I30" s="178"/>
      <c r="J30" s="178"/>
      <c r="K30" s="79"/>
      <c r="L30" s="79"/>
      <c r="M30" s="80"/>
      <c r="N30" s="80"/>
      <c r="O30" s="80"/>
      <c r="P30" s="79"/>
      <c r="Q30" s="106"/>
      <c r="R30" s="106"/>
    </row>
    <row r="31" spans="1:18" s="107" customFormat="1">
      <c r="A31" s="74">
        <f t="shared" si="0"/>
        <v>18</v>
      </c>
      <c r="B31" s="177"/>
      <c r="C31" s="224" t="s">
        <v>733</v>
      </c>
      <c r="D31" s="225"/>
      <c r="E31" s="54"/>
      <c r="F31" s="86"/>
      <c r="G31" s="178"/>
      <c r="H31" s="83"/>
      <c r="I31" s="178"/>
      <c r="J31" s="178"/>
      <c r="K31" s="79"/>
      <c r="L31" s="79"/>
      <c r="M31" s="80"/>
      <c r="N31" s="80"/>
      <c r="O31" s="80"/>
      <c r="P31" s="79"/>
      <c r="Q31" s="106"/>
      <c r="R31" s="106"/>
    </row>
    <row r="32" spans="1:18" s="107" customFormat="1" ht="25.5">
      <c r="A32" s="74">
        <f t="shared" si="0"/>
        <v>19</v>
      </c>
      <c r="B32" s="177"/>
      <c r="C32" s="227" t="s">
        <v>738</v>
      </c>
      <c r="D32" s="225" t="s">
        <v>263</v>
      </c>
      <c r="E32" s="54">
        <v>253</v>
      </c>
      <c r="F32" s="86"/>
      <c r="G32" s="178"/>
      <c r="H32" s="83"/>
      <c r="I32" s="178"/>
      <c r="J32" s="178"/>
      <c r="K32" s="79"/>
      <c r="L32" s="79"/>
      <c r="M32" s="80"/>
      <c r="N32" s="80"/>
      <c r="O32" s="80"/>
      <c r="P32" s="79"/>
      <c r="Q32" s="106"/>
      <c r="R32" s="106"/>
    </row>
    <row r="33" spans="1:18" s="107" customFormat="1" ht="51">
      <c r="A33" s="74">
        <f t="shared" si="0"/>
        <v>20</v>
      </c>
      <c r="B33" s="177"/>
      <c r="C33" s="227" t="s">
        <v>734</v>
      </c>
      <c r="D33" s="225" t="s">
        <v>263</v>
      </c>
      <c r="E33" s="54">
        <v>14</v>
      </c>
      <c r="F33" s="86"/>
      <c r="G33" s="178"/>
      <c r="H33" s="83"/>
      <c r="I33" s="178"/>
      <c r="J33" s="178"/>
      <c r="K33" s="79"/>
      <c r="L33" s="79"/>
      <c r="M33" s="80"/>
      <c r="N33" s="80"/>
      <c r="O33" s="80"/>
      <c r="P33" s="79"/>
      <c r="Q33" s="106"/>
      <c r="R33" s="106"/>
    </row>
    <row r="34" spans="1:18" s="107" customFormat="1">
      <c r="A34" s="74">
        <f t="shared" si="0"/>
        <v>21</v>
      </c>
      <c r="B34" s="177"/>
      <c r="C34" s="224" t="s">
        <v>735</v>
      </c>
      <c r="D34" s="225"/>
      <c r="E34" s="54"/>
      <c r="F34" s="86"/>
      <c r="G34" s="178"/>
      <c r="H34" s="83"/>
      <c r="I34" s="178"/>
      <c r="J34" s="178"/>
      <c r="K34" s="79"/>
      <c r="L34" s="79"/>
      <c r="M34" s="80"/>
      <c r="N34" s="80"/>
      <c r="O34" s="80"/>
      <c r="P34" s="79"/>
      <c r="Q34" s="106"/>
      <c r="R34" s="106"/>
    </row>
    <row r="35" spans="1:18" s="107" customFormat="1" ht="89.25">
      <c r="A35" s="74">
        <f t="shared" si="0"/>
        <v>22</v>
      </c>
      <c r="B35" s="177"/>
      <c r="C35" s="227" t="s">
        <v>736</v>
      </c>
      <c r="D35" s="225" t="s">
        <v>625</v>
      </c>
      <c r="E35" s="54">
        <v>1</v>
      </c>
      <c r="F35" s="86"/>
      <c r="G35" s="178"/>
      <c r="H35" s="83"/>
      <c r="I35" s="178"/>
      <c r="J35" s="178"/>
      <c r="K35" s="79"/>
      <c r="L35" s="79"/>
      <c r="M35" s="80"/>
      <c r="N35" s="80"/>
      <c r="O35" s="80"/>
      <c r="P35" s="79"/>
      <c r="Q35" s="106"/>
      <c r="R35" s="106"/>
    </row>
    <row r="36" spans="1:18" s="107" customFormat="1" ht="76.5">
      <c r="A36" s="74">
        <f t="shared" si="0"/>
        <v>23</v>
      </c>
      <c r="B36" s="177"/>
      <c r="C36" s="227" t="s">
        <v>737</v>
      </c>
      <c r="D36" s="225" t="s">
        <v>625</v>
      </c>
      <c r="E36" s="54">
        <v>1</v>
      </c>
      <c r="F36" s="86"/>
      <c r="G36" s="178"/>
      <c r="H36" s="83"/>
      <c r="I36" s="178"/>
      <c r="J36" s="178"/>
      <c r="K36" s="79"/>
      <c r="L36" s="79"/>
      <c r="M36" s="80"/>
      <c r="N36" s="80"/>
      <c r="O36" s="80"/>
      <c r="P36" s="79"/>
      <c r="Q36" s="106"/>
      <c r="R36" s="106"/>
    </row>
    <row r="37" spans="1:18" s="107" customFormat="1">
      <c r="A37" s="74"/>
      <c r="B37" s="74"/>
      <c r="C37" s="108"/>
      <c r="D37" s="53"/>
      <c r="E37" s="54"/>
      <c r="F37" s="54"/>
      <c r="G37" s="54"/>
      <c r="H37" s="83"/>
      <c r="I37" s="78"/>
      <c r="J37" s="78"/>
      <c r="K37" s="79"/>
      <c r="L37" s="79"/>
      <c r="M37" s="80"/>
      <c r="N37" s="80"/>
      <c r="O37" s="80"/>
      <c r="P37" s="79"/>
      <c r="Q37" s="106"/>
      <c r="R37" s="106"/>
    </row>
    <row r="38" spans="1:18" s="65" customFormat="1" ht="25.5">
      <c r="A38" s="89"/>
      <c r="B38" s="89"/>
      <c r="C38" s="113" t="str">
        <f>'1.1 Pamati, ā.inž.'!$C$43</f>
        <v xml:space="preserve">Tiešās izmaksas kopā, t. sk. darba devēja sociālais nodoklis </v>
      </c>
      <c r="D38" s="91"/>
      <c r="E38" s="92"/>
      <c r="F38" s="92"/>
      <c r="G38" s="92"/>
      <c r="H38" s="92"/>
      <c r="I38" s="92"/>
      <c r="J38" s="92"/>
      <c r="K38" s="93"/>
      <c r="L38" s="93">
        <f>SUM(L14:L37)</f>
        <v>0</v>
      </c>
      <c r="M38" s="93">
        <f>SUM(M14:M37)</f>
        <v>0</v>
      </c>
      <c r="N38" s="93">
        <f>SUM(N14:N37)</f>
        <v>0</v>
      </c>
      <c r="O38" s="93">
        <f>SUM(O14:O37)</f>
        <v>0</v>
      </c>
      <c r="P38" s="93">
        <f>SUM(P14:P37)</f>
        <v>0</v>
      </c>
      <c r="Q38" s="64"/>
      <c r="R38" s="64"/>
    </row>
    <row r="39" spans="1:18" s="107" customFormat="1">
      <c r="A39" s="163"/>
      <c r="B39" s="163"/>
      <c r="C39" s="164"/>
    </row>
    <row r="40" spans="1:18" s="107" customFormat="1">
      <c r="A40" s="106"/>
      <c r="B40" s="125"/>
      <c r="C40" s="164"/>
      <c r="D40" s="164"/>
      <c r="E40" s="164"/>
      <c r="F40" s="164"/>
    </row>
    <row r="41" spans="1:18" s="107" customFormat="1">
      <c r="A41" s="106"/>
      <c r="B41" s="125"/>
      <c r="C41" s="164"/>
      <c r="D41" s="164"/>
      <c r="E41" s="164"/>
      <c r="F41" s="164"/>
    </row>
    <row r="42" spans="1:18" s="107" customFormat="1">
      <c r="A42" s="163"/>
      <c r="B42" s="163"/>
      <c r="C42" s="164"/>
    </row>
    <row r="43" spans="1:18" s="107" customFormat="1">
      <c r="A43" s="125" t="str">
        <f>'1.1 Pamati, ā.inž.'!$A$47</f>
        <v xml:space="preserve">Sastādīja: </v>
      </c>
      <c r="B43" s="181"/>
      <c r="C43" s="182"/>
    </row>
    <row r="44" spans="1:18">
      <c r="A44" s="125"/>
      <c r="B44" s="81"/>
      <c r="C44" s="184"/>
      <c r="F44" s="187"/>
      <c r="Q44" s="82"/>
      <c r="R44" s="82"/>
    </row>
    <row r="45" spans="1:18">
      <c r="A45" s="125"/>
      <c r="B45" s="81"/>
      <c r="C45" s="81"/>
      <c r="Q45" s="82"/>
      <c r="R45" s="82"/>
    </row>
    <row r="46" spans="1:18" s="81" customFormat="1">
      <c r="A46" s="189"/>
      <c r="D46" s="82"/>
      <c r="E46" s="82"/>
      <c r="F46" s="82"/>
    </row>
    <row r="47" spans="1:18">
      <c r="A47" s="125" t="str">
        <f>'1.1 Pamati, ā.inž.'!$A$51</f>
        <v xml:space="preserve">Pārbaudīja: </v>
      </c>
      <c r="B47" s="81"/>
      <c r="C47" s="81"/>
      <c r="Q47" s="82"/>
      <c r="R47" s="82"/>
    </row>
    <row r="48" spans="1:18">
      <c r="A48" s="81"/>
      <c r="B48" s="81"/>
      <c r="C48" s="81"/>
      <c r="Q48" s="82"/>
      <c r="R48" s="82"/>
    </row>
    <row r="49" spans="1:18">
      <c r="A49" s="81"/>
      <c r="B49" s="81"/>
      <c r="C49" s="81"/>
      <c r="Q49" s="82"/>
      <c r="R49" s="82"/>
    </row>
    <row r="50" spans="1:18">
      <c r="A50" s="81"/>
      <c r="B50" s="81"/>
      <c r="C50" s="81"/>
      <c r="Q50" s="82"/>
      <c r="R50" s="82"/>
    </row>
  </sheetData>
  <mergeCells count="13">
    <mergeCell ref="B12:B13"/>
    <mergeCell ref="C12:C13"/>
    <mergeCell ref="D12:D13"/>
    <mergeCell ref="E12:E13"/>
    <mergeCell ref="F12:K12"/>
    <mergeCell ref="L12:P12"/>
    <mergeCell ref="A1:P1"/>
    <mergeCell ref="A2:P2"/>
    <mergeCell ref="M9:N9"/>
    <mergeCell ref="O9:P9"/>
    <mergeCell ref="A12:A13"/>
    <mergeCell ref="A4:P4"/>
    <mergeCell ref="A5:P5"/>
  </mergeCells>
  <phoneticPr fontId="4" type="noConversion"/>
  <printOptions horizontalCentered="1"/>
  <pageMargins left="0.74803149606299202" right="0.74803149606299202" top="1.0649606300000001" bottom="0.35433070900000002" header="0.43307086614173201" footer="0.23622047244094499"/>
  <pageSetup paperSize="9" scale="7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E16E5-5C9B-4AAF-B386-71144E2B5B64}">
  <sheetPr>
    <tabColor theme="6" tint="-0.499984740745262"/>
  </sheetPr>
  <dimension ref="A1:R30"/>
  <sheetViews>
    <sheetView view="pageBreakPreview" topLeftCell="A6" zoomScale="85" zoomScaleNormal="85" workbookViewId="0">
      <selection activeCell="K19" sqref="K19"/>
    </sheetView>
  </sheetViews>
  <sheetFormatPr defaultColWidth="9.28515625" defaultRowHeight="12.75"/>
  <cols>
    <col min="1" max="1" width="4.5703125" style="82" customWidth="1"/>
    <col min="2" max="2" width="5.42578125" style="82" customWidth="1"/>
    <col min="3" max="3" width="37.5703125" style="82" customWidth="1"/>
    <col min="4" max="4" width="6.28515625" style="82" customWidth="1"/>
    <col min="5" max="5" width="9.5703125" style="82" customWidth="1"/>
    <col min="6" max="6" width="9.28515625" style="82" customWidth="1"/>
    <col min="7" max="7" width="9" style="82" customWidth="1"/>
    <col min="8" max="11" width="9.42578125" style="82" customWidth="1"/>
    <col min="12" max="12" width="11" style="82" customWidth="1"/>
    <col min="13" max="13" width="11.28515625" style="82" customWidth="1"/>
    <col min="14" max="14" width="11.42578125" style="82" customWidth="1"/>
    <col min="15" max="15" width="10.42578125" style="82" customWidth="1"/>
    <col min="16" max="16" width="11.42578125" style="82" customWidth="1"/>
    <col min="17" max="17" width="9.42578125" style="81" customWidth="1"/>
    <col min="18" max="18" width="9.28515625" style="81"/>
    <col min="19" max="19" width="11" style="82" customWidth="1"/>
    <col min="20" max="16384" width="9.28515625" style="82"/>
  </cols>
  <sheetData>
    <row r="1" spans="1:18" s="65" customFormat="1">
      <c r="A1" s="392" t="s">
        <v>49</v>
      </c>
      <c r="B1" s="392"/>
      <c r="C1" s="392"/>
      <c r="D1" s="392"/>
      <c r="E1" s="392"/>
      <c r="F1" s="392"/>
      <c r="G1" s="392"/>
      <c r="H1" s="392"/>
      <c r="I1" s="392"/>
      <c r="J1" s="392"/>
      <c r="K1" s="392"/>
      <c r="L1" s="392"/>
      <c r="M1" s="392"/>
      <c r="N1" s="392"/>
      <c r="O1" s="392"/>
      <c r="P1" s="392"/>
      <c r="Q1" s="63"/>
      <c r="R1" s="64"/>
    </row>
    <row r="2" spans="1:18" s="65" customFormat="1">
      <c r="A2" s="393" t="str">
        <f>Kops.1!C27</f>
        <v>Aprīkojums iekštelpu</v>
      </c>
      <c r="B2" s="393"/>
      <c r="C2" s="393"/>
      <c r="D2" s="393"/>
      <c r="E2" s="393"/>
      <c r="F2" s="393"/>
      <c r="G2" s="393"/>
      <c r="H2" s="393"/>
      <c r="I2" s="393"/>
      <c r="J2" s="393"/>
      <c r="K2" s="393"/>
      <c r="L2" s="393"/>
      <c r="M2" s="393"/>
      <c r="N2" s="393"/>
      <c r="O2" s="393"/>
      <c r="P2" s="393"/>
      <c r="Q2" s="64"/>
      <c r="R2" s="64"/>
    </row>
    <row r="3" spans="1:18" s="65" customFormat="1">
      <c r="A3" s="66"/>
      <c r="B3" s="66"/>
      <c r="C3" s="66"/>
      <c r="D3" s="66"/>
      <c r="E3" s="66"/>
      <c r="F3" s="66"/>
      <c r="G3" s="66"/>
      <c r="H3" s="66"/>
      <c r="I3" s="66"/>
      <c r="J3" s="66"/>
      <c r="K3" s="66"/>
      <c r="L3" s="66"/>
      <c r="M3" s="66"/>
      <c r="N3" s="66"/>
      <c r="O3" s="66"/>
      <c r="P3" s="66"/>
      <c r="Q3" s="64"/>
      <c r="R3" s="64"/>
    </row>
    <row r="4" spans="1:18" s="65" customFormat="1" ht="33.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8" s="65" customFormat="1" ht="36.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8" s="65" customFormat="1">
      <c r="A6" s="68" t="str">
        <f>'1.1 Pamati, ā.inž.'!$A$6</f>
        <v>Objekta adrese: Liliju iela 109</v>
      </c>
      <c r="B6" s="68"/>
      <c r="C6" s="64"/>
      <c r="D6" s="70"/>
      <c r="E6" s="70"/>
      <c r="F6" s="70"/>
      <c r="G6" s="70"/>
      <c r="H6" s="64"/>
      <c r="I6" s="64"/>
      <c r="J6" s="64"/>
      <c r="K6" s="64"/>
      <c r="L6" s="64"/>
      <c r="M6" s="64"/>
      <c r="N6" s="64"/>
      <c r="O6" s="64"/>
      <c r="P6" s="64"/>
      <c r="Q6" s="64"/>
      <c r="R6" s="64"/>
    </row>
    <row r="7" spans="1:18"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8" s="65" customFormat="1">
      <c r="A8" s="68"/>
      <c r="B8" s="68"/>
      <c r="C8" s="64"/>
      <c r="D8" s="70"/>
      <c r="E8" s="70"/>
      <c r="F8" s="70"/>
      <c r="G8" s="70"/>
      <c r="H8" s="64"/>
      <c r="I8" s="64"/>
      <c r="J8" s="64"/>
      <c r="K8" s="64"/>
      <c r="L8" s="64"/>
      <c r="M8" s="64"/>
      <c r="N8" s="64"/>
      <c r="O8" s="64"/>
      <c r="P8" s="64"/>
      <c r="Q8" s="64"/>
      <c r="R8" s="64"/>
    </row>
    <row r="9" spans="1:18" s="65" customFormat="1">
      <c r="A9" s="65" t="str">
        <f>'1.1 Pamati, ā.inž.'!$A$9</f>
        <v>Tāme sastādīta 2026.gada tirgus cenās</v>
      </c>
      <c r="C9" s="125"/>
      <c r="D9" s="70"/>
      <c r="H9" s="64"/>
      <c r="I9" s="64"/>
      <c r="J9" s="64"/>
      <c r="K9" s="71"/>
      <c r="L9" s="71"/>
      <c r="M9" s="394" t="s">
        <v>20</v>
      </c>
      <c r="N9" s="394"/>
      <c r="O9" s="395">
        <f>P18</f>
        <v>0</v>
      </c>
      <c r="P9" s="396"/>
      <c r="Q9" s="64"/>
      <c r="R9" s="64"/>
    </row>
    <row r="10" spans="1:18" s="65" customFormat="1">
      <c r="C10" s="125"/>
      <c r="D10" s="70"/>
      <c r="H10" s="64"/>
      <c r="I10" s="64"/>
      <c r="J10" s="64"/>
      <c r="K10" s="71"/>
      <c r="L10" s="71"/>
      <c r="M10" s="70"/>
      <c r="N10" s="70"/>
      <c r="O10" s="72"/>
      <c r="P10" s="73"/>
      <c r="Q10" s="64"/>
      <c r="R10" s="64"/>
    </row>
    <row r="11" spans="1:18" s="65" customFormat="1">
      <c r="A11" s="68"/>
      <c r="B11" s="68"/>
      <c r="C11" s="68"/>
      <c r="D11" s="64"/>
      <c r="P11" s="70" t="str">
        <f>Kops.1!$I$15</f>
        <v>Tāme sastādīta [datums]</v>
      </c>
      <c r="Q11" s="64"/>
      <c r="R11" s="64"/>
    </row>
    <row r="12" spans="1:18"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8" s="65" customFormat="1" ht="57"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8" s="107" customFormat="1">
      <c r="A14" s="74">
        <f>ROW()-13</f>
        <v>1</v>
      </c>
      <c r="B14" s="177"/>
      <c r="C14" s="224" t="s">
        <v>741</v>
      </c>
      <c r="D14" s="225"/>
      <c r="E14" s="54"/>
      <c r="F14" s="86"/>
      <c r="G14" s="178"/>
      <c r="H14" s="83"/>
      <c r="I14" s="178"/>
      <c r="J14" s="178"/>
      <c r="K14" s="79"/>
      <c r="L14" s="79"/>
      <c r="M14" s="80"/>
      <c r="N14" s="80"/>
      <c r="O14" s="80"/>
      <c r="P14" s="79"/>
      <c r="Q14" s="106"/>
      <c r="R14" s="106"/>
    </row>
    <row r="15" spans="1:18" s="107" customFormat="1">
      <c r="A15" s="74">
        <f>ROW()-13</f>
        <v>2</v>
      </c>
      <c r="B15" s="177"/>
      <c r="C15" s="227" t="s">
        <v>744</v>
      </c>
      <c r="D15" s="225" t="s">
        <v>625</v>
      </c>
      <c r="E15" s="54">
        <v>2</v>
      </c>
      <c r="F15" s="86"/>
      <c r="G15" s="178"/>
      <c r="H15" s="83"/>
      <c r="I15" s="178"/>
      <c r="J15" s="178"/>
      <c r="K15" s="79"/>
      <c r="L15" s="79"/>
      <c r="M15" s="80"/>
      <c r="N15" s="80"/>
      <c r="O15" s="80"/>
      <c r="P15" s="79"/>
      <c r="Q15" s="106"/>
      <c r="R15" s="106"/>
    </row>
    <row r="16" spans="1:18" s="107" customFormat="1">
      <c r="A16" s="74">
        <f>ROW()-13</f>
        <v>3</v>
      </c>
      <c r="B16" s="177"/>
      <c r="C16" s="227" t="s">
        <v>745</v>
      </c>
      <c r="D16" s="225" t="s">
        <v>625</v>
      </c>
      <c r="E16" s="54">
        <v>2</v>
      </c>
      <c r="F16" s="86"/>
      <c r="G16" s="178"/>
      <c r="H16" s="83"/>
      <c r="I16" s="178"/>
      <c r="J16" s="178"/>
      <c r="K16" s="79"/>
      <c r="L16" s="79"/>
      <c r="M16" s="80"/>
      <c r="N16" s="80"/>
      <c r="O16" s="80"/>
      <c r="P16" s="79"/>
      <c r="Q16" s="106"/>
      <c r="R16" s="106"/>
    </row>
    <row r="17" spans="1:18" s="107" customFormat="1">
      <c r="A17" s="74"/>
      <c r="B17" s="74"/>
      <c r="C17" s="108"/>
      <c r="D17" s="53"/>
      <c r="E17" s="54"/>
      <c r="F17" s="54"/>
      <c r="G17" s="54"/>
      <c r="H17" s="83"/>
      <c r="I17" s="78"/>
      <c r="J17" s="78"/>
      <c r="K17" s="79"/>
      <c r="L17" s="79"/>
      <c r="M17" s="80"/>
      <c r="N17" s="80"/>
      <c r="O17" s="80"/>
      <c r="P17" s="79"/>
      <c r="Q17" s="106"/>
      <c r="R17" s="106"/>
    </row>
    <row r="18" spans="1:18" s="65" customFormat="1" ht="25.5">
      <c r="A18" s="89"/>
      <c r="B18" s="89"/>
      <c r="C18" s="113" t="str">
        <f>'1.1 Pamati, ā.inž.'!$C$43</f>
        <v xml:space="preserve">Tiešās izmaksas kopā, t. sk. darba devēja sociālais nodoklis </v>
      </c>
      <c r="D18" s="91"/>
      <c r="E18" s="92"/>
      <c r="F18" s="92"/>
      <c r="G18" s="92"/>
      <c r="H18" s="92"/>
      <c r="I18" s="92"/>
      <c r="J18" s="92"/>
      <c r="K18" s="93"/>
      <c r="L18" s="93">
        <f>SUM(L14:L17)</f>
        <v>0</v>
      </c>
      <c r="M18" s="93">
        <f>SUM(M14:M17)</f>
        <v>0</v>
      </c>
      <c r="N18" s="93">
        <f>SUM(N14:N17)</f>
        <v>0</v>
      </c>
      <c r="O18" s="93">
        <f>SUM(O14:O17)</f>
        <v>0</v>
      </c>
      <c r="P18" s="93">
        <f>SUM(P14:P17)</f>
        <v>0</v>
      </c>
      <c r="Q18" s="64"/>
      <c r="R18" s="64"/>
    </row>
    <row r="19" spans="1:18" s="107" customFormat="1">
      <c r="A19" s="163"/>
      <c r="B19" s="163"/>
      <c r="C19" s="164"/>
    </row>
    <row r="20" spans="1:18" s="107" customFormat="1">
      <c r="A20" s="106"/>
      <c r="B20" s="125"/>
      <c r="C20" s="164"/>
      <c r="D20" s="164"/>
      <c r="E20" s="164"/>
      <c r="F20" s="164"/>
    </row>
    <row r="21" spans="1:18" s="107" customFormat="1">
      <c r="A21" s="106"/>
      <c r="B21" s="125"/>
      <c r="C21" s="164"/>
      <c r="D21" s="164"/>
      <c r="E21" s="164"/>
      <c r="F21" s="164"/>
    </row>
    <row r="22" spans="1:18" s="107" customFormat="1">
      <c r="A22" s="163"/>
      <c r="B22" s="163"/>
      <c r="C22" s="164"/>
      <c r="M22" s="226"/>
      <c r="N22" s="226"/>
      <c r="O22" s="226"/>
    </row>
    <row r="23" spans="1:18" s="107" customFormat="1">
      <c r="A23" s="125" t="str">
        <f>'1.1 Pamati, ā.inž.'!$A$47</f>
        <v xml:space="preserve">Sastādīja: </v>
      </c>
      <c r="B23" s="181"/>
      <c r="C23" s="182"/>
    </row>
    <row r="24" spans="1:18">
      <c r="A24" s="125"/>
      <c r="B24" s="81"/>
      <c r="C24" s="184"/>
      <c r="F24" s="187"/>
      <c r="Q24" s="82"/>
      <c r="R24" s="82"/>
    </row>
    <row r="25" spans="1:18">
      <c r="A25" s="125"/>
      <c r="B25" s="81"/>
      <c r="C25" s="81"/>
      <c r="O25" s="265"/>
      <c r="Q25" s="82"/>
      <c r="R25" s="82"/>
    </row>
    <row r="26" spans="1:18" s="81" customFormat="1">
      <c r="A26" s="189"/>
      <c r="D26" s="82"/>
      <c r="E26" s="82"/>
      <c r="F26" s="82"/>
    </row>
    <row r="27" spans="1:18">
      <c r="A27" s="125" t="str">
        <f>'1.1 Pamati, ā.inž.'!$A$51</f>
        <v xml:space="preserve">Pārbaudīja: </v>
      </c>
      <c r="B27" s="81"/>
      <c r="C27" s="81"/>
      <c r="Q27" s="82"/>
      <c r="R27" s="82"/>
    </row>
    <row r="28" spans="1:18">
      <c r="A28" s="81"/>
      <c r="B28" s="81"/>
      <c r="C28" s="81"/>
      <c r="Q28" s="82"/>
      <c r="R28" s="82"/>
    </row>
    <row r="29" spans="1:18">
      <c r="A29" s="81"/>
      <c r="B29" s="81"/>
      <c r="C29" s="81"/>
      <c r="Q29" s="82"/>
      <c r="R29" s="82"/>
    </row>
    <row r="30" spans="1:18">
      <c r="A30" s="81"/>
      <c r="B30" s="81"/>
      <c r="C30" s="81"/>
      <c r="Q30" s="82"/>
      <c r="R30" s="82"/>
    </row>
  </sheetData>
  <mergeCells count="13">
    <mergeCell ref="B12:B13"/>
    <mergeCell ref="C12:C13"/>
    <mergeCell ref="D12:D13"/>
    <mergeCell ref="E12:E13"/>
    <mergeCell ref="F12:K12"/>
    <mergeCell ref="L12:P12"/>
    <mergeCell ref="A1:P1"/>
    <mergeCell ref="A2:P2"/>
    <mergeCell ref="M9:N9"/>
    <mergeCell ref="O9:P9"/>
    <mergeCell ref="A12:A13"/>
    <mergeCell ref="A4:P4"/>
    <mergeCell ref="A5:P5"/>
  </mergeCells>
  <printOptions horizontalCentered="1"/>
  <pageMargins left="0.74803149606299202" right="0.74803149606299202" top="1.3149606300000001" bottom="0.60433070899999997" header="0.43307086614173201" footer="0.23622047244094499"/>
  <pageSetup paperSize="9" scale="7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1D973-B5B9-44E7-8C4D-5B9E95AA9473}">
  <sheetPr>
    <tabColor theme="6" tint="-0.499984740745262"/>
    <pageSetUpPr fitToPage="1"/>
  </sheetPr>
  <dimension ref="A1:S49"/>
  <sheetViews>
    <sheetView view="pageBreakPreview" topLeftCell="A9" zoomScale="85" zoomScaleNormal="85" workbookViewId="0">
      <selection activeCell="I16" sqref="I16"/>
    </sheetView>
  </sheetViews>
  <sheetFormatPr defaultColWidth="9.28515625" defaultRowHeight="12.75"/>
  <cols>
    <col min="1" max="1" width="4.5703125" style="82" customWidth="1"/>
    <col min="2" max="2" width="5.5703125" style="82" customWidth="1"/>
    <col min="3" max="3" width="33.5703125" style="82" customWidth="1"/>
    <col min="4" max="4" width="6.28515625" style="82" customWidth="1"/>
    <col min="5" max="5" width="9.5703125" style="82" customWidth="1"/>
    <col min="6" max="6" width="8.42578125" style="82" customWidth="1"/>
    <col min="7" max="7" width="8.7109375" style="82" customWidth="1"/>
    <col min="8" max="8" width="9.5703125" style="82" customWidth="1"/>
    <col min="9" max="9" width="9" style="82" customWidth="1"/>
    <col min="10" max="10" width="9.42578125" style="82" customWidth="1"/>
    <col min="11" max="11" width="10.5703125" style="82" customWidth="1"/>
    <col min="12" max="12" width="10.28515625" style="82" customWidth="1"/>
    <col min="13" max="13" width="10.42578125" style="82" customWidth="1"/>
    <col min="14" max="14" width="12.42578125" style="82" customWidth="1"/>
    <col min="15" max="15" width="11" style="82" customWidth="1"/>
    <col min="16" max="16" width="12" style="82" customWidth="1"/>
    <col min="17" max="17" width="9.42578125" style="81" customWidth="1"/>
    <col min="18" max="18" width="9.28515625" style="81"/>
    <col min="19" max="19" width="11" style="82" customWidth="1"/>
    <col min="20" max="16384" width="9.28515625" style="82"/>
  </cols>
  <sheetData>
    <row r="1" spans="1:19" s="65" customFormat="1">
      <c r="A1" s="392" t="s">
        <v>48</v>
      </c>
      <c r="B1" s="392"/>
      <c r="C1" s="392"/>
      <c r="D1" s="392"/>
      <c r="E1" s="392"/>
      <c r="F1" s="392"/>
      <c r="G1" s="392"/>
      <c r="H1" s="392"/>
      <c r="I1" s="392"/>
      <c r="J1" s="392"/>
      <c r="K1" s="392"/>
      <c r="L1" s="392"/>
      <c r="M1" s="392"/>
      <c r="N1" s="392"/>
      <c r="O1" s="392"/>
      <c r="P1" s="392"/>
      <c r="Q1" s="63"/>
      <c r="R1" s="64"/>
    </row>
    <row r="2" spans="1:19" s="65" customFormat="1">
      <c r="A2" s="393" t="s">
        <v>746</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28.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P34</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5.5"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ht="25.5">
      <c r="A14" s="74">
        <f t="shared" ref="A14:A32" si="0">ROW()-13</f>
        <v>1</v>
      </c>
      <c r="B14" s="177"/>
      <c r="C14" s="39" t="s">
        <v>802</v>
      </c>
      <c r="D14" s="96"/>
      <c r="E14" s="86"/>
      <c r="F14" s="86"/>
      <c r="G14" s="178"/>
      <c r="H14" s="83"/>
      <c r="I14" s="78"/>
      <c r="J14" s="78"/>
      <c r="K14" s="79"/>
      <c r="L14" s="79"/>
      <c r="M14" s="80"/>
      <c r="N14" s="80"/>
      <c r="O14" s="80"/>
      <c r="P14" s="79"/>
      <c r="S14" s="81"/>
    </row>
    <row r="15" spans="1:19" ht="25.5">
      <c r="A15" s="74">
        <f t="shared" si="0"/>
        <v>2</v>
      </c>
      <c r="B15" s="177"/>
      <c r="C15" s="36" t="s">
        <v>747</v>
      </c>
      <c r="D15" s="96" t="s">
        <v>625</v>
      </c>
      <c r="E15" s="86">
        <v>1</v>
      </c>
      <c r="F15" s="86"/>
      <c r="G15" s="178"/>
      <c r="H15" s="83"/>
      <c r="I15" s="78"/>
      <c r="J15" s="78"/>
      <c r="K15" s="79"/>
      <c r="L15" s="79"/>
      <c r="M15" s="80"/>
      <c r="N15" s="80"/>
      <c r="O15" s="80"/>
      <c r="P15" s="79"/>
      <c r="S15" s="81"/>
    </row>
    <row r="16" spans="1:19" ht="25.5">
      <c r="A16" s="74">
        <f t="shared" si="0"/>
        <v>3</v>
      </c>
      <c r="B16" s="177"/>
      <c r="C16" s="36" t="s">
        <v>948</v>
      </c>
      <c r="D16" s="96" t="s">
        <v>625</v>
      </c>
      <c r="E16" s="86">
        <v>1</v>
      </c>
      <c r="F16" s="86"/>
      <c r="G16" s="178"/>
      <c r="H16" s="83"/>
      <c r="I16" s="78"/>
      <c r="J16" s="78"/>
      <c r="K16" s="79"/>
      <c r="L16" s="79"/>
      <c r="M16" s="80"/>
      <c r="N16" s="80"/>
      <c r="O16" s="80"/>
      <c r="P16" s="79"/>
      <c r="S16" s="81"/>
    </row>
    <row r="17" spans="1:19">
      <c r="A17" s="74">
        <f t="shared" si="0"/>
        <v>4</v>
      </c>
      <c r="B17" s="177"/>
      <c r="C17" s="36" t="s">
        <v>752</v>
      </c>
      <c r="D17" s="96" t="s">
        <v>625</v>
      </c>
      <c r="E17" s="86">
        <v>1</v>
      </c>
      <c r="F17" s="86"/>
      <c r="G17" s="178"/>
      <c r="H17" s="83"/>
      <c r="I17" s="78"/>
      <c r="J17" s="78"/>
      <c r="K17" s="79"/>
      <c r="L17" s="79"/>
      <c r="M17" s="80"/>
      <c r="N17" s="80"/>
      <c r="O17" s="80"/>
      <c r="P17" s="79"/>
      <c r="S17" s="81"/>
    </row>
    <row r="18" spans="1:19" ht="25.5">
      <c r="A18" s="74">
        <f t="shared" si="0"/>
        <v>5</v>
      </c>
      <c r="B18" s="177"/>
      <c r="C18" s="36" t="s">
        <v>754</v>
      </c>
      <c r="D18" s="96" t="s">
        <v>625</v>
      </c>
      <c r="E18" s="86">
        <v>1</v>
      </c>
      <c r="F18" s="86"/>
      <c r="G18" s="178"/>
      <c r="H18" s="83"/>
      <c r="I18" s="78"/>
      <c r="J18" s="78"/>
      <c r="K18" s="79"/>
      <c r="L18" s="79"/>
      <c r="M18" s="80"/>
      <c r="N18" s="80"/>
      <c r="O18" s="80"/>
      <c r="P18" s="79"/>
      <c r="S18" s="81"/>
    </row>
    <row r="19" spans="1:19" ht="38.25">
      <c r="A19" s="74">
        <f t="shared" si="0"/>
        <v>6</v>
      </c>
      <c r="B19" s="177"/>
      <c r="C19" s="36" t="s">
        <v>756</v>
      </c>
      <c r="D19" s="96" t="s">
        <v>625</v>
      </c>
      <c r="E19" s="86">
        <v>1</v>
      </c>
      <c r="F19" s="86"/>
      <c r="G19" s="178"/>
      <c r="H19" s="83"/>
      <c r="I19" s="78"/>
      <c r="J19" s="78"/>
      <c r="K19" s="79"/>
      <c r="L19" s="79"/>
      <c r="M19" s="80"/>
      <c r="N19" s="80"/>
      <c r="O19" s="80"/>
      <c r="P19" s="79"/>
      <c r="S19" s="81"/>
    </row>
    <row r="20" spans="1:19" ht="25.5">
      <c r="A20" s="74">
        <f t="shared" si="0"/>
        <v>7</v>
      </c>
      <c r="B20" s="177"/>
      <c r="C20" s="39" t="s">
        <v>803</v>
      </c>
      <c r="D20" s="96"/>
      <c r="E20" s="86"/>
      <c r="F20" s="86"/>
      <c r="G20" s="178"/>
      <c r="H20" s="83"/>
      <c r="I20" s="78"/>
      <c r="J20" s="78"/>
      <c r="K20" s="79"/>
      <c r="L20" s="79"/>
      <c r="M20" s="80"/>
      <c r="N20" s="80"/>
      <c r="O20" s="80"/>
      <c r="P20" s="79"/>
      <c r="S20" s="81"/>
    </row>
    <row r="21" spans="1:19" ht="38.25">
      <c r="A21" s="74">
        <f t="shared" si="0"/>
        <v>8</v>
      </c>
      <c r="B21" s="177"/>
      <c r="C21" s="36" t="s">
        <v>805</v>
      </c>
      <c r="D21" s="96" t="s">
        <v>625</v>
      </c>
      <c r="E21" s="86">
        <v>1</v>
      </c>
      <c r="F21" s="86"/>
      <c r="G21" s="178"/>
      <c r="H21" s="83"/>
      <c r="I21" s="78"/>
      <c r="J21" s="78"/>
      <c r="K21" s="79"/>
      <c r="L21" s="79"/>
      <c r="M21" s="80"/>
      <c r="N21" s="80"/>
      <c r="O21" s="80"/>
      <c r="P21" s="79"/>
      <c r="S21" s="81"/>
    </row>
    <row r="22" spans="1:19" ht="51">
      <c r="A22" s="74">
        <f t="shared" si="0"/>
        <v>9</v>
      </c>
      <c r="B22" s="177"/>
      <c r="C22" s="36" t="s">
        <v>766</v>
      </c>
      <c r="D22" s="96" t="s">
        <v>625</v>
      </c>
      <c r="E22" s="86">
        <v>1</v>
      </c>
      <c r="F22" s="86"/>
      <c r="G22" s="178"/>
      <c r="H22" s="83"/>
      <c r="I22" s="78"/>
      <c r="J22" s="78"/>
      <c r="K22" s="79"/>
      <c r="L22" s="79"/>
      <c r="M22" s="80"/>
      <c r="N22" s="80"/>
      <c r="O22" s="80"/>
      <c r="P22" s="79"/>
      <c r="S22" s="81"/>
    </row>
    <row r="23" spans="1:19" ht="38.25">
      <c r="A23" s="74">
        <f t="shared" si="0"/>
        <v>10</v>
      </c>
      <c r="B23" s="177"/>
      <c r="C23" s="36" t="s">
        <v>767</v>
      </c>
      <c r="D23" s="96" t="s">
        <v>625</v>
      </c>
      <c r="E23" s="86">
        <v>2</v>
      </c>
      <c r="F23" s="86"/>
      <c r="G23" s="178"/>
      <c r="H23" s="83"/>
      <c r="I23" s="78"/>
      <c r="J23" s="78"/>
      <c r="K23" s="79"/>
      <c r="L23" s="79"/>
      <c r="M23" s="80"/>
      <c r="N23" s="80"/>
      <c r="O23" s="80"/>
      <c r="P23" s="79"/>
      <c r="S23" s="81"/>
    </row>
    <row r="24" spans="1:19" ht="38.25">
      <c r="A24" s="74">
        <f t="shared" si="0"/>
        <v>11</v>
      </c>
      <c r="B24" s="177"/>
      <c r="C24" s="36" t="s">
        <v>902</v>
      </c>
      <c r="D24" s="96" t="s">
        <v>625</v>
      </c>
      <c r="E24" s="86">
        <v>1</v>
      </c>
      <c r="F24" s="86"/>
      <c r="G24" s="178"/>
      <c r="H24" s="83"/>
      <c r="I24" s="78"/>
      <c r="J24" s="78"/>
      <c r="K24" s="79"/>
      <c r="L24" s="79"/>
      <c r="M24" s="80"/>
      <c r="N24" s="80"/>
      <c r="O24" s="80"/>
      <c r="P24" s="79"/>
      <c r="S24" s="81"/>
    </row>
    <row r="25" spans="1:19" ht="25.5">
      <c r="A25" s="74">
        <f t="shared" si="0"/>
        <v>12</v>
      </c>
      <c r="B25" s="177"/>
      <c r="C25" s="36" t="s">
        <v>782</v>
      </c>
      <c r="D25" s="96" t="s">
        <v>625</v>
      </c>
      <c r="E25" s="86">
        <v>1</v>
      </c>
      <c r="F25" s="86"/>
      <c r="G25" s="178"/>
      <c r="H25" s="83"/>
      <c r="I25" s="78"/>
      <c r="J25" s="78"/>
      <c r="K25" s="79"/>
      <c r="L25" s="79"/>
      <c r="M25" s="80"/>
      <c r="N25" s="80"/>
      <c r="O25" s="80"/>
      <c r="P25" s="79"/>
      <c r="S25" s="81"/>
    </row>
    <row r="26" spans="1:19" ht="38.25">
      <c r="A26" s="74">
        <f t="shared" si="0"/>
        <v>13</v>
      </c>
      <c r="B26" s="177"/>
      <c r="C26" s="36" t="s">
        <v>770</v>
      </c>
      <c r="D26" s="96" t="s">
        <v>625</v>
      </c>
      <c r="E26" s="86">
        <v>1</v>
      </c>
      <c r="F26" s="86"/>
      <c r="G26" s="178"/>
      <c r="H26" s="83"/>
      <c r="I26" s="78"/>
      <c r="J26" s="78"/>
      <c r="K26" s="79"/>
      <c r="L26" s="79"/>
      <c r="M26" s="80"/>
      <c r="N26" s="80"/>
      <c r="O26" s="80"/>
      <c r="P26" s="79"/>
      <c r="S26" s="81"/>
    </row>
    <row r="27" spans="1:19" ht="51">
      <c r="A27" s="74">
        <f t="shared" si="0"/>
        <v>14</v>
      </c>
      <c r="B27" s="177"/>
      <c r="C27" s="36" t="s">
        <v>776</v>
      </c>
      <c r="D27" s="96" t="s">
        <v>625</v>
      </c>
      <c r="E27" s="86">
        <v>1</v>
      </c>
      <c r="F27" s="86"/>
      <c r="G27" s="178"/>
      <c r="H27" s="83"/>
      <c r="I27" s="78"/>
      <c r="J27" s="78"/>
      <c r="K27" s="79"/>
      <c r="L27" s="79"/>
      <c r="M27" s="80"/>
      <c r="N27" s="80"/>
      <c r="O27" s="80"/>
      <c r="P27" s="79"/>
      <c r="S27" s="81"/>
    </row>
    <row r="28" spans="1:19" ht="25.5">
      <c r="A28" s="74">
        <f t="shared" si="0"/>
        <v>15</v>
      </c>
      <c r="B28" s="177"/>
      <c r="C28" s="36" t="s">
        <v>763</v>
      </c>
      <c r="D28" s="96" t="s">
        <v>625</v>
      </c>
      <c r="E28" s="86">
        <v>1</v>
      </c>
      <c r="F28" s="86"/>
      <c r="G28" s="178"/>
      <c r="H28" s="83"/>
      <c r="I28" s="78"/>
      <c r="J28" s="78"/>
      <c r="K28" s="79"/>
      <c r="L28" s="79"/>
      <c r="M28" s="80"/>
      <c r="N28" s="80"/>
      <c r="O28" s="80"/>
      <c r="P28" s="79"/>
      <c r="S28" s="81"/>
    </row>
    <row r="29" spans="1:19" ht="25.5">
      <c r="A29" s="74">
        <f t="shared" si="0"/>
        <v>16</v>
      </c>
      <c r="B29" s="177"/>
      <c r="C29" s="36" t="s">
        <v>777</v>
      </c>
      <c r="D29" s="96" t="s">
        <v>625</v>
      </c>
      <c r="E29" s="86">
        <v>1</v>
      </c>
      <c r="F29" s="86"/>
      <c r="G29" s="178"/>
      <c r="H29" s="83"/>
      <c r="I29" s="78"/>
      <c r="J29" s="78"/>
      <c r="K29" s="79"/>
      <c r="L29" s="79"/>
      <c r="M29" s="80"/>
      <c r="N29" s="80"/>
      <c r="O29" s="80"/>
      <c r="P29" s="79"/>
      <c r="S29" s="81"/>
    </row>
    <row r="30" spans="1:19" ht="25.5">
      <c r="A30" s="74">
        <f t="shared" si="0"/>
        <v>17</v>
      </c>
      <c r="B30" s="177"/>
      <c r="C30" s="36" t="s">
        <v>764</v>
      </c>
      <c r="D30" s="96" t="s">
        <v>625</v>
      </c>
      <c r="E30" s="86">
        <v>1</v>
      </c>
      <c r="F30" s="86"/>
      <c r="G30" s="178"/>
      <c r="H30" s="83"/>
      <c r="I30" s="78"/>
      <c r="J30" s="78"/>
      <c r="K30" s="79"/>
      <c r="L30" s="79"/>
      <c r="M30" s="80"/>
      <c r="N30" s="80"/>
      <c r="O30" s="80"/>
      <c r="P30" s="79"/>
      <c r="S30" s="81"/>
    </row>
    <row r="31" spans="1:19">
      <c r="A31" s="74">
        <f t="shared" si="0"/>
        <v>18</v>
      </c>
      <c r="B31" s="177"/>
      <c r="C31" s="39" t="s">
        <v>953</v>
      </c>
      <c r="D31" s="96"/>
      <c r="E31" s="86"/>
      <c r="F31" s="86"/>
      <c r="G31" s="178"/>
      <c r="H31" s="83"/>
      <c r="I31" s="78"/>
      <c r="J31" s="78"/>
      <c r="K31" s="79"/>
      <c r="L31" s="79"/>
      <c r="M31" s="80"/>
      <c r="N31" s="80"/>
      <c r="O31" s="80"/>
      <c r="P31" s="79"/>
      <c r="S31" s="81"/>
    </row>
    <row r="32" spans="1:19">
      <c r="A32" s="74">
        <f t="shared" si="0"/>
        <v>19</v>
      </c>
      <c r="B32" s="177"/>
      <c r="C32" s="36" t="s">
        <v>954</v>
      </c>
      <c r="D32" s="96" t="s">
        <v>505</v>
      </c>
      <c r="E32" s="86">
        <v>1</v>
      </c>
      <c r="F32" s="86"/>
      <c r="G32" s="178"/>
      <c r="H32" s="83"/>
      <c r="I32" s="78"/>
      <c r="J32" s="78"/>
      <c r="K32" s="79"/>
      <c r="L32" s="79"/>
      <c r="M32" s="80"/>
      <c r="N32" s="80"/>
      <c r="O32" s="80"/>
      <c r="P32" s="79"/>
      <c r="S32" s="81"/>
    </row>
    <row r="33" spans="1:18">
      <c r="A33" s="74"/>
      <c r="B33" s="74"/>
      <c r="C33" s="108"/>
      <c r="D33" s="53"/>
      <c r="E33" s="54"/>
      <c r="F33" s="54"/>
      <c r="G33" s="54"/>
      <c r="H33" s="83"/>
      <c r="I33" s="78"/>
      <c r="J33" s="78"/>
      <c r="K33" s="79"/>
      <c r="L33" s="79"/>
      <c r="M33" s="80"/>
      <c r="N33" s="80"/>
      <c r="O33" s="80"/>
      <c r="P33" s="79"/>
    </row>
    <row r="34" spans="1:18" s="65" customFormat="1" ht="25.5">
      <c r="A34" s="89"/>
      <c r="B34" s="89"/>
      <c r="C34" s="113" t="str">
        <f>'1.1 Pamati, ā.inž.'!$C$43</f>
        <v xml:space="preserve">Tiešās izmaksas kopā, t. sk. darba devēja sociālais nodoklis </v>
      </c>
      <c r="D34" s="91"/>
      <c r="E34" s="92"/>
      <c r="F34" s="92"/>
      <c r="G34" s="92"/>
      <c r="H34" s="92"/>
      <c r="I34" s="92"/>
      <c r="J34" s="92"/>
      <c r="K34" s="93"/>
      <c r="L34" s="93">
        <f>SUM(L14:L33)</f>
        <v>0</v>
      </c>
      <c r="M34" s="93">
        <f>SUM(M14:M33)</f>
        <v>0</v>
      </c>
      <c r="N34" s="93">
        <f>SUM(N14:N33)</f>
        <v>0</v>
      </c>
      <c r="O34" s="93">
        <f>SUM(O14:O33)</f>
        <v>0</v>
      </c>
      <c r="P34" s="93">
        <f>SUM(P14:P33)</f>
        <v>0</v>
      </c>
      <c r="Q34" s="64"/>
      <c r="R34" s="64"/>
    </row>
    <row r="35" spans="1:18" s="107" customFormat="1">
      <c r="A35" s="163"/>
      <c r="B35" s="163"/>
      <c r="C35" s="164"/>
    </row>
    <row r="36" spans="1:18" s="107" customFormat="1">
      <c r="A36" s="106"/>
      <c r="B36" s="125"/>
      <c r="C36" s="164"/>
      <c r="D36" s="164"/>
      <c r="E36" s="164"/>
      <c r="F36" s="164"/>
    </row>
    <row r="37" spans="1:18" s="107" customFormat="1">
      <c r="A37" s="163"/>
      <c r="B37" s="163"/>
      <c r="C37" s="164"/>
    </row>
    <row r="38" spans="1:18" s="107" customFormat="1">
      <c r="A38" s="125" t="str">
        <f>'1.1 Pamati, ā.inž.'!$A$47</f>
        <v xml:space="preserve">Sastādīja: </v>
      </c>
      <c r="B38" s="181"/>
      <c r="C38" s="182"/>
    </row>
    <row r="39" spans="1:18">
      <c r="A39" s="125"/>
      <c r="B39" s="81"/>
      <c r="C39" s="184"/>
      <c r="F39" s="187"/>
      <c r="Q39" s="82"/>
      <c r="R39" s="82"/>
    </row>
    <row r="40" spans="1:18">
      <c r="A40" s="125"/>
      <c r="B40" s="81"/>
      <c r="C40" s="81"/>
      <c r="Q40" s="82"/>
      <c r="R40" s="82"/>
    </row>
    <row r="41" spans="1:18" s="81" customFormat="1">
      <c r="A41" s="189"/>
      <c r="D41" s="82"/>
      <c r="E41" s="82"/>
      <c r="F41" s="82"/>
    </row>
    <row r="42" spans="1:18">
      <c r="A42" s="125" t="str">
        <f>'1.1 Pamati, ā.inž.'!$A$51</f>
        <v xml:space="preserve">Pārbaudīja: </v>
      </c>
      <c r="B42" s="81"/>
      <c r="C42" s="81"/>
      <c r="Q42" s="82"/>
      <c r="R42" s="82"/>
    </row>
    <row r="43" spans="1:18">
      <c r="A43" s="81"/>
      <c r="B43" s="81"/>
      <c r="C43" s="81"/>
      <c r="Q43" s="82"/>
      <c r="R43" s="82"/>
    </row>
    <row r="44" spans="1:18">
      <c r="A44" s="81"/>
      <c r="B44" s="81"/>
      <c r="C44" s="81"/>
      <c r="Q44" s="82"/>
      <c r="R44" s="82"/>
    </row>
    <row r="45" spans="1:18">
      <c r="A45" s="81"/>
      <c r="B45" s="81"/>
      <c r="C45" s="81"/>
      <c r="Q45" s="82"/>
      <c r="R45" s="82"/>
    </row>
    <row r="46" spans="1:18" s="65" customFormat="1">
      <c r="A46" s="114"/>
      <c r="B46" s="114"/>
      <c r="C46" s="117"/>
      <c r="D46" s="117"/>
      <c r="E46" s="117"/>
      <c r="F46" s="117"/>
      <c r="G46" s="117"/>
      <c r="I46" s="70"/>
      <c r="J46" s="70"/>
      <c r="K46" s="124"/>
      <c r="L46" s="124"/>
      <c r="M46" s="124"/>
      <c r="N46" s="124"/>
      <c r="O46" s="124"/>
      <c r="P46" s="124"/>
      <c r="Q46" s="64"/>
      <c r="R46" s="64"/>
    </row>
    <row r="47" spans="1:18" s="65" customFormat="1">
      <c r="A47" s="114"/>
      <c r="B47" s="114"/>
      <c r="C47" s="114"/>
      <c r="D47" s="115"/>
      <c r="E47" s="116"/>
      <c r="F47" s="116"/>
      <c r="G47" s="116"/>
      <c r="J47" s="116"/>
      <c r="K47" s="116"/>
      <c r="L47" s="116"/>
      <c r="M47" s="116"/>
      <c r="N47" s="116"/>
      <c r="O47" s="116"/>
      <c r="P47" s="116"/>
      <c r="Q47" s="64"/>
      <c r="R47" s="64"/>
    </row>
    <row r="48" spans="1:18" s="65" customFormat="1">
      <c r="A48" s="117"/>
      <c r="B48" s="117"/>
      <c r="C48" s="82"/>
      <c r="D48" s="117"/>
      <c r="E48" s="116"/>
      <c r="F48" s="116"/>
      <c r="G48" s="116"/>
      <c r="J48" s="117"/>
      <c r="K48" s="117"/>
      <c r="L48" s="117"/>
      <c r="M48" s="116"/>
      <c r="N48" s="116"/>
      <c r="O48" s="116"/>
      <c r="P48" s="116"/>
      <c r="Q48" s="64"/>
      <c r="R48" s="64"/>
    </row>
    <row r="49" spans="1:18" s="65" customFormat="1">
      <c r="A49" s="118"/>
      <c r="B49" s="118"/>
      <c r="C49" s="82"/>
      <c r="D49" s="115"/>
      <c r="E49" s="116"/>
      <c r="F49" s="116"/>
      <c r="G49" s="116"/>
      <c r="J49" s="116"/>
      <c r="K49" s="116"/>
      <c r="L49" s="116"/>
      <c r="M49" s="116"/>
      <c r="N49" s="116"/>
      <c r="O49" s="116"/>
      <c r="P49" s="116"/>
      <c r="Q49" s="64"/>
      <c r="R49" s="64"/>
    </row>
  </sheetData>
  <mergeCells count="13">
    <mergeCell ref="B12:B13"/>
    <mergeCell ref="C12:C13"/>
    <mergeCell ref="D12:D13"/>
    <mergeCell ref="E12:E13"/>
    <mergeCell ref="F12:K12"/>
    <mergeCell ref="L12:P12"/>
    <mergeCell ref="A1:P1"/>
    <mergeCell ref="A2:P2"/>
    <mergeCell ref="M9:N9"/>
    <mergeCell ref="O9:P9"/>
    <mergeCell ref="A12:A13"/>
    <mergeCell ref="A4:P4"/>
    <mergeCell ref="A5:P5"/>
  </mergeCells>
  <printOptions horizontalCentered="1"/>
  <pageMargins left="0.74803149606299213" right="0.74803149606299213" top="1.1023622047244095" bottom="0.19685039370078741" header="0.43307086614173229" footer="0.23622047244094491"/>
  <pageSetup paperSize="9" scale="77" fitToHeight="3" orientation="landscape" r:id="rId1"/>
  <headerFooter alignWithMargins="0"/>
  <rowBreaks count="1" manualBreakCount="1">
    <brk id="14" max="1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67BDB-BF15-4E31-A38B-D3A32245A1DE}">
  <sheetPr>
    <tabColor theme="6" tint="-0.499984740745262"/>
  </sheetPr>
  <dimension ref="A1:S48"/>
  <sheetViews>
    <sheetView view="pageBreakPreview" zoomScale="85" zoomScaleNormal="85" zoomScaleSheetLayoutView="85" workbookViewId="0">
      <selection activeCell="I17" sqref="I17"/>
    </sheetView>
  </sheetViews>
  <sheetFormatPr defaultColWidth="9.28515625" defaultRowHeight="12.75"/>
  <cols>
    <col min="1" max="1" width="4.5703125" style="82" customWidth="1"/>
    <col min="2" max="2" width="5.42578125" style="82" customWidth="1"/>
    <col min="3" max="3" width="34.7109375" style="82" customWidth="1"/>
    <col min="4" max="4" width="5.5703125" style="82" customWidth="1"/>
    <col min="5" max="5" width="9.5703125" style="82" customWidth="1"/>
    <col min="6" max="6" width="9.42578125" style="82" customWidth="1"/>
    <col min="7" max="7" width="9.7109375" style="82" customWidth="1"/>
    <col min="8" max="8" width="9.5703125" style="82" customWidth="1"/>
    <col min="9" max="9" width="10.28515625" style="82" customWidth="1"/>
    <col min="10" max="10" width="9.7109375" style="82" customWidth="1"/>
    <col min="11" max="11" width="10.7109375" style="82" customWidth="1"/>
    <col min="12" max="12" width="10" style="82" customWidth="1"/>
    <col min="13" max="13" width="10.5703125" style="82" customWidth="1"/>
    <col min="14" max="14" width="11.28515625" style="82" customWidth="1"/>
    <col min="15" max="15" width="10.28515625" style="82" customWidth="1"/>
    <col min="16" max="16" width="12.28515625" style="82" customWidth="1"/>
    <col min="17" max="17" width="9.42578125" style="81" customWidth="1"/>
    <col min="18" max="18" width="9.28515625" style="81"/>
    <col min="19" max="19" width="11" style="82" customWidth="1"/>
    <col min="20" max="16384" width="9.28515625" style="82"/>
  </cols>
  <sheetData>
    <row r="1" spans="1:19" s="65" customFormat="1">
      <c r="A1" s="392" t="s">
        <v>47</v>
      </c>
      <c r="B1" s="392"/>
      <c r="C1" s="392"/>
      <c r="D1" s="392"/>
      <c r="E1" s="392"/>
      <c r="F1" s="392"/>
      <c r="G1" s="392"/>
      <c r="H1" s="392"/>
      <c r="I1" s="392"/>
      <c r="J1" s="392"/>
      <c r="K1" s="392"/>
      <c r="L1" s="392"/>
      <c r="M1" s="392"/>
      <c r="N1" s="392"/>
      <c r="O1" s="392"/>
      <c r="P1" s="392"/>
      <c r="Q1" s="63"/>
      <c r="R1" s="64"/>
    </row>
    <row r="2" spans="1:19" s="65" customFormat="1">
      <c r="A2" s="393" t="s">
        <v>784</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3"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4.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P37</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4.75"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c r="A14" s="74"/>
      <c r="B14" s="74"/>
      <c r="C14" s="39" t="s">
        <v>780</v>
      </c>
      <c r="D14" s="96"/>
      <c r="E14" s="86"/>
      <c r="F14" s="86"/>
      <c r="G14" s="178"/>
      <c r="H14" s="78"/>
      <c r="I14" s="78"/>
      <c r="J14" s="78"/>
      <c r="K14" s="79"/>
      <c r="L14" s="79"/>
      <c r="M14" s="80"/>
      <c r="N14" s="80"/>
      <c r="O14" s="80"/>
      <c r="P14" s="79"/>
    </row>
    <row r="15" spans="1:19" ht="38.25">
      <c r="A15" s="74">
        <v>1</v>
      </c>
      <c r="B15" s="177"/>
      <c r="C15" s="36" t="s">
        <v>781</v>
      </c>
      <c r="D15" s="96" t="s">
        <v>625</v>
      </c>
      <c r="E15" s="86">
        <v>4</v>
      </c>
      <c r="F15" s="86"/>
      <c r="G15" s="178"/>
      <c r="H15" s="83"/>
      <c r="I15" s="78"/>
      <c r="J15" s="78"/>
      <c r="K15" s="79"/>
      <c r="L15" s="79"/>
      <c r="M15" s="80"/>
      <c r="N15" s="80"/>
      <c r="O15" s="80"/>
      <c r="P15" s="79"/>
      <c r="S15" s="81"/>
    </row>
    <row r="16" spans="1:19" ht="38.25">
      <c r="A16" s="74">
        <v>2</v>
      </c>
      <c r="B16" s="177"/>
      <c r="C16" s="36" t="s">
        <v>766</v>
      </c>
      <c r="D16" s="96" t="s">
        <v>625</v>
      </c>
      <c r="E16" s="86">
        <v>1</v>
      </c>
      <c r="F16" s="86"/>
      <c r="G16" s="178"/>
      <c r="H16" s="83"/>
      <c r="I16" s="78"/>
      <c r="J16" s="78"/>
      <c r="K16" s="79"/>
      <c r="L16" s="79"/>
      <c r="M16" s="80"/>
      <c r="N16" s="80"/>
      <c r="O16" s="80"/>
      <c r="P16" s="79"/>
      <c r="S16" s="81"/>
    </row>
    <row r="17" spans="1:19" ht="38.25">
      <c r="A17" s="74">
        <v>3</v>
      </c>
      <c r="B17" s="177"/>
      <c r="C17" s="36" t="s">
        <v>767</v>
      </c>
      <c r="D17" s="96" t="s">
        <v>625</v>
      </c>
      <c r="E17" s="86">
        <v>1</v>
      </c>
      <c r="F17" s="86"/>
      <c r="G17" s="178"/>
      <c r="H17" s="83"/>
      <c r="I17" s="78"/>
      <c r="J17" s="78"/>
      <c r="K17" s="79"/>
      <c r="L17" s="79"/>
      <c r="M17" s="80"/>
      <c r="N17" s="80"/>
      <c r="O17" s="80"/>
      <c r="P17" s="79"/>
      <c r="S17" s="81"/>
    </row>
    <row r="18" spans="1:19" ht="38.25">
      <c r="A18" s="74">
        <v>4</v>
      </c>
      <c r="B18" s="177"/>
      <c r="C18" s="36" t="s">
        <v>902</v>
      </c>
      <c r="D18" s="96" t="s">
        <v>625</v>
      </c>
      <c r="E18" s="86">
        <v>1</v>
      </c>
      <c r="F18" s="86"/>
      <c r="G18" s="178"/>
      <c r="H18" s="83"/>
      <c r="I18" s="78"/>
      <c r="J18" s="78"/>
      <c r="K18" s="79"/>
      <c r="L18" s="79"/>
      <c r="M18" s="80"/>
      <c r="N18" s="80"/>
      <c r="O18" s="80"/>
      <c r="P18" s="79"/>
      <c r="S18" s="81"/>
    </row>
    <row r="19" spans="1:19" ht="25.5">
      <c r="A19" s="74">
        <v>5</v>
      </c>
      <c r="B19" s="177"/>
      <c r="C19" s="36" t="s">
        <v>782</v>
      </c>
      <c r="D19" s="96" t="s">
        <v>625</v>
      </c>
      <c r="E19" s="86">
        <v>1</v>
      </c>
      <c r="F19" s="86"/>
      <c r="G19" s="178"/>
      <c r="H19" s="83"/>
      <c r="I19" s="78"/>
      <c r="J19" s="78"/>
      <c r="K19" s="79"/>
      <c r="L19" s="79"/>
      <c r="M19" s="80"/>
      <c r="N19" s="80"/>
      <c r="O19" s="80"/>
      <c r="P19" s="79"/>
      <c r="S19" s="81"/>
    </row>
    <row r="20" spans="1:19" ht="25.5">
      <c r="A20" s="74">
        <v>6</v>
      </c>
      <c r="B20" s="177"/>
      <c r="C20" s="36" t="s">
        <v>783</v>
      </c>
      <c r="D20" s="96" t="s">
        <v>625</v>
      </c>
      <c r="E20" s="86">
        <v>1</v>
      </c>
      <c r="F20" s="86"/>
      <c r="G20" s="178"/>
      <c r="H20" s="83"/>
      <c r="I20" s="78"/>
      <c r="J20" s="78"/>
      <c r="K20" s="79"/>
      <c r="L20" s="79"/>
      <c r="M20" s="80"/>
      <c r="N20" s="80"/>
      <c r="O20" s="80"/>
      <c r="P20" s="79"/>
      <c r="S20" s="81"/>
    </row>
    <row r="21" spans="1:19" ht="25.5">
      <c r="A21" s="74"/>
      <c r="B21" s="177"/>
      <c r="C21" s="228" t="s">
        <v>797</v>
      </c>
      <c r="D21" s="53"/>
      <c r="E21" s="86"/>
      <c r="F21" s="86"/>
      <c r="G21" s="178"/>
      <c r="H21" s="83"/>
      <c r="I21" s="78"/>
      <c r="J21" s="78"/>
      <c r="K21" s="79"/>
      <c r="L21" s="79"/>
      <c r="M21" s="80"/>
      <c r="N21" s="80"/>
      <c r="O21" s="80"/>
      <c r="P21" s="79"/>
      <c r="S21" s="81"/>
    </row>
    <row r="22" spans="1:19" ht="38.25">
      <c r="A22" s="74">
        <v>33</v>
      </c>
      <c r="B22" s="177"/>
      <c r="C22" s="121" t="s">
        <v>766</v>
      </c>
      <c r="D22" s="53" t="s">
        <v>625</v>
      </c>
      <c r="E22" s="86">
        <v>1</v>
      </c>
      <c r="F22" s="86"/>
      <c r="G22" s="178"/>
      <c r="H22" s="83"/>
      <c r="I22" s="78"/>
      <c r="J22" s="78"/>
      <c r="K22" s="79"/>
      <c r="L22" s="79"/>
      <c r="M22" s="80"/>
      <c r="N22" s="80"/>
      <c r="O22" s="80"/>
      <c r="P22" s="79"/>
      <c r="S22" s="81"/>
    </row>
    <row r="23" spans="1:19" ht="38.25">
      <c r="A23" s="74">
        <v>34</v>
      </c>
      <c r="B23" s="177"/>
      <c r="C23" s="121" t="s">
        <v>767</v>
      </c>
      <c r="D23" s="53" t="s">
        <v>625</v>
      </c>
      <c r="E23" s="86">
        <v>2</v>
      </c>
      <c r="F23" s="86"/>
      <c r="G23" s="178"/>
      <c r="H23" s="83"/>
      <c r="I23" s="78"/>
      <c r="J23" s="78"/>
      <c r="K23" s="79"/>
      <c r="L23" s="79"/>
      <c r="M23" s="80"/>
      <c r="N23" s="80"/>
      <c r="O23" s="80"/>
      <c r="P23" s="79"/>
      <c r="S23" s="81"/>
    </row>
    <row r="24" spans="1:19" ht="25.5">
      <c r="A24" s="74">
        <v>35</v>
      </c>
      <c r="B24" s="177"/>
      <c r="C24" s="121" t="s">
        <v>768</v>
      </c>
      <c r="D24" s="53" t="s">
        <v>625</v>
      </c>
      <c r="E24" s="86">
        <v>1</v>
      </c>
      <c r="F24" s="86"/>
      <c r="G24" s="178"/>
      <c r="H24" s="83"/>
      <c r="I24" s="78"/>
      <c r="J24" s="78"/>
      <c r="K24" s="79"/>
      <c r="L24" s="79"/>
      <c r="M24" s="80"/>
      <c r="N24" s="80"/>
      <c r="O24" s="80"/>
      <c r="P24" s="79"/>
      <c r="S24" s="81"/>
    </row>
    <row r="25" spans="1:19" ht="51">
      <c r="A25" s="74">
        <v>36</v>
      </c>
      <c r="B25" s="177"/>
      <c r="C25" s="121" t="s">
        <v>769</v>
      </c>
      <c r="D25" s="53" t="s">
        <v>625</v>
      </c>
      <c r="E25" s="86">
        <v>1</v>
      </c>
      <c r="F25" s="86"/>
      <c r="G25" s="178"/>
      <c r="H25" s="83"/>
      <c r="I25" s="78"/>
      <c r="J25" s="78"/>
      <c r="K25" s="79"/>
      <c r="L25" s="79"/>
      <c r="M25" s="80"/>
      <c r="N25" s="80"/>
      <c r="O25" s="80"/>
      <c r="P25" s="79"/>
      <c r="S25" s="81"/>
    </row>
    <row r="26" spans="1:19" ht="25.5">
      <c r="A26" s="74">
        <v>37</v>
      </c>
      <c r="B26" s="177"/>
      <c r="C26" s="121" t="s">
        <v>783</v>
      </c>
      <c r="D26" s="53" t="s">
        <v>625</v>
      </c>
      <c r="E26" s="86">
        <v>1</v>
      </c>
      <c r="F26" s="86"/>
      <c r="G26" s="178"/>
      <c r="H26" s="83"/>
      <c r="I26" s="78"/>
      <c r="J26" s="78"/>
      <c r="K26" s="79"/>
      <c r="L26" s="79"/>
      <c r="M26" s="80"/>
      <c r="N26" s="80"/>
      <c r="O26" s="80"/>
      <c r="P26" s="79"/>
      <c r="S26" s="81"/>
    </row>
    <row r="27" spans="1:19" ht="51">
      <c r="A27" s="74">
        <v>38</v>
      </c>
      <c r="B27" s="177"/>
      <c r="C27" s="121" t="s">
        <v>799</v>
      </c>
      <c r="D27" s="53" t="s">
        <v>625</v>
      </c>
      <c r="E27" s="86">
        <v>1</v>
      </c>
      <c r="F27" s="86"/>
      <c r="G27" s="178"/>
      <c r="H27" s="83"/>
      <c r="I27" s="78"/>
      <c r="J27" s="78"/>
      <c r="K27" s="79"/>
      <c r="L27" s="79"/>
      <c r="M27" s="80"/>
      <c r="N27" s="80"/>
      <c r="O27" s="80"/>
      <c r="P27" s="79"/>
      <c r="S27" s="81"/>
    </row>
    <row r="28" spans="1:19" ht="89.25">
      <c r="A28" s="74">
        <v>39</v>
      </c>
      <c r="B28" s="177"/>
      <c r="C28" s="121" t="s">
        <v>771</v>
      </c>
      <c r="D28" s="53" t="s">
        <v>625</v>
      </c>
      <c r="E28" s="86">
        <v>1</v>
      </c>
      <c r="F28" s="86"/>
      <c r="G28" s="178"/>
      <c r="H28" s="83"/>
      <c r="I28" s="78"/>
      <c r="J28" s="78"/>
      <c r="K28" s="79"/>
      <c r="L28" s="79"/>
      <c r="M28" s="80"/>
      <c r="N28" s="80"/>
      <c r="O28" s="80"/>
      <c r="P28" s="79"/>
      <c r="S28" s="81"/>
    </row>
    <row r="29" spans="1:19" ht="51">
      <c r="A29" s="74">
        <v>40</v>
      </c>
      <c r="B29" s="177"/>
      <c r="C29" s="121" t="s">
        <v>798</v>
      </c>
      <c r="D29" s="53" t="s">
        <v>625</v>
      </c>
      <c r="E29" s="86">
        <v>1</v>
      </c>
      <c r="F29" s="86"/>
      <c r="G29" s="178"/>
      <c r="H29" s="83"/>
      <c r="I29" s="78"/>
      <c r="J29" s="78"/>
      <c r="K29" s="79"/>
      <c r="L29" s="79"/>
      <c r="M29" s="80"/>
      <c r="N29" s="80"/>
      <c r="O29" s="80"/>
      <c r="P29" s="79"/>
      <c r="S29" s="81"/>
    </row>
    <row r="30" spans="1:19" ht="38.25">
      <c r="A30" s="74">
        <v>41</v>
      </c>
      <c r="B30" s="177"/>
      <c r="C30" s="121" t="s">
        <v>772</v>
      </c>
      <c r="D30" s="53" t="s">
        <v>625</v>
      </c>
      <c r="E30" s="86">
        <v>1</v>
      </c>
      <c r="F30" s="86"/>
      <c r="G30" s="178"/>
      <c r="H30" s="83"/>
      <c r="I30" s="78"/>
      <c r="J30" s="78"/>
      <c r="K30" s="79"/>
      <c r="L30" s="79"/>
      <c r="M30" s="80"/>
      <c r="N30" s="80"/>
      <c r="O30" s="80"/>
      <c r="P30" s="79"/>
      <c r="S30" s="81"/>
    </row>
    <row r="31" spans="1:19" ht="51">
      <c r="A31" s="74">
        <v>42</v>
      </c>
      <c r="B31" s="177"/>
      <c r="C31" s="121" t="s">
        <v>800</v>
      </c>
      <c r="D31" s="53" t="s">
        <v>625</v>
      </c>
      <c r="E31" s="86">
        <v>1</v>
      </c>
      <c r="F31" s="86"/>
      <c r="G31" s="178"/>
      <c r="H31" s="83"/>
      <c r="I31" s="78"/>
      <c r="J31" s="78"/>
      <c r="K31" s="79"/>
      <c r="L31" s="79"/>
      <c r="M31" s="80"/>
      <c r="N31" s="80"/>
      <c r="O31" s="80"/>
      <c r="P31" s="79"/>
      <c r="S31" s="81"/>
    </row>
    <row r="32" spans="1:19" ht="38.25">
      <c r="A32" s="74">
        <v>43</v>
      </c>
      <c r="B32" s="177"/>
      <c r="C32" s="121" t="s">
        <v>774</v>
      </c>
      <c r="D32" s="53" t="s">
        <v>625</v>
      </c>
      <c r="E32" s="86">
        <v>1</v>
      </c>
      <c r="F32" s="86"/>
      <c r="G32" s="178"/>
      <c r="H32" s="83"/>
      <c r="I32" s="78"/>
      <c r="J32" s="78"/>
      <c r="K32" s="79"/>
      <c r="L32" s="79"/>
      <c r="M32" s="80"/>
      <c r="N32" s="80"/>
      <c r="O32" s="80"/>
      <c r="P32" s="79"/>
      <c r="S32" s="81"/>
    </row>
    <row r="33" spans="1:19" ht="25.5">
      <c r="A33" s="74">
        <v>44</v>
      </c>
      <c r="B33" s="177"/>
      <c r="C33" s="121" t="s">
        <v>775</v>
      </c>
      <c r="D33" s="53" t="s">
        <v>625</v>
      </c>
      <c r="E33" s="86">
        <v>1</v>
      </c>
      <c r="F33" s="86"/>
      <c r="G33" s="178"/>
      <c r="H33" s="83"/>
      <c r="I33" s="78"/>
      <c r="J33" s="78"/>
      <c r="K33" s="79"/>
      <c r="L33" s="79"/>
      <c r="M33" s="80"/>
      <c r="N33" s="80"/>
      <c r="O33" s="80"/>
      <c r="P33" s="79"/>
      <c r="S33" s="81"/>
    </row>
    <row r="34" spans="1:19">
      <c r="A34" s="74"/>
      <c r="B34" s="177"/>
      <c r="C34" s="228" t="s">
        <v>778</v>
      </c>
      <c r="D34" s="53"/>
      <c r="E34" s="86"/>
      <c r="F34" s="86"/>
      <c r="G34" s="178"/>
      <c r="H34" s="83"/>
      <c r="I34" s="78"/>
      <c r="J34" s="78"/>
      <c r="K34" s="79"/>
      <c r="L34" s="79"/>
      <c r="M34" s="80"/>
      <c r="N34" s="80"/>
      <c r="O34" s="80"/>
      <c r="P34" s="79"/>
      <c r="S34" s="81"/>
    </row>
    <row r="35" spans="1:19" ht="76.5">
      <c r="A35" s="74">
        <v>45</v>
      </c>
      <c r="B35" s="177"/>
      <c r="C35" s="121" t="s">
        <v>801</v>
      </c>
      <c r="D35" s="53" t="s">
        <v>625</v>
      </c>
      <c r="E35" s="86">
        <v>2</v>
      </c>
      <c r="F35" s="86"/>
      <c r="G35" s="178"/>
      <c r="H35" s="83"/>
      <c r="I35" s="78"/>
      <c r="J35" s="78"/>
      <c r="K35" s="79"/>
      <c r="L35" s="79"/>
      <c r="M35" s="80"/>
      <c r="N35" s="80"/>
      <c r="O35" s="80"/>
      <c r="P35" s="79"/>
      <c r="S35" s="81"/>
    </row>
    <row r="36" spans="1:19">
      <c r="A36" s="74"/>
      <c r="B36" s="74"/>
      <c r="C36" s="49"/>
      <c r="D36" s="53"/>
      <c r="E36" s="54"/>
      <c r="F36" s="54"/>
      <c r="G36" s="54"/>
      <c r="H36" s="83"/>
      <c r="I36" s="110"/>
      <c r="J36" s="110"/>
      <c r="K36" s="79"/>
      <c r="L36" s="79"/>
      <c r="M36" s="80"/>
      <c r="N36" s="80"/>
      <c r="O36" s="80"/>
      <c r="P36" s="79"/>
    </row>
    <row r="37" spans="1:19" s="65" customFormat="1" ht="25.5">
      <c r="A37" s="89"/>
      <c r="B37" s="89"/>
      <c r="C37" s="113" t="str">
        <f>'1.1 Pamati, ā.inž.'!$C$43</f>
        <v xml:space="preserve">Tiešās izmaksas kopā, t. sk. darba devēja sociālais nodoklis </v>
      </c>
      <c r="D37" s="91"/>
      <c r="E37" s="92"/>
      <c r="F37" s="92"/>
      <c r="G37" s="92"/>
      <c r="H37" s="92"/>
      <c r="I37" s="92"/>
      <c r="J37" s="92"/>
      <c r="K37" s="93"/>
      <c r="L37" s="93">
        <f>SUM(L14:L36)</f>
        <v>0</v>
      </c>
      <c r="M37" s="93">
        <f>SUM(M14:M36)</f>
        <v>0</v>
      </c>
      <c r="N37" s="93">
        <f>SUM(N14:N36)</f>
        <v>0</v>
      </c>
      <c r="O37" s="93">
        <f>SUM(O14:O36)</f>
        <v>0</v>
      </c>
      <c r="P37" s="93">
        <f>SUM(P14:P36)</f>
        <v>0</v>
      </c>
      <c r="Q37" s="64"/>
      <c r="R37" s="64"/>
    </row>
    <row r="38" spans="1:19" s="107" customFormat="1">
      <c r="A38" s="163"/>
      <c r="B38" s="163"/>
      <c r="C38" s="164"/>
    </row>
    <row r="39" spans="1:19" s="107" customFormat="1">
      <c r="A39" s="106"/>
      <c r="B39" s="125"/>
      <c r="C39" s="164"/>
      <c r="D39" s="164"/>
      <c r="E39" s="164"/>
      <c r="F39" s="164"/>
    </row>
    <row r="40" spans="1:19" s="107" customFormat="1">
      <c r="A40" s="163"/>
      <c r="B40" s="163"/>
      <c r="C40" s="164"/>
    </row>
    <row r="41" spans="1:19" s="107" customFormat="1">
      <c r="A41" s="125" t="str">
        <f>'1.1 Pamati, ā.inž.'!$A$47</f>
        <v xml:space="preserve">Sastādīja: </v>
      </c>
      <c r="B41" s="181"/>
      <c r="C41" s="182"/>
    </row>
    <row r="42" spans="1:19">
      <c r="A42" s="125"/>
      <c r="B42" s="81"/>
      <c r="C42" s="184"/>
      <c r="F42" s="187"/>
      <c r="Q42" s="82"/>
      <c r="R42" s="82"/>
    </row>
    <row r="43" spans="1:19">
      <c r="A43" s="125"/>
      <c r="B43" s="81"/>
      <c r="C43" s="81"/>
      <c r="Q43" s="82"/>
      <c r="R43" s="82"/>
    </row>
    <row r="44" spans="1:19" s="81" customFormat="1">
      <c r="A44" s="189"/>
      <c r="D44" s="82"/>
      <c r="E44" s="82"/>
      <c r="F44" s="82"/>
    </row>
    <row r="45" spans="1:19">
      <c r="A45" s="125" t="str">
        <f>'1.1 Pamati, ā.inž.'!$A$51</f>
        <v xml:space="preserve">Pārbaudīja: </v>
      </c>
      <c r="B45" s="81"/>
      <c r="C45" s="81"/>
      <c r="Q45" s="82"/>
      <c r="R45" s="82"/>
    </row>
    <row r="46" spans="1:19">
      <c r="A46" s="81"/>
      <c r="B46" s="81"/>
      <c r="C46" s="81"/>
      <c r="Q46" s="82"/>
      <c r="R46" s="82"/>
    </row>
    <row r="47" spans="1:19">
      <c r="A47" s="81"/>
      <c r="B47" s="81"/>
      <c r="C47" s="81"/>
      <c r="Q47" s="82"/>
      <c r="R47" s="82"/>
    </row>
    <row r="48" spans="1:19">
      <c r="A48" s="81"/>
      <c r="B48" s="81"/>
      <c r="C48" s="81"/>
      <c r="Q48" s="82"/>
      <c r="R48" s="82"/>
    </row>
  </sheetData>
  <mergeCells count="13">
    <mergeCell ref="B12:B13"/>
    <mergeCell ref="C12:C13"/>
    <mergeCell ref="D12:D13"/>
    <mergeCell ref="E12:E13"/>
    <mergeCell ref="F12:K12"/>
    <mergeCell ref="L12:P12"/>
    <mergeCell ref="A1:P1"/>
    <mergeCell ref="A2:P2"/>
    <mergeCell ref="M9:N9"/>
    <mergeCell ref="O9:P9"/>
    <mergeCell ref="A12:A13"/>
    <mergeCell ref="A4:P4"/>
    <mergeCell ref="A5:P5"/>
  </mergeCells>
  <printOptions horizontalCentered="1"/>
  <pageMargins left="0.74803149606299213" right="0.74803149606299213" top="0.98425196850393704" bottom="0.15748031496062992" header="0.43307086614173229" footer="0.23622047244094491"/>
  <pageSetup paperSize="9" scale="7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3C5C7-60A7-467F-ADAB-8CD813BC07D2}">
  <sheetPr>
    <tabColor theme="6" tint="-0.499984740745262"/>
  </sheetPr>
  <dimension ref="A1:R29"/>
  <sheetViews>
    <sheetView view="pageBreakPreview" zoomScale="85" zoomScaleNormal="85" workbookViewId="0">
      <selection activeCell="A5" sqref="A5:P5"/>
    </sheetView>
  </sheetViews>
  <sheetFormatPr defaultColWidth="9.28515625" defaultRowHeight="12.75"/>
  <cols>
    <col min="1" max="1" width="4.5703125" style="82" customWidth="1"/>
    <col min="2" max="2" width="5.42578125" style="82" customWidth="1"/>
    <col min="3" max="3" width="37.5703125" style="82" customWidth="1"/>
    <col min="4" max="4" width="6.28515625" style="82" customWidth="1"/>
    <col min="5" max="5" width="9.5703125" style="82" customWidth="1"/>
    <col min="6" max="6" width="9.28515625" style="82" customWidth="1"/>
    <col min="7" max="7" width="9" style="82" customWidth="1"/>
    <col min="8" max="8" width="9.42578125" style="82" customWidth="1"/>
    <col min="9" max="9" width="10.28515625" style="82" customWidth="1"/>
    <col min="10" max="10" width="9.42578125" style="82" customWidth="1"/>
    <col min="11" max="11" width="11" style="82" customWidth="1"/>
    <col min="12" max="12" width="9.7109375" style="82" customWidth="1"/>
    <col min="13" max="13" width="10" style="82" customWidth="1"/>
    <col min="14" max="14" width="11.42578125" style="82" customWidth="1"/>
    <col min="15" max="15" width="9.5703125" style="82" customWidth="1"/>
    <col min="16" max="16" width="11.42578125" style="82" customWidth="1"/>
    <col min="17" max="17" width="9.42578125" style="81" customWidth="1"/>
    <col min="18" max="18" width="9.28515625" style="81"/>
    <col min="19" max="19" width="11" style="82" customWidth="1"/>
    <col min="20" max="16384" width="9.28515625" style="82"/>
  </cols>
  <sheetData>
    <row r="1" spans="1:18" s="65" customFormat="1">
      <c r="A1" s="392" t="s">
        <v>820</v>
      </c>
      <c r="B1" s="392"/>
      <c r="C1" s="392"/>
      <c r="D1" s="392"/>
      <c r="E1" s="392"/>
      <c r="F1" s="392"/>
      <c r="G1" s="392"/>
      <c r="H1" s="392"/>
      <c r="I1" s="392"/>
      <c r="J1" s="392"/>
      <c r="K1" s="392"/>
      <c r="L1" s="392"/>
      <c r="M1" s="392"/>
      <c r="N1" s="392"/>
      <c r="O1" s="392"/>
      <c r="P1" s="392"/>
      <c r="Q1" s="63"/>
      <c r="R1" s="64"/>
    </row>
    <row r="2" spans="1:18" s="65" customFormat="1">
      <c r="A2" s="397" t="str">
        <f>Kops.1!C30</f>
        <v>Aprīkojums ārtelpu</v>
      </c>
      <c r="B2" s="393"/>
      <c r="C2" s="393"/>
      <c r="D2" s="393"/>
      <c r="E2" s="393"/>
      <c r="F2" s="393"/>
      <c r="G2" s="393"/>
      <c r="H2" s="393"/>
      <c r="I2" s="393"/>
      <c r="J2" s="393"/>
      <c r="K2" s="393"/>
      <c r="L2" s="393"/>
      <c r="M2" s="393"/>
      <c r="N2" s="393"/>
      <c r="O2" s="393"/>
      <c r="P2" s="393"/>
      <c r="Q2" s="64"/>
      <c r="R2" s="64"/>
    </row>
    <row r="3" spans="1:18" s="65" customFormat="1">
      <c r="A3" s="66"/>
      <c r="B3" s="66"/>
      <c r="C3" s="66"/>
      <c r="D3" s="66"/>
      <c r="E3" s="66"/>
      <c r="F3" s="66"/>
      <c r="G3" s="66"/>
      <c r="H3" s="66"/>
      <c r="I3" s="66"/>
      <c r="J3" s="66"/>
      <c r="K3" s="66"/>
      <c r="L3" s="66"/>
      <c r="M3" s="66"/>
      <c r="N3" s="66"/>
      <c r="O3" s="66"/>
      <c r="P3" s="66"/>
      <c r="Q3" s="64"/>
      <c r="R3" s="64"/>
    </row>
    <row r="4" spans="1:18" s="65" customFormat="1" ht="27"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8" s="65" customFormat="1" ht="29.2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8" s="65" customFormat="1">
      <c r="A6" s="68" t="str">
        <f>'1.1 Pamati, ā.inž.'!$A$6</f>
        <v>Objekta adrese: Liliju iela 109</v>
      </c>
      <c r="B6" s="68"/>
      <c r="C6" s="64"/>
      <c r="D6" s="70"/>
      <c r="E6" s="70"/>
      <c r="F6" s="70"/>
      <c r="G6" s="70"/>
      <c r="H6" s="64"/>
      <c r="I6" s="64"/>
      <c r="J6" s="64"/>
      <c r="K6" s="64"/>
      <c r="L6" s="64"/>
      <c r="M6" s="64"/>
      <c r="N6" s="64"/>
      <c r="O6" s="64"/>
      <c r="P6" s="64"/>
      <c r="Q6" s="64"/>
      <c r="R6" s="64"/>
    </row>
    <row r="7" spans="1:18"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8" s="65" customFormat="1">
      <c r="A8" s="68"/>
      <c r="B8" s="68"/>
      <c r="C8" s="64"/>
      <c r="D8" s="70"/>
      <c r="E8" s="70"/>
      <c r="F8" s="70"/>
      <c r="G8" s="70"/>
      <c r="H8" s="64"/>
      <c r="I8" s="64"/>
      <c r="J8" s="64"/>
      <c r="K8" s="64"/>
      <c r="L8" s="64"/>
      <c r="M8" s="64"/>
      <c r="N8" s="64"/>
      <c r="O8" s="64"/>
      <c r="P8" s="64"/>
      <c r="Q8" s="64"/>
      <c r="R8" s="64"/>
    </row>
    <row r="9" spans="1:18" s="65" customFormat="1">
      <c r="A9" s="65" t="str">
        <f>'1.1 Pamati, ā.inž.'!$A$9</f>
        <v>Tāme sastādīta 2026.gada tirgus cenās</v>
      </c>
      <c r="C9" s="125"/>
      <c r="D9" s="70"/>
      <c r="H9" s="64"/>
      <c r="I9" s="64"/>
      <c r="J9" s="64"/>
      <c r="K9" s="71"/>
      <c r="L9" s="71"/>
      <c r="M9" s="394" t="s">
        <v>20</v>
      </c>
      <c r="N9" s="394"/>
      <c r="O9" s="395">
        <f>P17</f>
        <v>0</v>
      </c>
      <c r="P9" s="396"/>
      <c r="Q9" s="64"/>
      <c r="R9" s="64"/>
    </row>
    <row r="10" spans="1:18" s="65" customFormat="1">
      <c r="C10" s="125"/>
      <c r="D10" s="70"/>
      <c r="H10" s="64"/>
      <c r="I10" s="64"/>
      <c r="J10" s="64"/>
      <c r="K10" s="71"/>
      <c r="L10" s="71"/>
      <c r="M10" s="70"/>
      <c r="N10" s="70"/>
      <c r="O10" s="72"/>
      <c r="P10" s="73"/>
      <c r="Q10" s="64"/>
      <c r="R10" s="64"/>
    </row>
    <row r="11" spans="1:18" s="65" customFormat="1">
      <c r="A11" s="68"/>
      <c r="B11" s="68"/>
      <c r="C11" s="68"/>
      <c r="D11" s="64"/>
      <c r="P11" s="70" t="str">
        <f>Kops.1!$I$15</f>
        <v>Tāme sastādīta [datums]</v>
      </c>
      <c r="Q11" s="64"/>
      <c r="R11" s="64"/>
    </row>
    <row r="12" spans="1:18"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8" s="65" customFormat="1" ht="57"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8" s="107" customFormat="1">
      <c r="A14" s="74">
        <f>ROW()-13</f>
        <v>1</v>
      </c>
      <c r="B14" s="177"/>
      <c r="C14" s="224" t="s">
        <v>741</v>
      </c>
      <c r="D14" s="225"/>
      <c r="E14" s="54"/>
      <c r="F14" s="86"/>
      <c r="G14" s="178"/>
      <c r="H14" s="83"/>
      <c r="I14" s="178"/>
      <c r="J14" s="178"/>
      <c r="K14" s="79"/>
      <c r="L14" s="79"/>
      <c r="M14" s="80"/>
      <c r="N14" s="80"/>
      <c r="O14" s="80"/>
      <c r="P14" s="79"/>
      <c r="Q14" s="106"/>
      <c r="R14" s="106"/>
    </row>
    <row r="15" spans="1:18" s="107" customFormat="1">
      <c r="A15" s="74">
        <f>ROW()-13</f>
        <v>2</v>
      </c>
      <c r="B15" s="177"/>
      <c r="C15" s="227" t="s">
        <v>742</v>
      </c>
      <c r="D15" s="225" t="s">
        <v>625</v>
      </c>
      <c r="E15" s="54">
        <v>1</v>
      </c>
      <c r="F15" s="86"/>
      <c r="G15" s="178"/>
      <c r="H15" s="83"/>
      <c r="I15" s="178"/>
      <c r="J15" s="178"/>
      <c r="K15" s="79"/>
      <c r="L15" s="79"/>
      <c r="M15" s="80"/>
      <c r="N15" s="80"/>
      <c r="O15" s="80"/>
      <c r="P15" s="79"/>
      <c r="Q15" s="106"/>
      <c r="R15" s="106"/>
    </row>
    <row r="16" spans="1:18" s="107" customFormat="1">
      <c r="A16" s="74">
        <f>ROW()-13</f>
        <v>3</v>
      </c>
      <c r="B16" s="177"/>
      <c r="C16" s="227" t="s">
        <v>743</v>
      </c>
      <c r="D16" s="225" t="s">
        <v>625</v>
      </c>
      <c r="E16" s="54">
        <v>1</v>
      </c>
      <c r="F16" s="86"/>
      <c r="G16" s="178"/>
      <c r="H16" s="83"/>
      <c r="I16" s="178"/>
      <c r="J16" s="178"/>
      <c r="K16" s="79"/>
      <c r="L16" s="79"/>
      <c r="M16" s="80"/>
      <c r="N16" s="80"/>
      <c r="O16" s="80"/>
      <c r="P16" s="79"/>
      <c r="Q16" s="106"/>
      <c r="R16" s="106"/>
    </row>
    <row r="17" spans="1:18" s="65" customFormat="1" ht="25.5">
      <c r="A17" s="89"/>
      <c r="B17" s="89"/>
      <c r="C17" s="113" t="str">
        <f>'1.1 Pamati, ā.inž.'!$C$43</f>
        <v xml:space="preserve">Tiešās izmaksas kopā, t. sk. darba devēja sociālais nodoklis </v>
      </c>
      <c r="D17" s="91"/>
      <c r="E17" s="92"/>
      <c r="F17" s="92"/>
      <c r="G17" s="92"/>
      <c r="H17" s="92"/>
      <c r="I17" s="92"/>
      <c r="J17" s="92"/>
      <c r="K17" s="93"/>
      <c r="L17" s="93">
        <f>SUM(L14:L16)</f>
        <v>0</v>
      </c>
      <c r="M17" s="93">
        <f>SUM(M14:M16)</f>
        <v>0</v>
      </c>
      <c r="N17" s="93">
        <f>SUM(N14:N16)</f>
        <v>0</v>
      </c>
      <c r="O17" s="93">
        <f>SUM(O14:O16)</f>
        <v>0</v>
      </c>
      <c r="P17" s="93">
        <f>SUM(P14:P16)</f>
        <v>0</v>
      </c>
      <c r="Q17" s="64"/>
      <c r="R17" s="64"/>
    </row>
    <row r="18" spans="1:18" s="107" customFormat="1">
      <c r="A18" s="163"/>
      <c r="B18" s="163"/>
      <c r="C18" s="164"/>
    </row>
    <row r="19" spans="1:18" s="107" customFormat="1">
      <c r="A19" s="106"/>
      <c r="B19" s="125"/>
      <c r="C19" s="164"/>
      <c r="D19" s="164"/>
      <c r="E19" s="164"/>
      <c r="F19" s="164"/>
    </row>
    <row r="20" spans="1:18" s="107" customFormat="1">
      <c r="A20" s="106"/>
      <c r="B20" s="125"/>
      <c r="C20" s="164"/>
      <c r="D20" s="164"/>
      <c r="E20" s="164"/>
      <c r="F20" s="164"/>
    </row>
    <row r="21" spans="1:18" s="107" customFormat="1">
      <c r="A21" s="163"/>
      <c r="B21" s="163"/>
      <c r="C21" s="164"/>
    </row>
    <row r="22" spans="1:18" s="107" customFormat="1">
      <c r="A22" s="125" t="str">
        <f>'1.1 Pamati, ā.inž.'!$A$47</f>
        <v xml:space="preserve">Sastādīja: </v>
      </c>
      <c r="B22" s="181"/>
      <c r="C22" s="182"/>
    </row>
    <row r="23" spans="1:18">
      <c r="A23" s="125"/>
      <c r="B23" s="81"/>
      <c r="C23" s="184"/>
      <c r="F23" s="187"/>
      <c r="Q23" s="82"/>
      <c r="R23" s="82"/>
    </row>
    <row r="24" spans="1:18">
      <c r="A24" s="125"/>
      <c r="B24" s="81"/>
      <c r="C24" s="81"/>
      <c r="Q24" s="82"/>
      <c r="R24" s="82"/>
    </row>
    <row r="25" spans="1:18" s="81" customFormat="1">
      <c r="A25" s="189"/>
      <c r="D25" s="82"/>
      <c r="E25" s="82"/>
      <c r="F25" s="82"/>
    </row>
    <row r="26" spans="1:18">
      <c r="A26" s="125" t="str">
        <f>'1.1 Pamati, ā.inž.'!$A$51</f>
        <v xml:space="preserve">Pārbaudīja: </v>
      </c>
      <c r="B26" s="81"/>
      <c r="C26" s="81"/>
      <c r="Q26" s="82"/>
      <c r="R26" s="82"/>
    </row>
    <row r="27" spans="1:18">
      <c r="A27" s="81"/>
      <c r="B27" s="81"/>
      <c r="C27" s="81"/>
      <c r="Q27" s="82"/>
      <c r="R27" s="82"/>
    </row>
    <row r="28" spans="1:18">
      <c r="A28" s="81"/>
      <c r="B28" s="81"/>
      <c r="C28" s="81"/>
      <c r="Q28" s="82"/>
      <c r="R28" s="82"/>
    </row>
    <row r="29" spans="1:18">
      <c r="A29" s="81"/>
      <c r="B29" s="81"/>
      <c r="C29" s="81"/>
      <c r="Q29" s="82"/>
      <c r="R29" s="82"/>
    </row>
  </sheetData>
  <mergeCells count="13">
    <mergeCell ref="B12:B13"/>
    <mergeCell ref="C12:C13"/>
    <mergeCell ref="D12:D13"/>
    <mergeCell ref="E12:E13"/>
    <mergeCell ref="F12:K12"/>
    <mergeCell ref="L12:P12"/>
    <mergeCell ref="A1:P1"/>
    <mergeCell ref="A2:P2"/>
    <mergeCell ref="M9:N9"/>
    <mergeCell ref="O9:P9"/>
    <mergeCell ref="A12:A13"/>
    <mergeCell ref="A4:P4"/>
    <mergeCell ref="A5:P5"/>
  </mergeCells>
  <printOptions horizontalCentered="1"/>
  <pageMargins left="0.74803149606299202" right="0.74803149606299202" top="1.0649606300000001" bottom="0.35433070900000002" header="0.43307086614173201" footer="0.23622047244094499"/>
  <pageSetup paperSize="9" scale="7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4760-24DE-4161-BFCA-E1AE83B89DF0}">
  <sheetPr>
    <tabColor theme="6" tint="-0.499984740745262"/>
  </sheetPr>
  <dimension ref="A1:U75"/>
  <sheetViews>
    <sheetView view="pageBreakPreview" zoomScale="85" zoomScaleNormal="85" workbookViewId="0">
      <selection activeCell="K16" sqref="K16"/>
    </sheetView>
  </sheetViews>
  <sheetFormatPr defaultColWidth="9.28515625" defaultRowHeight="12.75"/>
  <cols>
    <col min="1" max="1" width="4.5703125" style="82" customWidth="1"/>
    <col min="2" max="2" width="5.42578125" style="82" customWidth="1"/>
    <col min="3" max="3" width="32.42578125" style="82" customWidth="1"/>
    <col min="4" max="4" width="13.28515625" style="190" customWidth="1"/>
    <col min="5" max="5" width="10.5703125" style="190" customWidth="1"/>
    <col min="6" max="6" width="5.7109375" style="82" customWidth="1"/>
    <col min="7" max="7" width="10.5703125" style="82" customWidth="1"/>
    <col min="8" max="9" width="8.7109375" style="82" customWidth="1"/>
    <col min="10" max="10" width="9.5703125" style="82" customWidth="1"/>
    <col min="11" max="11" width="10.28515625" style="82" customWidth="1"/>
    <col min="12" max="12" width="10.42578125" style="82" customWidth="1"/>
    <col min="13" max="13" width="10" style="82" customWidth="1"/>
    <col min="14" max="15" width="9.7109375" style="82" customWidth="1"/>
    <col min="16" max="16" width="10.7109375" style="82" customWidth="1"/>
    <col min="17" max="17" width="9" style="82" customWidth="1"/>
    <col min="18"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46</v>
      </c>
      <c r="B1" s="392"/>
      <c r="C1" s="392"/>
      <c r="D1" s="392"/>
      <c r="E1" s="392"/>
      <c r="F1" s="392"/>
      <c r="G1" s="392"/>
      <c r="H1" s="392"/>
      <c r="I1" s="392"/>
      <c r="J1" s="392"/>
      <c r="K1" s="392"/>
      <c r="L1" s="392"/>
      <c r="M1" s="392"/>
      <c r="N1" s="392"/>
      <c r="O1" s="392"/>
      <c r="P1" s="392"/>
      <c r="Q1" s="392"/>
      <c r="R1" s="392"/>
      <c r="S1" s="63"/>
      <c r="T1" s="64"/>
    </row>
    <row r="2" spans="1:21" s="65" customFormat="1">
      <c r="A2" s="393" t="s">
        <v>70</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29.2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39"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R64</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58.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177">
        <f>ROW()-13</f>
        <v>1</v>
      </c>
      <c r="B14" s="177"/>
      <c r="C14" s="39" t="s">
        <v>221</v>
      </c>
      <c r="D14" s="84"/>
      <c r="E14" s="84"/>
      <c r="F14" s="96"/>
      <c r="G14" s="86"/>
      <c r="H14" s="86"/>
      <c r="I14" s="178"/>
      <c r="J14" s="83"/>
      <c r="K14" s="83"/>
      <c r="L14" s="83"/>
      <c r="M14" s="79">
        <f>ROUND(J14+K14+L14,2)</f>
        <v>0</v>
      </c>
      <c r="N14" s="79">
        <f>ROUND(H14*G14,2)</f>
        <v>0</v>
      </c>
      <c r="O14" s="80">
        <f>ROUND(J14*G14,2)</f>
        <v>0</v>
      </c>
      <c r="P14" s="80">
        <f>ROUND(K14*G14,2)</f>
        <v>0</v>
      </c>
      <c r="Q14" s="80">
        <f>ROUND(L14*G14,2)</f>
        <v>0</v>
      </c>
      <c r="R14" s="79">
        <f>ROUND(O14+P14+Q14,2)</f>
        <v>0</v>
      </c>
      <c r="U14" s="81"/>
    </row>
    <row r="15" spans="1:21" ht="38.25">
      <c r="A15" s="177">
        <f>ROW()-13</f>
        <v>2</v>
      </c>
      <c r="B15" s="177"/>
      <c r="C15" s="36" t="s">
        <v>957</v>
      </c>
      <c r="D15" s="102"/>
      <c r="E15" s="84"/>
      <c r="F15" s="96" t="s">
        <v>610</v>
      </c>
      <c r="G15" s="86">
        <v>1</v>
      </c>
      <c r="H15" s="86"/>
      <c r="I15" s="178"/>
      <c r="J15" s="83"/>
      <c r="K15" s="83"/>
      <c r="L15" s="83"/>
      <c r="M15" s="79"/>
      <c r="N15" s="79"/>
      <c r="O15" s="80"/>
      <c r="P15" s="80"/>
      <c r="Q15" s="80"/>
      <c r="R15" s="79"/>
      <c r="U15" s="81"/>
    </row>
    <row r="16" spans="1:21" ht="51">
      <c r="A16" s="177">
        <f t="shared" ref="A16:A62" si="0">ROW()-13</f>
        <v>3</v>
      </c>
      <c r="B16" s="177"/>
      <c r="C16" s="36" t="s">
        <v>222</v>
      </c>
      <c r="D16" s="84" t="s">
        <v>223</v>
      </c>
      <c r="E16" s="84" t="s">
        <v>224</v>
      </c>
      <c r="F16" s="96" t="s">
        <v>610</v>
      </c>
      <c r="G16" s="86">
        <v>1</v>
      </c>
      <c r="H16" s="86"/>
      <c r="I16" s="178"/>
      <c r="J16" s="83"/>
      <c r="K16" s="83"/>
      <c r="L16" s="83"/>
      <c r="M16" s="79"/>
      <c r="N16" s="79"/>
      <c r="O16" s="80"/>
      <c r="P16" s="80"/>
      <c r="Q16" s="80"/>
      <c r="R16" s="79"/>
      <c r="U16" s="81"/>
    </row>
    <row r="17" spans="1:21" ht="51">
      <c r="A17" s="177">
        <f t="shared" si="0"/>
        <v>4</v>
      </c>
      <c r="B17" s="177"/>
      <c r="C17" s="36" t="s">
        <v>222</v>
      </c>
      <c r="D17" s="84" t="s">
        <v>225</v>
      </c>
      <c r="E17" s="84" t="s">
        <v>224</v>
      </c>
      <c r="F17" s="96" t="s">
        <v>610</v>
      </c>
      <c r="G17" s="86">
        <v>1</v>
      </c>
      <c r="H17" s="86"/>
      <c r="I17" s="178"/>
      <c r="J17" s="83"/>
      <c r="K17" s="83"/>
      <c r="L17" s="83"/>
      <c r="M17" s="79"/>
      <c r="N17" s="79"/>
      <c r="O17" s="80"/>
      <c r="P17" s="80"/>
      <c r="Q17" s="80"/>
      <c r="R17" s="79"/>
      <c r="U17" s="81"/>
    </row>
    <row r="18" spans="1:21" ht="22.5">
      <c r="A18" s="177">
        <f t="shared" si="0"/>
        <v>5</v>
      </c>
      <c r="B18" s="177"/>
      <c r="C18" s="36" t="s">
        <v>226</v>
      </c>
      <c r="D18" s="84" t="s">
        <v>227</v>
      </c>
      <c r="E18" s="84"/>
      <c r="F18" s="96" t="s">
        <v>610</v>
      </c>
      <c r="G18" s="86">
        <v>1</v>
      </c>
      <c r="H18" s="86"/>
      <c r="I18" s="178"/>
      <c r="J18" s="83"/>
      <c r="K18" s="83"/>
      <c r="L18" s="83"/>
      <c r="M18" s="79"/>
      <c r="N18" s="79"/>
      <c r="O18" s="80"/>
      <c r="P18" s="80"/>
      <c r="Q18" s="80"/>
      <c r="R18" s="79"/>
      <c r="U18" s="81"/>
    </row>
    <row r="19" spans="1:21">
      <c r="A19" s="177">
        <f t="shared" si="0"/>
        <v>6</v>
      </c>
      <c r="B19" s="177"/>
      <c r="C19" s="36" t="s">
        <v>228</v>
      </c>
      <c r="D19" s="84" t="s">
        <v>229</v>
      </c>
      <c r="E19" s="84" t="s">
        <v>201</v>
      </c>
      <c r="F19" s="96" t="s">
        <v>618</v>
      </c>
      <c r="G19" s="86">
        <v>2</v>
      </c>
      <c r="H19" s="86"/>
      <c r="I19" s="178"/>
      <c r="J19" s="83"/>
      <c r="K19" s="83"/>
      <c r="L19" s="83"/>
      <c r="M19" s="79"/>
      <c r="N19" s="79"/>
      <c r="O19" s="80"/>
      <c r="P19" s="80"/>
      <c r="Q19" s="80"/>
      <c r="R19" s="79"/>
      <c r="U19" s="81"/>
    </row>
    <row r="20" spans="1:21">
      <c r="A20" s="177">
        <f t="shared" si="0"/>
        <v>7</v>
      </c>
      <c r="B20" s="177"/>
      <c r="C20" s="36" t="s">
        <v>230</v>
      </c>
      <c r="D20" s="84" t="s">
        <v>231</v>
      </c>
      <c r="E20" s="84" t="s">
        <v>201</v>
      </c>
      <c r="F20" s="96" t="s">
        <v>618</v>
      </c>
      <c r="G20" s="86">
        <v>2</v>
      </c>
      <c r="H20" s="86"/>
      <c r="I20" s="178"/>
      <c r="J20" s="83"/>
      <c r="K20" s="83"/>
      <c r="L20" s="83"/>
      <c r="M20" s="79"/>
      <c r="N20" s="79"/>
      <c r="O20" s="80"/>
      <c r="P20" s="80"/>
      <c r="Q20" s="80"/>
      <c r="R20" s="79"/>
      <c r="U20" s="81"/>
    </row>
    <row r="21" spans="1:21">
      <c r="A21" s="177">
        <f t="shared" si="0"/>
        <v>8</v>
      </c>
      <c r="B21" s="177"/>
      <c r="C21" s="36" t="s">
        <v>232</v>
      </c>
      <c r="D21" s="84" t="s">
        <v>233</v>
      </c>
      <c r="E21" s="84" t="s">
        <v>201</v>
      </c>
      <c r="F21" s="96" t="s">
        <v>618</v>
      </c>
      <c r="G21" s="86">
        <v>2</v>
      </c>
      <c r="H21" s="86"/>
      <c r="I21" s="178"/>
      <c r="J21" s="83"/>
      <c r="K21" s="83"/>
      <c r="L21" s="83"/>
      <c r="M21" s="79"/>
      <c r="N21" s="79"/>
      <c r="O21" s="80"/>
      <c r="P21" s="80"/>
      <c r="Q21" s="80"/>
      <c r="R21" s="79"/>
      <c r="U21" s="81"/>
    </row>
    <row r="22" spans="1:21">
      <c r="A22" s="177">
        <f t="shared" si="0"/>
        <v>9</v>
      </c>
      <c r="B22" s="177"/>
      <c r="C22" s="36" t="s">
        <v>206</v>
      </c>
      <c r="D22" s="84" t="s">
        <v>234</v>
      </c>
      <c r="E22" s="84"/>
      <c r="F22" s="96" t="s">
        <v>618</v>
      </c>
      <c r="G22" s="86">
        <v>4</v>
      </c>
      <c r="H22" s="86"/>
      <c r="I22" s="178"/>
      <c r="J22" s="83"/>
      <c r="K22" s="83"/>
      <c r="L22" s="83"/>
      <c r="M22" s="79"/>
      <c r="N22" s="79"/>
      <c r="O22" s="80"/>
      <c r="P22" s="80"/>
      <c r="Q22" s="80"/>
      <c r="R22" s="79"/>
      <c r="U22" s="81"/>
    </row>
    <row r="23" spans="1:21">
      <c r="A23" s="177">
        <f t="shared" si="0"/>
        <v>10</v>
      </c>
      <c r="B23" s="177"/>
      <c r="C23" s="36" t="s">
        <v>206</v>
      </c>
      <c r="D23" s="84" t="s">
        <v>235</v>
      </c>
      <c r="E23" s="84"/>
      <c r="F23" s="96" t="s">
        <v>618</v>
      </c>
      <c r="G23" s="86">
        <v>4</v>
      </c>
      <c r="H23" s="86"/>
      <c r="I23" s="178"/>
      <c r="J23" s="83"/>
      <c r="K23" s="83"/>
      <c r="L23" s="83"/>
      <c r="M23" s="79"/>
      <c r="N23" s="79"/>
      <c r="O23" s="80"/>
      <c r="P23" s="80"/>
      <c r="Q23" s="80"/>
      <c r="R23" s="79"/>
      <c r="U23" s="81"/>
    </row>
    <row r="24" spans="1:21">
      <c r="A24" s="177">
        <f t="shared" si="0"/>
        <v>11</v>
      </c>
      <c r="B24" s="177"/>
      <c r="C24" s="36" t="s">
        <v>206</v>
      </c>
      <c r="D24" s="84" t="s">
        <v>236</v>
      </c>
      <c r="E24" s="84"/>
      <c r="F24" s="96" t="s">
        <v>618</v>
      </c>
      <c r="G24" s="86">
        <v>6</v>
      </c>
      <c r="H24" s="86"/>
      <c r="I24" s="178"/>
      <c r="J24" s="83"/>
      <c r="K24" s="83"/>
      <c r="L24" s="83"/>
      <c r="M24" s="79"/>
      <c r="N24" s="79"/>
      <c r="O24" s="80"/>
      <c r="P24" s="80"/>
      <c r="Q24" s="80"/>
      <c r="R24" s="79"/>
      <c r="U24" s="81"/>
    </row>
    <row r="25" spans="1:21">
      <c r="A25" s="177">
        <f t="shared" si="0"/>
        <v>12</v>
      </c>
      <c r="B25" s="177"/>
      <c r="C25" s="36" t="s">
        <v>206</v>
      </c>
      <c r="D25" s="84" t="s">
        <v>205</v>
      </c>
      <c r="E25" s="84"/>
      <c r="F25" s="96" t="s">
        <v>618</v>
      </c>
      <c r="G25" s="86">
        <v>4</v>
      </c>
      <c r="H25" s="86"/>
      <c r="I25" s="178"/>
      <c r="J25" s="83"/>
      <c r="K25" s="83"/>
      <c r="L25" s="83"/>
      <c r="M25" s="79"/>
      <c r="N25" s="79"/>
      <c r="O25" s="80"/>
      <c r="P25" s="80"/>
      <c r="Q25" s="80"/>
      <c r="R25" s="79"/>
      <c r="U25" s="81"/>
    </row>
    <row r="26" spans="1:21" ht="22.5">
      <c r="A26" s="177">
        <f t="shared" si="0"/>
        <v>13</v>
      </c>
      <c r="B26" s="177"/>
      <c r="C26" s="36" t="s">
        <v>208</v>
      </c>
      <c r="D26" s="84" t="s">
        <v>237</v>
      </c>
      <c r="E26" s="84" t="s">
        <v>201</v>
      </c>
      <c r="F26" s="96" t="s">
        <v>618</v>
      </c>
      <c r="G26" s="86">
        <v>1</v>
      </c>
      <c r="H26" s="86"/>
      <c r="I26" s="178"/>
      <c r="J26" s="83"/>
      <c r="K26" s="83"/>
      <c r="L26" s="83"/>
      <c r="M26" s="79"/>
      <c r="N26" s="79"/>
      <c r="O26" s="80"/>
      <c r="P26" s="80"/>
      <c r="Q26" s="80"/>
      <c r="R26" s="79"/>
      <c r="U26" s="81"/>
    </row>
    <row r="27" spans="1:21" ht="22.5">
      <c r="A27" s="177">
        <f t="shared" si="0"/>
        <v>14</v>
      </c>
      <c r="B27" s="177"/>
      <c r="C27" s="36" t="s">
        <v>208</v>
      </c>
      <c r="D27" s="84" t="s">
        <v>238</v>
      </c>
      <c r="E27" s="84" t="s">
        <v>201</v>
      </c>
      <c r="F27" s="96" t="s">
        <v>618</v>
      </c>
      <c r="G27" s="86">
        <v>3</v>
      </c>
      <c r="H27" s="86"/>
      <c r="I27" s="178"/>
      <c r="J27" s="83"/>
      <c r="K27" s="83"/>
      <c r="L27" s="83"/>
      <c r="M27" s="79"/>
      <c r="N27" s="79"/>
      <c r="O27" s="80"/>
      <c r="P27" s="80"/>
      <c r="Q27" s="80"/>
      <c r="R27" s="79"/>
      <c r="U27" s="81"/>
    </row>
    <row r="28" spans="1:21">
      <c r="A28" s="177">
        <f t="shared" si="0"/>
        <v>15</v>
      </c>
      <c r="B28" s="177"/>
      <c r="C28" s="36" t="s">
        <v>239</v>
      </c>
      <c r="D28" s="84" t="s">
        <v>214</v>
      </c>
      <c r="E28" s="84" t="s">
        <v>240</v>
      </c>
      <c r="F28" s="96" t="s">
        <v>130</v>
      </c>
      <c r="G28" s="86">
        <v>30</v>
      </c>
      <c r="H28" s="86"/>
      <c r="I28" s="178"/>
      <c r="J28" s="83"/>
      <c r="K28" s="83"/>
      <c r="L28" s="83"/>
      <c r="M28" s="79"/>
      <c r="N28" s="79"/>
      <c r="O28" s="80"/>
      <c r="P28" s="80"/>
      <c r="Q28" s="80"/>
      <c r="R28" s="79"/>
      <c r="U28" s="81"/>
    </row>
    <row r="29" spans="1:21">
      <c r="A29" s="177">
        <f t="shared" si="0"/>
        <v>16</v>
      </c>
      <c r="B29" s="177"/>
      <c r="C29" s="36" t="s">
        <v>239</v>
      </c>
      <c r="D29" s="84" t="s">
        <v>241</v>
      </c>
      <c r="E29" s="84" t="s">
        <v>240</v>
      </c>
      <c r="F29" s="96" t="s">
        <v>130</v>
      </c>
      <c r="G29" s="86">
        <v>11</v>
      </c>
      <c r="H29" s="86"/>
      <c r="I29" s="178"/>
      <c r="J29" s="83"/>
      <c r="K29" s="83"/>
      <c r="L29" s="83"/>
      <c r="M29" s="79"/>
      <c r="N29" s="79"/>
      <c r="O29" s="80"/>
      <c r="P29" s="80"/>
      <c r="Q29" s="80"/>
      <c r="R29" s="79"/>
      <c r="U29" s="81"/>
    </row>
    <row r="30" spans="1:21">
      <c r="A30" s="177">
        <f t="shared" si="0"/>
        <v>17</v>
      </c>
      <c r="B30" s="177"/>
      <c r="C30" s="36" t="s">
        <v>239</v>
      </c>
      <c r="D30" s="84" t="s">
        <v>242</v>
      </c>
      <c r="E30" s="84" t="s">
        <v>240</v>
      </c>
      <c r="F30" s="96" t="s">
        <v>130</v>
      </c>
      <c r="G30" s="86">
        <v>52</v>
      </c>
      <c r="H30" s="86"/>
      <c r="I30" s="178"/>
      <c r="J30" s="83"/>
      <c r="K30" s="83"/>
      <c r="L30" s="83"/>
      <c r="M30" s="79"/>
      <c r="N30" s="79"/>
      <c r="O30" s="80"/>
      <c r="P30" s="80"/>
      <c r="Q30" s="80"/>
      <c r="R30" s="79"/>
      <c r="U30" s="81"/>
    </row>
    <row r="31" spans="1:21">
      <c r="A31" s="177">
        <f t="shared" si="0"/>
        <v>18</v>
      </c>
      <c r="B31" s="177"/>
      <c r="C31" s="36" t="s">
        <v>243</v>
      </c>
      <c r="D31" s="84" t="s">
        <v>205</v>
      </c>
      <c r="E31" s="84"/>
      <c r="F31" s="96" t="s">
        <v>130</v>
      </c>
      <c r="G31" s="86">
        <v>65</v>
      </c>
      <c r="H31" s="86"/>
      <c r="I31" s="178"/>
      <c r="J31" s="83"/>
      <c r="K31" s="83"/>
      <c r="L31" s="83"/>
      <c r="M31" s="79"/>
      <c r="N31" s="79"/>
      <c r="O31" s="80"/>
      <c r="P31" s="80"/>
      <c r="Q31" s="80"/>
      <c r="R31" s="79"/>
      <c r="U31" s="81"/>
    </row>
    <row r="32" spans="1:21" ht="25.5">
      <c r="A32" s="177">
        <f t="shared" si="0"/>
        <v>19</v>
      </c>
      <c r="B32" s="177"/>
      <c r="C32" s="36" t="s">
        <v>244</v>
      </c>
      <c r="D32" s="84" t="s">
        <v>245</v>
      </c>
      <c r="E32" s="84" t="s">
        <v>218</v>
      </c>
      <c r="F32" s="96" t="s">
        <v>130</v>
      </c>
      <c r="G32" s="86">
        <v>17</v>
      </c>
      <c r="H32" s="86"/>
      <c r="I32" s="178"/>
      <c r="J32" s="83"/>
      <c r="K32" s="83"/>
      <c r="L32" s="83"/>
      <c r="M32" s="79"/>
      <c r="N32" s="79"/>
      <c r="O32" s="80"/>
      <c r="P32" s="80"/>
      <c r="Q32" s="80"/>
      <c r="R32" s="79"/>
      <c r="U32" s="81"/>
    </row>
    <row r="33" spans="1:21" ht="25.5">
      <c r="A33" s="177">
        <f t="shared" si="0"/>
        <v>20</v>
      </c>
      <c r="B33" s="177"/>
      <c r="C33" s="36" t="s">
        <v>244</v>
      </c>
      <c r="D33" s="84" t="s">
        <v>246</v>
      </c>
      <c r="E33" s="84" t="s">
        <v>218</v>
      </c>
      <c r="F33" s="96" t="s">
        <v>130</v>
      </c>
      <c r="G33" s="86">
        <v>11</v>
      </c>
      <c r="H33" s="86"/>
      <c r="I33" s="178"/>
      <c r="J33" s="83"/>
      <c r="K33" s="83"/>
      <c r="L33" s="83"/>
      <c r="M33" s="79"/>
      <c r="N33" s="79"/>
      <c r="O33" s="80"/>
      <c r="P33" s="80"/>
      <c r="Q33" s="80"/>
      <c r="R33" s="79"/>
      <c r="U33" s="81"/>
    </row>
    <row r="34" spans="1:21" ht="25.5">
      <c r="A34" s="177">
        <f t="shared" si="0"/>
        <v>21</v>
      </c>
      <c r="B34" s="177"/>
      <c r="C34" s="36" t="s">
        <v>244</v>
      </c>
      <c r="D34" s="84" t="s">
        <v>247</v>
      </c>
      <c r="E34" s="84" t="s">
        <v>218</v>
      </c>
      <c r="F34" s="96" t="s">
        <v>130</v>
      </c>
      <c r="G34" s="86">
        <v>21</v>
      </c>
      <c r="H34" s="86"/>
      <c r="I34" s="178"/>
      <c r="J34" s="83"/>
      <c r="K34" s="83"/>
      <c r="L34" s="83"/>
      <c r="M34" s="79"/>
      <c r="N34" s="79"/>
      <c r="O34" s="80"/>
      <c r="P34" s="80"/>
      <c r="Q34" s="80"/>
      <c r="R34" s="79"/>
      <c r="U34" s="81"/>
    </row>
    <row r="35" spans="1:21" ht="25.5">
      <c r="A35" s="177">
        <f t="shared" si="0"/>
        <v>22</v>
      </c>
      <c r="B35" s="177"/>
      <c r="C35" s="36" t="s">
        <v>248</v>
      </c>
      <c r="D35" s="84" t="s">
        <v>249</v>
      </c>
      <c r="E35" s="84" t="s">
        <v>218</v>
      </c>
      <c r="F35" s="96" t="s">
        <v>130</v>
      </c>
      <c r="G35" s="86">
        <v>65</v>
      </c>
      <c r="H35" s="86"/>
      <c r="I35" s="178"/>
      <c r="J35" s="83"/>
      <c r="K35" s="83"/>
      <c r="L35" s="83"/>
      <c r="M35" s="79"/>
      <c r="N35" s="79"/>
      <c r="O35" s="80"/>
      <c r="P35" s="80"/>
      <c r="Q35" s="80"/>
      <c r="R35" s="79"/>
      <c r="U35" s="81"/>
    </row>
    <row r="36" spans="1:21">
      <c r="A36" s="177">
        <f t="shared" si="0"/>
        <v>23</v>
      </c>
      <c r="B36" s="177"/>
      <c r="C36" s="36" t="s">
        <v>250</v>
      </c>
      <c r="D36" s="84" t="s">
        <v>251</v>
      </c>
      <c r="E36" s="84" t="s">
        <v>252</v>
      </c>
      <c r="F36" s="96" t="s">
        <v>130</v>
      </c>
      <c r="G36" s="86">
        <v>8</v>
      </c>
      <c r="H36" s="86"/>
      <c r="I36" s="178"/>
      <c r="J36" s="83"/>
      <c r="K36" s="83"/>
      <c r="L36" s="83"/>
      <c r="M36" s="79"/>
      <c r="N36" s="79"/>
      <c r="O36" s="80"/>
      <c r="P36" s="80"/>
      <c r="Q36" s="80"/>
      <c r="R36" s="79"/>
      <c r="U36" s="81"/>
    </row>
    <row r="37" spans="1:21">
      <c r="A37" s="177">
        <f t="shared" si="0"/>
        <v>24</v>
      </c>
      <c r="B37" s="177"/>
      <c r="C37" s="36" t="s">
        <v>250</v>
      </c>
      <c r="D37" s="84" t="s">
        <v>253</v>
      </c>
      <c r="E37" s="84" t="s">
        <v>252</v>
      </c>
      <c r="F37" s="96" t="s">
        <v>130</v>
      </c>
      <c r="G37" s="86">
        <v>30</v>
      </c>
      <c r="H37" s="86"/>
      <c r="I37" s="178"/>
      <c r="J37" s="83"/>
      <c r="K37" s="83"/>
      <c r="L37" s="83"/>
      <c r="M37" s="79"/>
      <c r="N37" s="79"/>
      <c r="O37" s="80"/>
      <c r="P37" s="80"/>
      <c r="Q37" s="80"/>
      <c r="R37" s="79"/>
      <c r="U37" s="81"/>
    </row>
    <row r="38" spans="1:21">
      <c r="A38" s="177">
        <f t="shared" si="0"/>
        <v>25</v>
      </c>
      <c r="B38" s="177"/>
      <c r="C38" s="36" t="s">
        <v>254</v>
      </c>
      <c r="D38" s="84" t="s">
        <v>255</v>
      </c>
      <c r="E38" s="84" t="s">
        <v>256</v>
      </c>
      <c r="F38" s="96" t="s">
        <v>130</v>
      </c>
      <c r="G38" s="86">
        <v>1337</v>
      </c>
      <c r="H38" s="86"/>
      <c r="I38" s="178"/>
      <c r="J38" s="83"/>
      <c r="K38" s="83"/>
      <c r="L38" s="83"/>
      <c r="M38" s="79"/>
      <c r="N38" s="79"/>
      <c r="O38" s="80"/>
      <c r="P38" s="80"/>
      <c r="Q38" s="80"/>
      <c r="R38" s="79"/>
      <c r="U38" s="81"/>
    </row>
    <row r="39" spans="1:21">
      <c r="A39" s="177">
        <f t="shared" si="0"/>
        <v>26</v>
      </c>
      <c r="B39" s="177"/>
      <c r="C39" s="36" t="s">
        <v>257</v>
      </c>
      <c r="D39" s="84" t="s">
        <v>258</v>
      </c>
      <c r="E39" s="84" t="s">
        <v>256</v>
      </c>
      <c r="F39" s="96" t="s">
        <v>618</v>
      </c>
      <c r="G39" s="86">
        <v>3342</v>
      </c>
      <c r="H39" s="86"/>
      <c r="I39" s="178"/>
      <c r="J39" s="83"/>
      <c r="K39" s="83"/>
      <c r="L39" s="83"/>
      <c r="M39" s="79"/>
      <c r="N39" s="79"/>
      <c r="O39" s="80"/>
      <c r="P39" s="80"/>
      <c r="Q39" s="80"/>
      <c r="R39" s="79"/>
      <c r="U39" s="81"/>
    </row>
    <row r="40" spans="1:21" ht="25.5">
      <c r="A40" s="177">
        <f t="shared" si="0"/>
        <v>27</v>
      </c>
      <c r="B40" s="177"/>
      <c r="C40" s="36" t="s">
        <v>259</v>
      </c>
      <c r="D40" s="84" t="s">
        <v>260</v>
      </c>
      <c r="E40" s="84" t="s">
        <v>256</v>
      </c>
      <c r="F40" s="96" t="s">
        <v>144</v>
      </c>
      <c r="G40" s="86">
        <v>325</v>
      </c>
      <c r="H40" s="86"/>
      <c r="I40" s="178"/>
      <c r="J40" s="83"/>
      <c r="K40" s="83"/>
      <c r="L40" s="83"/>
      <c r="M40" s="79"/>
      <c r="N40" s="79"/>
      <c r="O40" s="80"/>
      <c r="P40" s="80"/>
      <c r="Q40" s="80"/>
      <c r="R40" s="79"/>
      <c r="U40" s="81"/>
    </row>
    <row r="41" spans="1:21">
      <c r="A41" s="177">
        <f t="shared" si="0"/>
        <v>28</v>
      </c>
      <c r="B41" s="177"/>
      <c r="C41" s="36" t="s">
        <v>261</v>
      </c>
      <c r="D41" s="84" t="s">
        <v>262</v>
      </c>
      <c r="E41" s="84" t="s">
        <v>256</v>
      </c>
      <c r="F41" s="96" t="s">
        <v>263</v>
      </c>
      <c r="G41" s="86">
        <v>400</v>
      </c>
      <c r="H41" s="86"/>
      <c r="I41" s="178"/>
      <c r="J41" s="83"/>
      <c r="K41" s="83"/>
      <c r="L41" s="83"/>
      <c r="M41" s="79"/>
      <c r="N41" s="79"/>
      <c r="O41" s="80"/>
      <c r="P41" s="80"/>
      <c r="Q41" s="80"/>
      <c r="R41" s="79"/>
      <c r="U41" s="81"/>
    </row>
    <row r="42" spans="1:21">
      <c r="A42" s="177">
        <f t="shared" si="0"/>
        <v>29</v>
      </c>
      <c r="B42" s="177"/>
      <c r="C42" s="36" t="s">
        <v>264</v>
      </c>
      <c r="D42" s="84" t="s">
        <v>265</v>
      </c>
      <c r="E42" s="84" t="s">
        <v>256</v>
      </c>
      <c r="F42" s="96" t="s">
        <v>618</v>
      </c>
      <c r="G42" s="86">
        <v>48</v>
      </c>
      <c r="H42" s="86"/>
      <c r="I42" s="178"/>
      <c r="J42" s="83"/>
      <c r="K42" s="83"/>
      <c r="L42" s="83"/>
      <c r="M42" s="79"/>
      <c r="N42" s="79"/>
      <c r="O42" s="80"/>
      <c r="P42" s="80"/>
      <c r="Q42" s="80"/>
      <c r="R42" s="79"/>
      <c r="U42" s="81"/>
    </row>
    <row r="43" spans="1:21" ht="22.5">
      <c r="A43" s="177">
        <f t="shared" si="0"/>
        <v>30</v>
      </c>
      <c r="B43" s="177"/>
      <c r="C43" s="36" t="s">
        <v>266</v>
      </c>
      <c r="D43" s="84" t="s">
        <v>267</v>
      </c>
      <c r="E43" s="84" t="s">
        <v>201</v>
      </c>
      <c r="F43" s="96" t="s">
        <v>610</v>
      </c>
      <c r="G43" s="86">
        <v>1</v>
      </c>
      <c r="H43" s="86"/>
      <c r="I43" s="178"/>
      <c r="J43" s="83"/>
      <c r="K43" s="83"/>
      <c r="L43" s="83"/>
      <c r="M43" s="79"/>
      <c r="N43" s="79"/>
      <c r="O43" s="80"/>
      <c r="P43" s="80"/>
      <c r="Q43" s="80"/>
      <c r="R43" s="79"/>
      <c r="U43" s="81"/>
    </row>
    <row r="44" spans="1:21" ht="22.5">
      <c r="A44" s="177">
        <f t="shared" si="0"/>
        <v>31</v>
      </c>
      <c r="B44" s="177"/>
      <c r="C44" s="36" t="s">
        <v>268</v>
      </c>
      <c r="D44" s="84" t="s">
        <v>269</v>
      </c>
      <c r="E44" s="84" t="s">
        <v>201</v>
      </c>
      <c r="F44" s="96" t="s">
        <v>610</v>
      </c>
      <c r="G44" s="86">
        <v>3</v>
      </c>
      <c r="H44" s="86"/>
      <c r="I44" s="178"/>
      <c r="J44" s="83"/>
      <c r="K44" s="83"/>
      <c r="L44" s="83"/>
      <c r="M44" s="79"/>
      <c r="N44" s="79"/>
      <c r="O44" s="80"/>
      <c r="P44" s="80"/>
      <c r="Q44" s="80"/>
      <c r="R44" s="79"/>
      <c r="U44" s="81"/>
    </row>
    <row r="45" spans="1:21">
      <c r="A45" s="177">
        <f t="shared" si="0"/>
        <v>32</v>
      </c>
      <c r="B45" s="177"/>
      <c r="C45" s="36" t="s">
        <v>270</v>
      </c>
      <c r="D45" s="84" t="s">
        <v>271</v>
      </c>
      <c r="E45" s="84" t="s">
        <v>272</v>
      </c>
      <c r="F45" s="96" t="s">
        <v>610</v>
      </c>
      <c r="G45" s="86">
        <v>3</v>
      </c>
      <c r="H45" s="86"/>
      <c r="I45" s="178"/>
      <c r="J45" s="83"/>
      <c r="K45" s="83"/>
      <c r="L45" s="83"/>
      <c r="M45" s="79"/>
      <c r="N45" s="79"/>
      <c r="O45" s="80"/>
      <c r="P45" s="80"/>
      <c r="Q45" s="80"/>
      <c r="R45" s="79"/>
      <c r="U45" s="81"/>
    </row>
    <row r="46" spans="1:21">
      <c r="A46" s="177">
        <f t="shared" si="0"/>
        <v>33</v>
      </c>
      <c r="B46" s="177"/>
      <c r="C46" s="36" t="s">
        <v>273</v>
      </c>
      <c r="D46" s="84" t="s">
        <v>274</v>
      </c>
      <c r="E46" s="84" t="s">
        <v>256</v>
      </c>
      <c r="F46" s="96" t="s">
        <v>618</v>
      </c>
      <c r="G46" s="86">
        <v>48</v>
      </c>
      <c r="H46" s="86"/>
      <c r="I46" s="178"/>
      <c r="J46" s="83"/>
      <c r="K46" s="83"/>
      <c r="L46" s="83"/>
      <c r="M46" s="79"/>
      <c r="N46" s="79"/>
      <c r="O46" s="80"/>
      <c r="P46" s="80"/>
      <c r="Q46" s="80"/>
      <c r="R46" s="79"/>
      <c r="U46" s="81"/>
    </row>
    <row r="47" spans="1:21">
      <c r="A47" s="177">
        <f t="shared" si="0"/>
        <v>34</v>
      </c>
      <c r="B47" s="177"/>
      <c r="C47" s="36" t="s">
        <v>275</v>
      </c>
      <c r="D47" s="85">
        <v>1135000265</v>
      </c>
      <c r="E47" s="84" t="s">
        <v>256</v>
      </c>
      <c r="F47" s="96" t="s">
        <v>618</v>
      </c>
      <c r="G47" s="86">
        <v>11</v>
      </c>
      <c r="H47" s="86"/>
      <c r="I47" s="178"/>
      <c r="J47" s="83"/>
      <c r="K47" s="83"/>
      <c r="L47" s="83"/>
      <c r="M47" s="79"/>
      <c r="N47" s="79"/>
      <c r="O47" s="80"/>
      <c r="P47" s="80"/>
      <c r="Q47" s="80"/>
      <c r="R47" s="79"/>
      <c r="U47" s="81"/>
    </row>
    <row r="48" spans="1:21">
      <c r="A48" s="177">
        <f t="shared" si="0"/>
        <v>35</v>
      </c>
      <c r="B48" s="177"/>
      <c r="C48" s="36" t="s">
        <v>640</v>
      </c>
      <c r="D48" s="84" t="s">
        <v>277</v>
      </c>
      <c r="E48" s="84" t="s">
        <v>256</v>
      </c>
      <c r="F48" s="96" t="s">
        <v>618</v>
      </c>
      <c r="G48" s="86">
        <v>21</v>
      </c>
      <c r="H48" s="86"/>
      <c r="I48" s="178"/>
      <c r="J48" s="83"/>
      <c r="K48" s="83"/>
      <c r="L48" s="83"/>
      <c r="M48" s="79"/>
      <c r="N48" s="79"/>
      <c r="O48" s="80"/>
      <c r="P48" s="80"/>
      <c r="Q48" s="80"/>
      <c r="R48" s="79"/>
      <c r="U48" s="81"/>
    </row>
    <row r="49" spans="1:21">
      <c r="A49" s="177">
        <f t="shared" si="0"/>
        <v>36</v>
      </c>
      <c r="B49" s="177"/>
      <c r="C49" s="36" t="s">
        <v>278</v>
      </c>
      <c r="D49" s="84" t="s">
        <v>279</v>
      </c>
      <c r="E49" s="84" t="s">
        <v>256</v>
      </c>
      <c r="F49" s="96" t="s">
        <v>619</v>
      </c>
      <c r="G49" s="86">
        <v>3.5</v>
      </c>
      <c r="H49" s="86"/>
      <c r="I49" s="178"/>
      <c r="J49" s="83"/>
      <c r="K49" s="83"/>
      <c r="L49" s="83"/>
      <c r="M49" s="79"/>
      <c r="N49" s="79"/>
      <c r="O49" s="80"/>
      <c r="P49" s="80"/>
      <c r="Q49" s="80"/>
      <c r="R49" s="79"/>
      <c r="U49" s="81"/>
    </row>
    <row r="50" spans="1:21">
      <c r="A50" s="177">
        <f t="shared" si="0"/>
        <v>37</v>
      </c>
      <c r="B50" s="177"/>
      <c r="C50" s="36" t="s">
        <v>280</v>
      </c>
      <c r="D50" s="84" t="s">
        <v>281</v>
      </c>
      <c r="E50" s="84" t="s">
        <v>256</v>
      </c>
      <c r="F50" s="96" t="s">
        <v>130</v>
      </c>
      <c r="G50" s="86">
        <v>220</v>
      </c>
      <c r="H50" s="86"/>
      <c r="I50" s="178"/>
      <c r="J50" s="83"/>
      <c r="K50" s="83"/>
      <c r="L50" s="83"/>
      <c r="M50" s="79"/>
      <c r="N50" s="79"/>
      <c r="O50" s="80"/>
      <c r="P50" s="80"/>
      <c r="Q50" s="80"/>
      <c r="R50" s="79"/>
      <c r="U50" s="81"/>
    </row>
    <row r="51" spans="1:21">
      <c r="A51" s="177">
        <f t="shared" si="0"/>
        <v>38</v>
      </c>
      <c r="B51" s="177"/>
      <c r="C51" s="36" t="s">
        <v>282</v>
      </c>
      <c r="D51" s="85">
        <v>1135000357</v>
      </c>
      <c r="E51" s="84" t="s">
        <v>256</v>
      </c>
      <c r="F51" s="96" t="s">
        <v>618</v>
      </c>
      <c r="G51" s="86">
        <v>276</v>
      </c>
      <c r="H51" s="86"/>
      <c r="I51" s="178"/>
      <c r="J51" s="83"/>
      <c r="K51" s="83"/>
      <c r="L51" s="83"/>
      <c r="M51" s="79"/>
      <c r="N51" s="79"/>
      <c r="O51" s="80"/>
      <c r="P51" s="80"/>
      <c r="Q51" s="80"/>
      <c r="R51" s="79"/>
      <c r="U51" s="81"/>
    </row>
    <row r="52" spans="1:21">
      <c r="A52" s="177">
        <f t="shared" si="0"/>
        <v>39</v>
      </c>
      <c r="B52" s="177"/>
      <c r="C52" s="36" t="s">
        <v>283</v>
      </c>
      <c r="D52" s="84"/>
      <c r="E52" s="84"/>
      <c r="F52" s="96" t="s">
        <v>610</v>
      </c>
      <c r="G52" s="86">
        <v>20</v>
      </c>
      <c r="H52" s="86"/>
      <c r="I52" s="178"/>
      <c r="J52" s="83"/>
      <c r="K52" s="83"/>
      <c r="L52" s="83"/>
      <c r="M52" s="79"/>
      <c r="N52" s="79"/>
      <c r="O52" s="80"/>
      <c r="P52" s="80"/>
      <c r="Q52" s="80"/>
      <c r="R52" s="79"/>
      <c r="U52" s="81"/>
    </row>
    <row r="53" spans="1:21">
      <c r="A53" s="177">
        <f t="shared" si="0"/>
        <v>40</v>
      </c>
      <c r="B53" s="177"/>
      <c r="C53" s="36" t="s">
        <v>284</v>
      </c>
      <c r="D53" s="84"/>
      <c r="E53" s="84" t="s">
        <v>256</v>
      </c>
      <c r="F53" s="96" t="s">
        <v>610</v>
      </c>
      <c r="G53" s="86">
        <v>24</v>
      </c>
      <c r="H53" s="86"/>
      <c r="I53" s="178"/>
      <c r="J53" s="83"/>
      <c r="K53" s="83"/>
      <c r="L53" s="83"/>
      <c r="M53" s="79"/>
      <c r="N53" s="79"/>
      <c r="O53" s="80"/>
      <c r="P53" s="80"/>
      <c r="Q53" s="80"/>
      <c r="R53" s="79"/>
      <c r="U53" s="81"/>
    </row>
    <row r="54" spans="1:21">
      <c r="A54" s="177">
        <f t="shared" si="0"/>
        <v>41</v>
      </c>
      <c r="B54" s="177"/>
      <c r="C54" s="36" t="s">
        <v>213</v>
      </c>
      <c r="D54" s="84" t="s">
        <v>214</v>
      </c>
      <c r="E54" s="84"/>
      <c r="F54" s="96" t="s">
        <v>618</v>
      </c>
      <c r="G54" s="86">
        <v>14</v>
      </c>
      <c r="H54" s="86"/>
      <c r="I54" s="178"/>
      <c r="J54" s="83"/>
      <c r="K54" s="83"/>
      <c r="L54" s="83"/>
      <c r="M54" s="79"/>
      <c r="N54" s="79"/>
      <c r="O54" s="80"/>
      <c r="P54" s="80"/>
      <c r="Q54" s="80"/>
      <c r="R54" s="79"/>
      <c r="U54" s="81"/>
    </row>
    <row r="55" spans="1:21">
      <c r="A55" s="177">
        <f t="shared" si="0"/>
        <v>42</v>
      </c>
      <c r="B55" s="177"/>
      <c r="C55" s="36" t="s">
        <v>285</v>
      </c>
      <c r="D55" s="84" t="s">
        <v>234</v>
      </c>
      <c r="E55" s="84"/>
      <c r="F55" s="96" t="s">
        <v>618</v>
      </c>
      <c r="G55" s="86">
        <v>6</v>
      </c>
      <c r="H55" s="86"/>
      <c r="I55" s="178"/>
      <c r="J55" s="83"/>
      <c r="K55" s="83"/>
      <c r="L55" s="83"/>
      <c r="M55" s="79"/>
      <c r="N55" s="79"/>
      <c r="O55" s="80"/>
      <c r="P55" s="80"/>
      <c r="Q55" s="80"/>
      <c r="R55" s="79"/>
      <c r="U55" s="81"/>
    </row>
    <row r="56" spans="1:21">
      <c r="A56" s="177">
        <f t="shared" si="0"/>
        <v>43</v>
      </c>
      <c r="B56" s="177"/>
      <c r="C56" s="36" t="s">
        <v>620</v>
      </c>
      <c r="D56" s="84"/>
      <c r="E56" s="84"/>
      <c r="F56" s="96" t="s">
        <v>610</v>
      </c>
      <c r="G56" s="86">
        <v>1</v>
      </c>
      <c r="H56" s="86"/>
      <c r="I56" s="178"/>
      <c r="J56" s="83"/>
      <c r="K56" s="83"/>
      <c r="L56" s="83"/>
      <c r="M56" s="79"/>
      <c r="N56" s="79"/>
      <c r="O56" s="80"/>
      <c r="P56" s="80"/>
      <c r="Q56" s="80"/>
      <c r="R56" s="79"/>
      <c r="U56" s="81"/>
    </row>
    <row r="57" spans="1:21">
      <c r="A57" s="177">
        <f t="shared" si="0"/>
        <v>44</v>
      </c>
      <c r="B57" s="177"/>
      <c r="C57" s="36" t="s">
        <v>286</v>
      </c>
      <c r="D57" s="84"/>
      <c r="E57" s="84" t="s">
        <v>287</v>
      </c>
      <c r="F57" s="96" t="s">
        <v>288</v>
      </c>
      <c r="G57" s="86">
        <v>2</v>
      </c>
      <c r="H57" s="86"/>
      <c r="I57" s="178"/>
      <c r="J57" s="83"/>
      <c r="K57" s="83"/>
      <c r="L57" s="83"/>
      <c r="M57" s="79"/>
      <c r="N57" s="79"/>
      <c r="O57" s="80"/>
      <c r="P57" s="80"/>
      <c r="Q57" s="80"/>
      <c r="R57" s="79"/>
      <c r="U57" s="81"/>
    </row>
    <row r="58" spans="1:21">
      <c r="A58" s="177">
        <f t="shared" si="0"/>
        <v>45</v>
      </c>
      <c r="B58" s="177"/>
      <c r="C58" s="36" t="s">
        <v>219</v>
      </c>
      <c r="D58" s="84"/>
      <c r="E58" s="84"/>
      <c r="F58" s="96" t="s">
        <v>610</v>
      </c>
      <c r="G58" s="86">
        <v>1</v>
      </c>
      <c r="H58" s="86"/>
      <c r="I58" s="178"/>
      <c r="J58" s="83"/>
      <c r="K58" s="83"/>
      <c r="L58" s="83"/>
      <c r="M58" s="79"/>
      <c r="N58" s="79"/>
      <c r="O58" s="80"/>
      <c r="P58" s="80"/>
      <c r="Q58" s="80"/>
      <c r="R58" s="79"/>
      <c r="U58" s="81"/>
    </row>
    <row r="59" spans="1:21">
      <c r="A59" s="177">
        <f t="shared" si="0"/>
        <v>46</v>
      </c>
      <c r="B59" s="177"/>
      <c r="C59" s="36" t="s">
        <v>150</v>
      </c>
      <c r="D59" s="123"/>
      <c r="E59" s="84"/>
      <c r="F59" s="96" t="s">
        <v>610</v>
      </c>
      <c r="G59" s="86">
        <v>1</v>
      </c>
      <c r="H59" s="86"/>
      <c r="I59" s="178"/>
      <c r="J59" s="83"/>
      <c r="K59" s="83"/>
      <c r="L59" s="83"/>
      <c r="M59" s="79"/>
      <c r="N59" s="79"/>
      <c r="O59" s="80"/>
      <c r="P59" s="80"/>
      <c r="Q59" s="80"/>
      <c r="R59" s="79"/>
      <c r="U59" s="81"/>
    </row>
    <row r="60" spans="1:21">
      <c r="A60" s="177">
        <f t="shared" si="0"/>
        <v>47</v>
      </c>
      <c r="B60" s="177"/>
      <c r="C60" s="36" t="s">
        <v>190</v>
      </c>
      <c r="D60" s="84"/>
      <c r="E60" s="84"/>
      <c r="F60" s="96" t="s">
        <v>610</v>
      </c>
      <c r="G60" s="86">
        <v>1</v>
      </c>
      <c r="H60" s="86"/>
      <c r="I60" s="178"/>
      <c r="J60" s="83"/>
      <c r="K60" s="83"/>
      <c r="L60" s="83"/>
      <c r="M60" s="79"/>
      <c r="N60" s="79"/>
      <c r="O60" s="80"/>
      <c r="P60" s="80"/>
      <c r="Q60" s="80"/>
      <c r="R60" s="79"/>
      <c r="U60" s="81"/>
    </row>
    <row r="61" spans="1:21">
      <c r="A61" s="177">
        <f t="shared" si="0"/>
        <v>48</v>
      </c>
      <c r="B61" s="177"/>
      <c r="C61" s="36" t="s">
        <v>149</v>
      </c>
      <c r="D61" s="84"/>
      <c r="E61" s="84"/>
      <c r="F61" s="96" t="s">
        <v>610</v>
      </c>
      <c r="G61" s="86">
        <v>1</v>
      </c>
      <c r="H61" s="86"/>
      <c r="I61" s="178"/>
      <c r="J61" s="83"/>
      <c r="K61" s="83"/>
      <c r="L61" s="83"/>
      <c r="M61" s="79"/>
      <c r="N61" s="79"/>
      <c r="O61" s="80"/>
      <c r="P61" s="80"/>
      <c r="Q61" s="80"/>
      <c r="R61" s="79"/>
      <c r="U61" s="81"/>
    </row>
    <row r="62" spans="1:21" ht="25.5">
      <c r="A62" s="177">
        <f t="shared" si="0"/>
        <v>49</v>
      </c>
      <c r="B62" s="177"/>
      <c r="C62" s="36" t="s">
        <v>220</v>
      </c>
      <c r="D62" s="84"/>
      <c r="E62" s="84"/>
      <c r="F62" s="96" t="s">
        <v>610</v>
      </c>
      <c r="G62" s="86">
        <v>1</v>
      </c>
      <c r="H62" s="86"/>
      <c r="I62" s="178"/>
      <c r="J62" s="83"/>
      <c r="K62" s="83"/>
      <c r="L62" s="83"/>
      <c r="M62" s="79"/>
      <c r="N62" s="79"/>
      <c r="O62" s="80"/>
      <c r="P62" s="80"/>
      <c r="Q62" s="80"/>
      <c r="R62" s="79"/>
      <c r="U62" s="81"/>
    </row>
    <row r="63" spans="1:21">
      <c r="A63" s="74"/>
      <c r="B63" s="74"/>
      <c r="C63" s="87"/>
      <c r="D63" s="100"/>
      <c r="E63" s="84"/>
      <c r="F63" s="53"/>
      <c r="G63" s="54"/>
      <c r="H63" s="54"/>
      <c r="I63" s="54"/>
      <c r="J63" s="54"/>
      <c r="K63" s="54"/>
      <c r="L63" s="54"/>
      <c r="M63" s="79"/>
      <c r="N63" s="79"/>
      <c r="O63" s="80"/>
      <c r="P63" s="80"/>
      <c r="Q63" s="80"/>
      <c r="R63" s="79"/>
    </row>
    <row r="64" spans="1:21" s="65" customFormat="1" ht="38.25" customHeight="1">
      <c r="A64" s="89"/>
      <c r="B64" s="89"/>
      <c r="C64" s="398" t="s">
        <v>55</v>
      </c>
      <c r="D64" s="399"/>
      <c r="E64" s="399"/>
      <c r="F64" s="91"/>
      <c r="G64" s="92"/>
      <c r="H64" s="92"/>
      <c r="I64" s="92"/>
      <c r="J64" s="92"/>
      <c r="K64" s="92"/>
      <c r="L64" s="92"/>
      <c r="M64" s="93"/>
      <c r="N64" s="130">
        <f>SUM(N14:N63)</f>
        <v>0</v>
      </c>
      <c r="O64" s="130">
        <f>SUM(O14:O63)</f>
        <v>0</v>
      </c>
      <c r="P64" s="130">
        <f>SUM(P14:P63)</f>
        <v>0</v>
      </c>
      <c r="Q64" s="130">
        <f>SUM(Q14:Q63)</f>
        <v>0</v>
      </c>
      <c r="R64" s="130">
        <f>SUM(R14:R63)</f>
        <v>0</v>
      </c>
      <c r="S64" s="64"/>
      <c r="T64" s="64"/>
    </row>
    <row r="65" spans="1:20" s="107" customFormat="1">
      <c r="A65" s="163"/>
      <c r="B65" s="163"/>
      <c r="C65" s="164"/>
      <c r="D65" s="179"/>
      <c r="E65" s="179"/>
    </row>
    <row r="66" spans="1:20" s="107" customFormat="1">
      <c r="A66" s="106"/>
      <c r="B66" s="125"/>
      <c r="C66" s="164"/>
      <c r="D66" s="179"/>
      <c r="E66" s="179"/>
    </row>
    <row r="67" spans="1:20" s="107" customFormat="1">
      <c r="A67" s="163"/>
      <c r="B67" s="163"/>
      <c r="C67" s="164"/>
      <c r="D67" s="179"/>
      <c r="E67" s="179"/>
    </row>
    <row r="68" spans="1:20" s="107" customFormat="1">
      <c r="A68" s="125" t="str">
        <f>'1.1 Pamati, ā.inž.'!$A$47</f>
        <v xml:space="preserve">Sastādīja: </v>
      </c>
      <c r="B68" s="181"/>
      <c r="C68" s="182"/>
      <c r="D68" s="183"/>
      <c r="E68" s="183"/>
    </row>
    <row r="69" spans="1:20">
      <c r="A69" s="125"/>
      <c r="B69" s="81"/>
      <c r="C69" s="184"/>
      <c r="D69" s="185"/>
      <c r="E69" s="185"/>
      <c r="H69" s="187"/>
      <c r="S69" s="82"/>
      <c r="T69" s="82"/>
    </row>
    <row r="70" spans="1:20">
      <c r="A70" s="125"/>
      <c r="B70" s="81"/>
      <c r="C70" s="81"/>
      <c r="D70" s="188"/>
      <c r="E70" s="188"/>
      <c r="S70" s="82"/>
      <c r="T70" s="82"/>
    </row>
    <row r="71" spans="1:20" s="81" customFormat="1">
      <c r="A71" s="189"/>
      <c r="D71" s="188"/>
      <c r="E71" s="188"/>
      <c r="F71" s="82"/>
      <c r="G71" s="82"/>
      <c r="H71" s="82"/>
    </row>
    <row r="72" spans="1:20">
      <c r="A72" s="125" t="str">
        <f>'1.1 Pamati, ā.inž.'!$A$51</f>
        <v xml:space="preserve">Pārbaudīja: </v>
      </c>
      <c r="B72" s="81"/>
      <c r="C72" s="81"/>
      <c r="D72" s="188"/>
      <c r="E72" s="188"/>
      <c r="S72" s="82"/>
      <c r="T72" s="82"/>
    </row>
    <row r="73" spans="1:20">
      <c r="A73" s="81"/>
      <c r="B73" s="81"/>
      <c r="C73" s="81"/>
      <c r="D73" s="188"/>
      <c r="E73" s="188"/>
      <c r="S73" s="82"/>
      <c r="T73" s="82"/>
    </row>
    <row r="74" spans="1:20">
      <c r="A74" s="81"/>
      <c r="B74" s="81"/>
      <c r="C74" s="81"/>
      <c r="D74" s="188"/>
      <c r="E74" s="188"/>
      <c r="S74" s="82"/>
      <c r="T74" s="82"/>
    </row>
    <row r="75" spans="1:20">
      <c r="A75" s="81"/>
      <c r="B75" s="81"/>
      <c r="C75" s="81"/>
      <c r="D75" s="188"/>
      <c r="E75" s="188"/>
      <c r="S75" s="82"/>
      <c r="T75" s="82"/>
    </row>
  </sheetData>
  <mergeCells count="14">
    <mergeCell ref="G12:G13"/>
    <mergeCell ref="H12:M12"/>
    <mergeCell ref="N12:R12"/>
    <mergeCell ref="C64:E64"/>
    <mergeCell ref="A12:A13"/>
    <mergeCell ref="B12:B13"/>
    <mergeCell ref="C12:E13"/>
    <mergeCell ref="F12:F13"/>
    <mergeCell ref="A5:R5"/>
    <mergeCell ref="A4:R4"/>
    <mergeCell ref="A1:R1"/>
    <mergeCell ref="A2:R2"/>
    <mergeCell ref="O9:P9"/>
    <mergeCell ref="Q9:R9"/>
  </mergeCells>
  <printOptions horizontalCentered="1"/>
  <pageMargins left="0.74803149606299202" right="0.74803149606299202" top="1.5649606300000001" bottom="0.56043307099999995" header="0.43307086614173201" footer="0.23622047244094499"/>
  <pageSetup paperSize="9" scale="6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01726-68A2-4831-9306-CFA962E0A15F}">
  <sheetPr>
    <tabColor theme="6" tint="-0.499984740745262"/>
  </sheetPr>
  <dimension ref="A1:U80"/>
  <sheetViews>
    <sheetView tabSelected="1" view="pageBreakPreview" zoomScale="85" zoomScaleNormal="85" zoomScaleSheetLayoutView="85" workbookViewId="0">
      <selection activeCell="L15" sqref="L15"/>
    </sheetView>
  </sheetViews>
  <sheetFormatPr defaultColWidth="9.28515625" defaultRowHeight="12.75"/>
  <cols>
    <col min="1" max="1" width="4.5703125" style="82" customWidth="1"/>
    <col min="2" max="2" width="5.42578125" style="82" customWidth="1"/>
    <col min="3" max="3" width="32.42578125" style="82" customWidth="1"/>
    <col min="4" max="4" width="13.7109375" style="190" customWidth="1"/>
    <col min="5" max="5" width="10.5703125" style="190" customWidth="1"/>
    <col min="6" max="6" width="5.7109375" style="82" customWidth="1"/>
    <col min="7" max="7" width="7.7109375" style="82" customWidth="1"/>
    <col min="8" max="9" width="8.7109375" style="82" customWidth="1"/>
    <col min="10" max="10" width="9.5703125" style="82" customWidth="1"/>
    <col min="11" max="11" width="10.28515625" style="82" customWidth="1"/>
    <col min="12" max="12" width="10.42578125" style="82" customWidth="1"/>
    <col min="13" max="13" width="10" style="82" customWidth="1"/>
    <col min="14" max="15" width="9.7109375" style="82" customWidth="1"/>
    <col min="16" max="16" width="10.7109375" style="82" customWidth="1"/>
    <col min="17" max="17" width="9" style="82" customWidth="1"/>
    <col min="18"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821</v>
      </c>
      <c r="B1" s="392"/>
      <c r="C1" s="392"/>
      <c r="D1" s="392"/>
      <c r="E1" s="392"/>
      <c r="F1" s="392"/>
      <c r="G1" s="392"/>
      <c r="H1" s="392"/>
      <c r="I1" s="392"/>
      <c r="J1" s="392"/>
      <c r="K1" s="392"/>
      <c r="L1" s="392"/>
      <c r="M1" s="392"/>
      <c r="N1" s="392"/>
      <c r="O1" s="392"/>
      <c r="P1" s="392"/>
      <c r="Q1" s="392"/>
      <c r="R1" s="392"/>
      <c r="S1" s="63"/>
      <c r="T1" s="64"/>
    </row>
    <row r="2" spans="1:21" s="65" customFormat="1">
      <c r="A2" s="393" t="s">
        <v>71</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34.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27"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R69</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58.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74"/>
      <c r="B14" s="177"/>
      <c r="C14" s="39" t="s">
        <v>75</v>
      </c>
      <c r="D14" s="191"/>
      <c r="E14" s="192"/>
      <c r="F14" s="96"/>
      <c r="G14" s="86"/>
      <c r="H14" s="86"/>
      <c r="I14" s="86"/>
      <c r="J14" s="83"/>
      <c r="K14" s="83"/>
      <c r="L14" s="83"/>
      <c r="M14" s="79">
        <f>ROUND(J14+K14+L14,2)</f>
        <v>0</v>
      </c>
      <c r="N14" s="79">
        <f>ROUND(H14*G14,2)</f>
        <v>0</v>
      </c>
      <c r="O14" s="80">
        <f>ROUND(J14*G14,2)</f>
        <v>0</v>
      </c>
      <c r="P14" s="80">
        <f>ROUND(K14*G14,2)</f>
        <v>0</v>
      </c>
      <c r="Q14" s="80">
        <f>ROUND(L14*G14,2)</f>
        <v>0</v>
      </c>
      <c r="R14" s="79">
        <f>ROUND(O14+P14+Q14,2)</f>
        <v>0</v>
      </c>
      <c r="S14" s="125"/>
      <c r="T14" s="125"/>
      <c r="U14" s="125"/>
    </row>
    <row r="15" spans="1:21" ht="51">
      <c r="A15" s="177">
        <v>1</v>
      </c>
      <c r="B15" s="177"/>
      <c r="C15" s="36" t="s">
        <v>702</v>
      </c>
      <c r="D15" s="84" t="s">
        <v>76</v>
      </c>
      <c r="E15" s="84" t="s">
        <v>77</v>
      </c>
      <c r="F15" s="96" t="s">
        <v>610</v>
      </c>
      <c r="G15" s="86">
        <v>1</v>
      </c>
      <c r="H15" s="86"/>
      <c r="I15" s="178"/>
      <c r="J15" s="83"/>
      <c r="K15" s="83"/>
      <c r="L15" s="83"/>
      <c r="M15" s="79"/>
      <c r="N15" s="79"/>
      <c r="O15" s="80"/>
      <c r="P15" s="80"/>
      <c r="Q15" s="80"/>
      <c r="R15" s="79"/>
      <c r="U15" s="81"/>
    </row>
    <row r="16" spans="1:21">
      <c r="A16" s="177">
        <v>2</v>
      </c>
      <c r="B16" s="177"/>
      <c r="C16" s="36" t="s">
        <v>78</v>
      </c>
      <c r="D16" s="84" t="s">
        <v>79</v>
      </c>
      <c r="E16" s="84" t="s">
        <v>80</v>
      </c>
      <c r="F16" s="96" t="s">
        <v>610</v>
      </c>
      <c r="G16" s="86">
        <v>1</v>
      </c>
      <c r="H16" s="86"/>
      <c r="I16" s="178"/>
      <c r="J16" s="83"/>
      <c r="K16" s="83"/>
      <c r="L16" s="83"/>
      <c r="M16" s="79"/>
      <c r="N16" s="79"/>
      <c r="O16" s="80"/>
      <c r="P16" s="80"/>
      <c r="Q16" s="80"/>
      <c r="R16" s="79"/>
      <c r="U16" s="81"/>
    </row>
    <row r="17" spans="1:21">
      <c r="A17" s="177">
        <v>3</v>
      </c>
      <c r="B17" s="177"/>
      <c r="C17" s="36" t="s">
        <v>81</v>
      </c>
      <c r="D17" s="84" t="s">
        <v>82</v>
      </c>
      <c r="E17" s="84" t="s">
        <v>80</v>
      </c>
      <c r="F17" s="96" t="s">
        <v>610</v>
      </c>
      <c r="G17" s="86">
        <v>1</v>
      </c>
      <c r="H17" s="86"/>
      <c r="I17" s="178"/>
      <c r="J17" s="83"/>
      <c r="K17" s="83"/>
      <c r="L17" s="83"/>
      <c r="M17" s="79"/>
      <c r="N17" s="79"/>
      <c r="O17" s="80"/>
      <c r="P17" s="80"/>
      <c r="Q17" s="80"/>
      <c r="R17" s="79"/>
      <c r="U17" s="81"/>
    </row>
    <row r="18" spans="1:21" ht="22.5">
      <c r="A18" s="177">
        <v>4</v>
      </c>
      <c r="B18" s="177"/>
      <c r="C18" s="36" t="s">
        <v>83</v>
      </c>
      <c r="D18" s="84" t="s">
        <v>84</v>
      </c>
      <c r="E18" s="84" t="s">
        <v>85</v>
      </c>
      <c r="F18" s="96" t="s">
        <v>618</v>
      </c>
      <c r="G18" s="86">
        <v>2</v>
      </c>
      <c r="H18" s="86"/>
      <c r="I18" s="178"/>
      <c r="J18" s="83"/>
      <c r="K18" s="83"/>
      <c r="L18" s="83"/>
      <c r="M18" s="79"/>
      <c r="N18" s="79"/>
      <c r="O18" s="80"/>
      <c r="P18" s="80"/>
      <c r="Q18" s="80"/>
      <c r="R18" s="79"/>
      <c r="U18" s="81"/>
    </row>
    <row r="19" spans="1:21">
      <c r="A19" s="177">
        <v>5</v>
      </c>
      <c r="B19" s="177"/>
      <c r="C19" s="36" t="s">
        <v>83</v>
      </c>
      <c r="D19" s="84" t="s">
        <v>86</v>
      </c>
      <c r="E19" s="84" t="s">
        <v>85</v>
      </c>
      <c r="F19" s="96" t="s">
        <v>618</v>
      </c>
      <c r="G19" s="86">
        <v>2</v>
      </c>
      <c r="H19" s="86"/>
      <c r="I19" s="178"/>
      <c r="J19" s="83"/>
      <c r="K19" s="83"/>
      <c r="L19" s="83"/>
      <c r="M19" s="79"/>
      <c r="N19" s="79"/>
      <c r="O19" s="80"/>
      <c r="P19" s="80"/>
      <c r="Q19" s="80"/>
      <c r="R19" s="79"/>
      <c r="U19" s="81"/>
    </row>
    <row r="20" spans="1:21">
      <c r="A20" s="177">
        <v>6</v>
      </c>
      <c r="B20" s="177"/>
      <c r="C20" s="36" t="s">
        <v>83</v>
      </c>
      <c r="D20" s="84" t="s">
        <v>87</v>
      </c>
      <c r="E20" s="84" t="s">
        <v>85</v>
      </c>
      <c r="F20" s="96" t="s">
        <v>618</v>
      </c>
      <c r="G20" s="86">
        <v>2</v>
      </c>
      <c r="H20" s="86"/>
      <c r="I20" s="178"/>
      <c r="J20" s="83"/>
      <c r="K20" s="83"/>
      <c r="L20" s="83"/>
      <c r="M20" s="79"/>
      <c r="N20" s="79"/>
      <c r="O20" s="80"/>
      <c r="P20" s="80"/>
      <c r="Q20" s="80"/>
      <c r="R20" s="79"/>
      <c r="U20" s="81"/>
    </row>
    <row r="21" spans="1:21">
      <c r="A21" s="177">
        <v>7</v>
      </c>
      <c r="B21" s="177"/>
      <c r="C21" s="36" t="s">
        <v>83</v>
      </c>
      <c r="D21" s="84" t="s">
        <v>88</v>
      </c>
      <c r="E21" s="84" t="s">
        <v>85</v>
      </c>
      <c r="F21" s="96" t="s">
        <v>618</v>
      </c>
      <c r="G21" s="86">
        <v>12</v>
      </c>
      <c r="H21" s="86"/>
      <c r="I21" s="178"/>
      <c r="J21" s="83"/>
      <c r="K21" s="83"/>
      <c r="L21" s="83"/>
      <c r="M21" s="79"/>
      <c r="N21" s="79"/>
      <c r="O21" s="80"/>
      <c r="P21" s="80"/>
      <c r="Q21" s="80"/>
      <c r="R21" s="79"/>
      <c r="U21" s="81"/>
    </row>
    <row r="22" spans="1:21">
      <c r="A22" s="177">
        <v>8</v>
      </c>
      <c r="B22" s="177"/>
      <c r="C22" s="36" t="s">
        <v>83</v>
      </c>
      <c r="D22" s="84" t="s">
        <v>89</v>
      </c>
      <c r="E22" s="84" t="s">
        <v>85</v>
      </c>
      <c r="F22" s="96" t="s">
        <v>618</v>
      </c>
      <c r="G22" s="86">
        <v>1</v>
      </c>
      <c r="H22" s="86"/>
      <c r="I22" s="178"/>
      <c r="J22" s="83"/>
      <c r="K22" s="83"/>
      <c r="L22" s="83"/>
      <c r="M22" s="79"/>
      <c r="N22" s="79"/>
      <c r="O22" s="80"/>
      <c r="P22" s="80"/>
      <c r="Q22" s="80"/>
      <c r="R22" s="79"/>
      <c r="U22" s="81"/>
    </row>
    <row r="23" spans="1:21">
      <c r="A23" s="177">
        <v>9</v>
      </c>
      <c r="B23" s="177"/>
      <c r="C23" s="36" t="s">
        <v>90</v>
      </c>
      <c r="D23" s="84" t="s">
        <v>91</v>
      </c>
      <c r="E23" s="84" t="s">
        <v>92</v>
      </c>
      <c r="F23" s="96" t="s">
        <v>610</v>
      </c>
      <c r="G23" s="86">
        <v>6</v>
      </c>
      <c r="H23" s="86"/>
      <c r="I23" s="178"/>
      <c r="J23" s="83"/>
      <c r="K23" s="221"/>
      <c r="L23" s="83"/>
      <c r="M23" s="79"/>
      <c r="N23" s="79"/>
      <c r="O23" s="80"/>
      <c r="P23" s="80"/>
      <c r="Q23" s="80"/>
      <c r="R23" s="79"/>
      <c r="U23" s="81"/>
    </row>
    <row r="24" spans="1:21" ht="33.75">
      <c r="A24" s="177">
        <v>10</v>
      </c>
      <c r="B24" s="177"/>
      <c r="C24" s="36" t="s">
        <v>93</v>
      </c>
      <c r="D24" s="84" t="s">
        <v>94</v>
      </c>
      <c r="E24" s="84" t="s">
        <v>80</v>
      </c>
      <c r="F24" s="96" t="s">
        <v>610</v>
      </c>
      <c r="G24" s="86">
        <v>1</v>
      </c>
      <c r="H24" s="86"/>
      <c r="I24" s="178"/>
      <c r="J24" s="83"/>
      <c r="K24" s="83"/>
      <c r="L24" s="83"/>
      <c r="M24" s="79"/>
      <c r="N24" s="79"/>
      <c r="O24" s="80"/>
      <c r="P24" s="80"/>
      <c r="Q24" s="80"/>
      <c r="R24" s="79"/>
      <c r="U24" s="81"/>
    </row>
    <row r="25" spans="1:21" ht="33.75">
      <c r="A25" s="177">
        <v>11</v>
      </c>
      <c r="B25" s="177"/>
      <c r="C25" s="36" t="s">
        <v>93</v>
      </c>
      <c r="D25" s="84" t="s">
        <v>95</v>
      </c>
      <c r="E25" s="84" t="s">
        <v>80</v>
      </c>
      <c r="F25" s="96" t="s">
        <v>610</v>
      </c>
      <c r="G25" s="86">
        <v>1</v>
      </c>
      <c r="H25" s="86"/>
      <c r="I25" s="178"/>
      <c r="J25" s="83"/>
      <c r="K25" s="83"/>
      <c r="L25" s="83"/>
      <c r="M25" s="79"/>
      <c r="N25" s="79"/>
      <c r="O25" s="80"/>
      <c r="P25" s="80"/>
      <c r="Q25" s="80"/>
      <c r="R25" s="79"/>
      <c r="U25" s="81"/>
    </row>
    <row r="26" spans="1:21" ht="33.75">
      <c r="A26" s="177">
        <v>12</v>
      </c>
      <c r="B26" s="177"/>
      <c r="C26" s="36" t="s">
        <v>93</v>
      </c>
      <c r="D26" s="84" t="s">
        <v>96</v>
      </c>
      <c r="E26" s="84" t="s">
        <v>80</v>
      </c>
      <c r="F26" s="96" t="s">
        <v>610</v>
      </c>
      <c r="G26" s="86">
        <v>3</v>
      </c>
      <c r="H26" s="86"/>
      <c r="I26" s="178"/>
      <c r="J26" s="83"/>
      <c r="K26" s="221"/>
      <c r="L26" s="83"/>
      <c r="M26" s="79"/>
      <c r="N26" s="79"/>
      <c r="O26" s="80"/>
      <c r="P26" s="80"/>
      <c r="Q26" s="80"/>
      <c r="R26" s="79"/>
      <c r="U26" s="81"/>
    </row>
    <row r="27" spans="1:21">
      <c r="A27" s="177">
        <v>13</v>
      </c>
      <c r="B27" s="177"/>
      <c r="C27" s="36" t="s">
        <v>97</v>
      </c>
      <c r="D27" s="84" t="s">
        <v>98</v>
      </c>
      <c r="E27" s="84" t="s">
        <v>80</v>
      </c>
      <c r="F27" s="96" t="s">
        <v>618</v>
      </c>
      <c r="G27" s="86">
        <v>12</v>
      </c>
      <c r="H27" s="86"/>
      <c r="I27" s="178"/>
      <c r="J27" s="83"/>
      <c r="K27" s="83"/>
      <c r="L27" s="83"/>
      <c r="M27" s="79"/>
      <c r="N27" s="79"/>
      <c r="O27" s="80"/>
      <c r="P27" s="80"/>
      <c r="Q27" s="80"/>
      <c r="R27" s="79"/>
      <c r="U27" s="81"/>
    </row>
    <row r="28" spans="1:21" ht="33.75">
      <c r="A28" s="177">
        <v>14</v>
      </c>
      <c r="B28" s="177"/>
      <c r="C28" s="36" t="s">
        <v>99</v>
      </c>
      <c r="D28" s="84" t="s">
        <v>100</v>
      </c>
      <c r="E28" s="84" t="s">
        <v>80</v>
      </c>
      <c r="F28" s="96" t="s">
        <v>618</v>
      </c>
      <c r="G28" s="86">
        <v>1</v>
      </c>
      <c r="H28" s="86"/>
      <c r="I28" s="178"/>
      <c r="J28" s="83"/>
      <c r="K28" s="83"/>
      <c r="L28" s="83"/>
      <c r="M28" s="79"/>
      <c r="N28" s="79"/>
      <c r="O28" s="80"/>
      <c r="P28" s="80"/>
      <c r="Q28" s="80"/>
      <c r="R28" s="79"/>
      <c r="U28" s="81"/>
    </row>
    <row r="29" spans="1:21" ht="33.75">
      <c r="A29" s="177">
        <v>15</v>
      </c>
      <c r="B29" s="177"/>
      <c r="C29" s="36" t="s">
        <v>99</v>
      </c>
      <c r="D29" s="84" t="s">
        <v>101</v>
      </c>
      <c r="E29" s="84" t="s">
        <v>80</v>
      </c>
      <c r="F29" s="96" t="s">
        <v>618</v>
      </c>
      <c r="G29" s="86">
        <v>1</v>
      </c>
      <c r="H29" s="86"/>
      <c r="I29" s="178"/>
      <c r="J29" s="83"/>
      <c r="K29" s="83"/>
      <c r="L29" s="83"/>
      <c r="M29" s="79"/>
      <c r="N29" s="79"/>
      <c r="O29" s="80"/>
      <c r="P29" s="80"/>
      <c r="Q29" s="80"/>
      <c r="R29" s="79"/>
      <c r="U29" s="81"/>
    </row>
    <row r="30" spans="1:21" ht="33.75">
      <c r="A30" s="177">
        <v>16</v>
      </c>
      <c r="B30" s="177"/>
      <c r="C30" s="36" t="s">
        <v>99</v>
      </c>
      <c r="D30" s="84" t="s">
        <v>102</v>
      </c>
      <c r="E30" s="84" t="s">
        <v>80</v>
      </c>
      <c r="F30" s="96" t="s">
        <v>618</v>
      </c>
      <c r="G30" s="86">
        <v>1</v>
      </c>
      <c r="H30" s="86"/>
      <c r="I30" s="178"/>
      <c r="J30" s="83"/>
      <c r="K30" s="83"/>
      <c r="L30" s="83"/>
      <c r="M30" s="79"/>
      <c r="N30" s="79"/>
      <c r="O30" s="80"/>
      <c r="P30" s="80"/>
      <c r="Q30" s="80"/>
      <c r="R30" s="79"/>
      <c r="U30" s="81"/>
    </row>
    <row r="31" spans="1:21">
      <c r="A31" s="177">
        <v>17</v>
      </c>
      <c r="B31" s="177"/>
      <c r="C31" s="36" t="s">
        <v>103</v>
      </c>
      <c r="D31" s="84" t="s">
        <v>104</v>
      </c>
      <c r="E31" s="84" t="s">
        <v>92</v>
      </c>
      <c r="F31" s="96" t="s">
        <v>618</v>
      </c>
      <c r="G31" s="86">
        <v>7</v>
      </c>
      <c r="H31" s="86"/>
      <c r="I31" s="178"/>
      <c r="J31" s="83"/>
      <c r="K31" s="83"/>
      <c r="L31" s="83"/>
      <c r="M31" s="79"/>
      <c r="N31" s="79"/>
      <c r="O31" s="80"/>
      <c r="P31" s="80"/>
      <c r="Q31" s="80"/>
      <c r="R31" s="79"/>
      <c r="U31" s="81"/>
    </row>
    <row r="32" spans="1:21">
      <c r="A32" s="177">
        <v>18</v>
      </c>
      <c r="B32" s="177"/>
      <c r="C32" s="36" t="s">
        <v>103</v>
      </c>
      <c r="D32" s="84" t="s">
        <v>105</v>
      </c>
      <c r="E32" s="84" t="s">
        <v>92</v>
      </c>
      <c r="F32" s="96" t="s">
        <v>618</v>
      </c>
      <c r="G32" s="86">
        <v>2</v>
      </c>
      <c r="H32" s="86"/>
      <c r="I32" s="178"/>
      <c r="J32" s="83"/>
      <c r="K32" s="83"/>
      <c r="L32" s="83"/>
      <c r="M32" s="79"/>
      <c r="N32" s="79"/>
      <c r="O32" s="80"/>
      <c r="P32" s="80"/>
      <c r="Q32" s="80"/>
      <c r="R32" s="79"/>
      <c r="U32" s="81"/>
    </row>
    <row r="33" spans="1:21">
      <c r="A33" s="177">
        <v>19</v>
      </c>
      <c r="B33" s="177"/>
      <c r="C33" s="36" t="s">
        <v>103</v>
      </c>
      <c r="D33" s="84" t="s">
        <v>106</v>
      </c>
      <c r="E33" s="84" t="s">
        <v>92</v>
      </c>
      <c r="F33" s="96" t="s">
        <v>618</v>
      </c>
      <c r="G33" s="86">
        <v>1</v>
      </c>
      <c r="H33" s="86"/>
      <c r="I33" s="178"/>
      <c r="J33" s="83"/>
      <c r="K33" s="83"/>
      <c r="L33" s="83"/>
      <c r="M33" s="79"/>
      <c r="N33" s="79"/>
      <c r="O33" s="80"/>
      <c r="P33" s="80"/>
      <c r="Q33" s="80"/>
      <c r="R33" s="79"/>
      <c r="U33" s="81"/>
    </row>
    <row r="34" spans="1:21">
      <c r="A34" s="177">
        <v>20</v>
      </c>
      <c r="B34" s="177"/>
      <c r="C34" s="36" t="s">
        <v>107</v>
      </c>
      <c r="D34" s="84" t="s">
        <v>108</v>
      </c>
      <c r="E34" s="84" t="s">
        <v>92</v>
      </c>
      <c r="F34" s="96" t="s">
        <v>618</v>
      </c>
      <c r="G34" s="86">
        <v>4</v>
      </c>
      <c r="H34" s="86"/>
      <c r="I34" s="178"/>
      <c r="J34" s="83"/>
      <c r="K34" s="83"/>
      <c r="L34" s="83"/>
      <c r="M34" s="79"/>
      <c r="N34" s="79"/>
      <c r="O34" s="80"/>
      <c r="P34" s="80"/>
      <c r="Q34" s="80"/>
      <c r="R34" s="79"/>
      <c r="U34" s="81"/>
    </row>
    <row r="35" spans="1:21">
      <c r="A35" s="177">
        <v>21</v>
      </c>
      <c r="B35" s="177"/>
      <c r="C35" s="36" t="s">
        <v>109</v>
      </c>
      <c r="D35" s="84" t="s">
        <v>110</v>
      </c>
      <c r="E35" s="84" t="s">
        <v>92</v>
      </c>
      <c r="F35" s="96" t="s">
        <v>618</v>
      </c>
      <c r="G35" s="86">
        <v>14</v>
      </c>
      <c r="H35" s="86"/>
      <c r="I35" s="178"/>
      <c r="J35" s="83"/>
      <c r="K35" s="83"/>
      <c r="L35" s="83"/>
      <c r="M35" s="79"/>
      <c r="N35" s="79"/>
      <c r="O35" s="80"/>
      <c r="P35" s="80"/>
      <c r="Q35" s="80"/>
      <c r="R35" s="79"/>
      <c r="U35" s="81"/>
    </row>
    <row r="36" spans="1:21">
      <c r="A36" s="177">
        <v>22</v>
      </c>
      <c r="B36" s="177"/>
      <c r="C36" s="36" t="s">
        <v>109</v>
      </c>
      <c r="D36" s="84" t="s">
        <v>111</v>
      </c>
      <c r="E36" s="84" t="s">
        <v>92</v>
      </c>
      <c r="F36" s="96" t="s">
        <v>618</v>
      </c>
      <c r="G36" s="86">
        <v>1</v>
      </c>
      <c r="H36" s="86"/>
      <c r="I36" s="178"/>
      <c r="J36" s="83"/>
      <c r="K36" s="83"/>
      <c r="L36" s="83"/>
      <c r="M36" s="79"/>
      <c r="N36" s="79"/>
      <c r="O36" s="80"/>
      <c r="P36" s="80"/>
      <c r="Q36" s="80"/>
      <c r="R36" s="79"/>
      <c r="U36" s="81"/>
    </row>
    <row r="37" spans="1:21">
      <c r="A37" s="177">
        <v>23</v>
      </c>
      <c r="B37" s="177"/>
      <c r="C37" s="36" t="s">
        <v>109</v>
      </c>
      <c r="D37" s="84" t="s">
        <v>112</v>
      </c>
      <c r="E37" s="84" t="s">
        <v>92</v>
      </c>
      <c r="F37" s="96" t="s">
        <v>618</v>
      </c>
      <c r="G37" s="86">
        <v>2</v>
      </c>
      <c r="H37" s="86"/>
      <c r="I37" s="178"/>
      <c r="J37" s="83"/>
      <c r="K37" s="83"/>
      <c r="L37" s="83"/>
      <c r="M37" s="79"/>
      <c r="N37" s="79"/>
      <c r="O37" s="80"/>
      <c r="P37" s="80"/>
      <c r="Q37" s="80"/>
      <c r="R37" s="79"/>
      <c r="U37" s="81"/>
    </row>
    <row r="38" spans="1:21">
      <c r="A38" s="177">
        <v>24</v>
      </c>
      <c r="B38" s="177"/>
      <c r="C38" s="36" t="s">
        <v>113</v>
      </c>
      <c r="D38" s="84" t="s">
        <v>114</v>
      </c>
      <c r="E38" s="84" t="s">
        <v>92</v>
      </c>
      <c r="F38" s="96" t="s">
        <v>610</v>
      </c>
      <c r="G38" s="86">
        <v>2</v>
      </c>
      <c r="H38" s="86"/>
      <c r="I38" s="178"/>
      <c r="J38" s="83"/>
      <c r="K38" s="83"/>
      <c r="L38" s="83"/>
      <c r="M38" s="79"/>
      <c r="N38" s="79"/>
      <c r="O38" s="80"/>
      <c r="P38" s="80"/>
      <c r="Q38" s="80"/>
      <c r="R38" s="79"/>
      <c r="U38" s="81"/>
    </row>
    <row r="39" spans="1:21">
      <c r="A39" s="177">
        <v>25</v>
      </c>
      <c r="B39" s="177"/>
      <c r="C39" s="36" t="s">
        <v>115</v>
      </c>
      <c r="D39" s="84" t="s">
        <v>116</v>
      </c>
      <c r="E39" s="84" t="s">
        <v>92</v>
      </c>
      <c r="F39" s="96" t="s">
        <v>610</v>
      </c>
      <c r="G39" s="86">
        <v>1</v>
      </c>
      <c r="H39" s="86"/>
      <c r="I39" s="178"/>
      <c r="J39" s="83"/>
      <c r="K39" s="83"/>
      <c r="L39" s="83"/>
      <c r="M39" s="79"/>
      <c r="N39" s="79"/>
      <c r="O39" s="80"/>
      <c r="P39" s="80"/>
      <c r="Q39" s="80"/>
      <c r="R39" s="79"/>
      <c r="U39" s="81"/>
    </row>
    <row r="40" spans="1:21">
      <c r="A40" s="177">
        <v>26</v>
      </c>
      <c r="B40" s="177"/>
      <c r="C40" s="36" t="s">
        <v>117</v>
      </c>
      <c r="D40" s="84" t="s">
        <v>118</v>
      </c>
      <c r="E40" s="84" t="s">
        <v>92</v>
      </c>
      <c r="F40" s="96" t="s">
        <v>610</v>
      </c>
      <c r="G40" s="86">
        <v>1</v>
      </c>
      <c r="H40" s="86"/>
      <c r="I40" s="178"/>
      <c r="J40" s="83"/>
      <c r="K40" s="83"/>
      <c r="L40" s="83"/>
      <c r="M40" s="79"/>
      <c r="N40" s="79"/>
      <c r="O40" s="80"/>
      <c r="P40" s="80"/>
      <c r="Q40" s="80"/>
      <c r="R40" s="79"/>
      <c r="U40" s="81"/>
    </row>
    <row r="41" spans="1:21">
      <c r="A41" s="177">
        <v>27</v>
      </c>
      <c r="B41" s="177"/>
      <c r="C41" s="36" t="s">
        <v>119</v>
      </c>
      <c r="D41" s="84" t="s">
        <v>120</v>
      </c>
      <c r="E41" s="84" t="s">
        <v>92</v>
      </c>
      <c r="F41" s="96" t="s">
        <v>610</v>
      </c>
      <c r="G41" s="86">
        <v>1</v>
      </c>
      <c r="H41" s="86"/>
      <c r="I41" s="178"/>
      <c r="J41" s="83"/>
      <c r="K41" s="83"/>
      <c r="L41" s="83"/>
      <c r="M41" s="79"/>
      <c r="N41" s="79"/>
      <c r="O41" s="80"/>
      <c r="P41" s="80"/>
      <c r="Q41" s="80"/>
      <c r="R41" s="79"/>
      <c r="U41" s="81"/>
    </row>
    <row r="42" spans="1:21" ht="22.5">
      <c r="A42" s="177">
        <v>28</v>
      </c>
      <c r="B42" s="177"/>
      <c r="C42" s="36" t="s">
        <v>121</v>
      </c>
      <c r="D42" s="84" t="s">
        <v>122</v>
      </c>
      <c r="E42" s="84" t="s">
        <v>123</v>
      </c>
      <c r="F42" s="96" t="s">
        <v>610</v>
      </c>
      <c r="G42" s="86">
        <v>2</v>
      </c>
      <c r="H42" s="86"/>
      <c r="I42" s="178"/>
      <c r="J42" s="83"/>
      <c r="K42" s="83"/>
      <c r="L42" s="83"/>
      <c r="M42" s="79"/>
      <c r="N42" s="79"/>
      <c r="O42" s="80"/>
      <c r="P42" s="80"/>
      <c r="Q42" s="80"/>
      <c r="R42" s="79"/>
      <c r="U42" s="81"/>
    </row>
    <row r="43" spans="1:21" ht="22.5">
      <c r="A43" s="177">
        <v>29</v>
      </c>
      <c r="B43" s="177"/>
      <c r="C43" s="36" t="s">
        <v>121</v>
      </c>
      <c r="D43" s="84" t="s">
        <v>124</v>
      </c>
      <c r="E43" s="84" t="s">
        <v>123</v>
      </c>
      <c r="F43" s="96" t="s">
        <v>610</v>
      </c>
      <c r="G43" s="86">
        <v>1</v>
      </c>
      <c r="H43" s="86"/>
      <c r="I43" s="178"/>
      <c r="J43" s="83"/>
      <c r="K43" s="83"/>
      <c r="L43" s="83"/>
      <c r="M43" s="79"/>
      <c r="N43" s="79"/>
      <c r="O43" s="80"/>
      <c r="P43" s="80"/>
      <c r="Q43" s="80"/>
      <c r="R43" s="79"/>
      <c r="U43" s="81"/>
    </row>
    <row r="44" spans="1:21" ht="22.5">
      <c r="A44" s="177">
        <v>30</v>
      </c>
      <c r="B44" s="177"/>
      <c r="C44" s="36" t="s">
        <v>121</v>
      </c>
      <c r="D44" s="84" t="s">
        <v>125</v>
      </c>
      <c r="E44" s="84" t="s">
        <v>123</v>
      </c>
      <c r="F44" s="96" t="s">
        <v>610</v>
      </c>
      <c r="G44" s="86">
        <v>4</v>
      </c>
      <c r="H44" s="86"/>
      <c r="I44" s="178"/>
      <c r="J44" s="83"/>
      <c r="K44" s="83"/>
      <c r="L44" s="83"/>
      <c r="M44" s="79"/>
      <c r="N44" s="79"/>
      <c r="O44" s="80"/>
      <c r="P44" s="80"/>
      <c r="Q44" s="80"/>
      <c r="R44" s="79"/>
      <c r="U44" s="81"/>
    </row>
    <row r="45" spans="1:21" ht="22.5">
      <c r="A45" s="177">
        <v>31</v>
      </c>
      <c r="B45" s="177"/>
      <c r="C45" s="36" t="s">
        <v>121</v>
      </c>
      <c r="D45" s="84" t="s">
        <v>126</v>
      </c>
      <c r="E45" s="84" t="s">
        <v>123</v>
      </c>
      <c r="F45" s="96" t="s">
        <v>610</v>
      </c>
      <c r="G45" s="86">
        <v>2</v>
      </c>
      <c r="H45" s="86"/>
      <c r="I45" s="178"/>
      <c r="J45" s="83"/>
      <c r="K45" s="83"/>
      <c r="L45" s="83"/>
      <c r="M45" s="79"/>
      <c r="N45" s="79"/>
      <c r="O45" s="80"/>
      <c r="P45" s="80"/>
      <c r="Q45" s="80"/>
      <c r="R45" s="79"/>
      <c r="U45" s="81"/>
    </row>
    <row r="46" spans="1:21" ht="22.5">
      <c r="A46" s="177">
        <v>32</v>
      </c>
      <c r="B46" s="177"/>
      <c r="C46" s="36" t="s">
        <v>121</v>
      </c>
      <c r="D46" s="84" t="s">
        <v>127</v>
      </c>
      <c r="E46" s="84" t="s">
        <v>123</v>
      </c>
      <c r="F46" s="96" t="s">
        <v>610</v>
      </c>
      <c r="G46" s="86">
        <v>1</v>
      </c>
      <c r="H46" s="86"/>
      <c r="I46" s="178"/>
      <c r="J46" s="83"/>
      <c r="K46" s="83"/>
      <c r="L46" s="83"/>
      <c r="M46" s="79"/>
      <c r="N46" s="79"/>
      <c r="O46" s="80"/>
      <c r="P46" s="80"/>
      <c r="Q46" s="80"/>
      <c r="R46" s="79"/>
      <c r="U46" s="81"/>
    </row>
    <row r="47" spans="1:21">
      <c r="A47" s="177">
        <v>33</v>
      </c>
      <c r="B47" s="177"/>
      <c r="C47" s="36" t="s">
        <v>128</v>
      </c>
      <c r="D47" s="84" t="s">
        <v>129</v>
      </c>
      <c r="E47" s="84"/>
      <c r="F47" s="96" t="s">
        <v>130</v>
      </c>
      <c r="G47" s="86">
        <v>83</v>
      </c>
      <c r="H47" s="86"/>
      <c r="I47" s="178"/>
      <c r="J47" s="83"/>
      <c r="K47" s="83"/>
      <c r="L47" s="83"/>
      <c r="M47" s="79"/>
      <c r="N47" s="79"/>
      <c r="O47" s="80"/>
      <c r="P47" s="80"/>
      <c r="Q47" s="80"/>
      <c r="R47" s="79"/>
      <c r="U47" s="81"/>
    </row>
    <row r="48" spans="1:21">
      <c r="A48" s="177">
        <v>34</v>
      </c>
      <c r="B48" s="177"/>
      <c r="C48" s="36" t="s">
        <v>128</v>
      </c>
      <c r="D48" s="84" t="s">
        <v>131</v>
      </c>
      <c r="E48" s="84"/>
      <c r="F48" s="96" t="s">
        <v>130</v>
      </c>
      <c r="G48" s="86">
        <v>24</v>
      </c>
      <c r="H48" s="86"/>
      <c r="I48" s="178"/>
      <c r="J48" s="83"/>
      <c r="K48" s="83"/>
      <c r="L48" s="83"/>
      <c r="M48" s="79"/>
      <c r="N48" s="79"/>
      <c r="O48" s="80"/>
      <c r="P48" s="80"/>
      <c r="Q48" s="80"/>
      <c r="R48" s="79"/>
      <c r="U48" s="81"/>
    </row>
    <row r="49" spans="1:21">
      <c r="A49" s="177">
        <v>35</v>
      </c>
      <c r="B49" s="177"/>
      <c r="C49" s="36" t="s">
        <v>128</v>
      </c>
      <c r="D49" s="84" t="s">
        <v>132</v>
      </c>
      <c r="E49" s="84"/>
      <c r="F49" s="96" t="s">
        <v>130</v>
      </c>
      <c r="G49" s="86">
        <v>19</v>
      </c>
      <c r="H49" s="86"/>
      <c r="I49" s="178"/>
      <c r="J49" s="83"/>
      <c r="K49" s="83"/>
      <c r="L49" s="83"/>
      <c r="M49" s="79"/>
      <c r="N49" s="79"/>
      <c r="O49" s="80"/>
      <c r="P49" s="80"/>
      <c r="Q49" s="80"/>
      <c r="R49" s="79"/>
      <c r="U49" s="81"/>
    </row>
    <row r="50" spans="1:21">
      <c r="A50" s="177">
        <v>36</v>
      </c>
      <c r="B50" s="177"/>
      <c r="C50" s="36" t="s">
        <v>128</v>
      </c>
      <c r="D50" s="84" t="s">
        <v>133</v>
      </c>
      <c r="E50" s="84"/>
      <c r="F50" s="96" t="s">
        <v>130</v>
      </c>
      <c r="G50" s="86">
        <v>41</v>
      </c>
      <c r="H50" s="86"/>
      <c r="I50" s="178"/>
      <c r="J50" s="83"/>
      <c r="K50" s="83"/>
      <c r="L50" s="83"/>
      <c r="M50" s="79"/>
      <c r="N50" s="79"/>
      <c r="O50" s="80"/>
      <c r="P50" s="80"/>
      <c r="Q50" s="80"/>
      <c r="R50" s="79"/>
      <c r="U50" s="81"/>
    </row>
    <row r="51" spans="1:21">
      <c r="A51" s="177">
        <v>37</v>
      </c>
      <c r="B51" s="177"/>
      <c r="C51" s="36" t="s">
        <v>128</v>
      </c>
      <c r="D51" s="84" t="s">
        <v>134</v>
      </c>
      <c r="E51" s="84"/>
      <c r="F51" s="96" t="s">
        <v>130</v>
      </c>
      <c r="G51" s="86">
        <v>3</v>
      </c>
      <c r="H51" s="86"/>
      <c r="I51" s="178"/>
      <c r="J51" s="83"/>
      <c r="K51" s="83"/>
      <c r="L51" s="83"/>
      <c r="M51" s="79"/>
      <c r="N51" s="79"/>
      <c r="O51" s="80"/>
      <c r="P51" s="80"/>
      <c r="Q51" s="80"/>
      <c r="R51" s="79"/>
      <c r="U51" s="81"/>
    </row>
    <row r="52" spans="1:21">
      <c r="A52" s="177">
        <v>38</v>
      </c>
      <c r="B52" s="177"/>
      <c r="C52" s="36" t="s">
        <v>128</v>
      </c>
      <c r="D52" s="84" t="s">
        <v>135</v>
      </c>
      <c r="E52" s="84"/>
      <c r="F52" s="96" t="s">
        <v>130</v>
      </c>
      <c r="G52" s="86">
        <v>6</v>
      </c>
      <c r="H52" s="86"/>
      <c r="I52" s="178"/>
      <c r="J52" s="83"/>
      <c r="K52" s="83"/>
      <c r="L52" s="83"/>
      <c r="M52" s="79"/>
      <c r="N52" s="79"/>
      <c r="O52" s="80"/>
      <c r="P52" s="80"/>
      <c r="Q52" s="80"/>
      <c r="R52" s="79"/>
      <c r="U52" s="81"/>
    </row>
    <row r="53" spans="1:21">
      <c r="A53" s="177">
        <v>39</v>
      </c>
      <c r="B53" s="177"/>
      <c r="C53" s="36" t="s">
        <v>128</v>
      </c>
      <c r="D53" s="84" t="s">
        <v>136</v>
      </c>
      <c r="E53" s="84"/>
      <c r="F53" s="96" t="s">
        <v>130</v>
      </c>
      <c r="G53" s="86">
        <v>2</v>
      </c>
      <c r="H53" s="86"/>
      <c r="I53" s="178"/>
      <c r="J53" s="83"/>
      <c r="K53" s="83"/>
      <c r="L53" s="83"/>
      <c r="M53" s="79"/>
      <c r="N53" s="79"/>
      <c r="O53" s="80"/>
      <c r="P53" s="80"/>
      <c r="Q53" s="80"/>
      <c r="R53" s="79"/>
      <c r="U53" s="81"/>
    </row>
    <row r="54" spans="1:21">
      <c r="A54" s="177">
        <v>40</v>
      </c>
      <c r="B54" s="177"/>
      <c r="C54" s="36" t="s">
        <v>128</v>
      </c>
      <c r="D54" s="84" t="s">
        <v>137</v>
      </c>
      <c r="E54" s="84"/>
      <c r="F54" s="96" t="s">
        <v>130</v>
      </c>
      <c r="G54" s="86">
        <v>10</v>
      </c>
      <c r="H54" s="86"/>
      <c r="I54" s="178"/>
      <c r="J54" s="83"/>
      <c r="K54" s="83"/>
      <c r="L54" s="83"/>
      <c r="M54" s="79"/>
      <c r="N54" s="79"/>
      <c r="O54" s="80"/>
      <c r="P54" s="80"/>
      <c r="Q54" s="80"/>
      <c r="R54" s="79"/>
      <c r="U54" s="81"/>
    </row>
    <row r="55" spans="1:21">
      <c r="A55" s="177">
        <v>41</v>
      </c>
      <c r="B55" s="177"/>
      <c r="C55" s="36" t="s">
        <v>128</v>
      </c>
      <c r="D55" s="84" t="s">
        <v>138</v>
      </c>
      <c r="E55" s="84"/>
      <c r="F55" s="96" t="s">
        <v>130</v>
      </c>
      <c r="G55" s="86">
        <v>5</v>
      </c>
      <c r="H55" s="86"/>
      <c r="I55" s="178"/>
      <c r="J55" s="83"/>
      <c r="K55" s="83"/>
      <c r="L55" s="83"/>
      <c r="M55" s="79"/>
      <c r="N55" s="79"/>
      <c r="O55" s="80"/>
      <c r="P55" s="80"/>
      <c r="Q55" s="80"/>
      <c r="R55" s="79"/>
      <c r="U55" s="81"/>
    </row>
    <row r="56" spans="1:21">
      <c r="A56" s="177">
        <v>42</v>
      </c>
      <c r="B56" s="177"/>
      <c r="C56" s="36" t="s">
        <v>128</v>
      </c>
      <c r="D56" s="84" t="s">
        <v>139</v>
      </c>
      <c r="E56" s="84"/>
      <c r="F56" s="96" t="s">
        <v>130</v>
      </c>
      <c r="G56" s="86">
        <v>1</v>
      </c>
      <c r="H56" s="86"/>
      <c r="I56" s="178"/>
      <c r="J56" s="83"/>
      <c r="K56" s="83"/>
      <c r="L56" s="83"/>
      <c r="M56" s="79"/>
      <c r="N56" s="79"/>
      <c r="O56" s="80"/>
      <c r="P56" s="80"/>
      <c r="Q56" s="80"/>
      <c r="R56" s="79"/>
      <c r="U56" s="81"/>
    </row>
    <row r="57" spans="1:21">
      <c r="A57" s="177">
        <v>43</v>
      </c>
      <c r="B57" s="177"/>
      <c r="C57" s="36" t="s">
        <v>128</v>
      </c>
      <c r="D57" s="84" t="s">
        <v>140</v>
      </c>
      <c r="E57" s="84"/>
      <c r="F57" s="96" t="s">
        <v>130</v>
      </c>
      <c r="G57" s="86">
        <v>1</v>
      </c>
      <c r="H57" s="86"/>
      <c r="I57" s="178"/>
      <c r="J57" s="83"/>
      <c r="K57" s="83"/>
      <c r="L57" s="83"/>
      <c r="M57" s="79"/>
      <c r="N57" s="79"/>
      <c r="O57" s="80"/>
      <c r="P57" s="80"/>
      <c r="Q57" s="80"/>
      <c r="R57" s="79"/>
      <c r="U57" s="81"/>
    </row>
    <row r="58" spans="1:21">
      <c r="A58" s="177">
        <v>44</v>
      </c>
      <c r="B58" s="177"/>
      <c r="C58" s="36" t="s">
        <v>141</v>
      </c>
      <c r="D58" s="84" t="s">
        <v>142</v>
      </c>
      <c r="E58" s="84" t="s">
        <v>143</v>
      </c>
      <c r="F58" s="96" t="s">
        <v>144</v>
      </c>
      <c r="G58" s="86">
        <v>19</v>
      </c>
      <c r="H58" s="86"/>
      <c r="I58" s="178"/>
      <c r="J58" s="83"/>
      <c r="K58" s="83"/>
      <c r="L58" s="83"/>
      <c r="M58" s="79"/>
      <c r="N58" s="79"/>
      <c r="O58" s="80"/>
      <c r="P58" s="80"/>
      <c r="Q58" s="80"/>
      <c r="R58" s="79"/>
      <c r="U58" s="81"/>
    </row>
    <row r="59" spans="1:21">
      <c r="A59" s="177">
        <v>45</v>
      </c>
      <c r="B59" s="177"/>
      <c r="C59" s="36" t="s">
        <v>145</v>
      </c>
      <c r="D59" s="84"/>
      <c r="E59" s="84"/>
      <c r="F59" s="96" t="s">
        <v>618</v>
      </c>
      <c r="G59" s="86">
        <v>19</v>
      </c>
      <c r="H59" s="86"/>
      <c r="I59" s="178"/>
      <c r="J59" s="83"/>
      <c r="K59" s="83"/>
      <c r="L59" s="83"/>
      <c r="M59" s="79"/>
      <c r="N59" s="79"/>
      <c r="O59" s="80"/>
      <c r="P59" s="80"/>
      <c r="Q59" s="80"/>
      <c r="R59" s="79"/>
      <c r="U59" s="81"/>
    </row>
    <row r="60" spans="1:21">
      <c r="A60" s="177">
        <v>46</v>
      </c>
      <c r="B60" s="177"/>
      <c r="C60" s="36" t="s">
        <v>146</v>
      </c>
      <c r="D60" s="84"/>
      <c r="E60" s="84"/>
      <c r="F60" s="96" t="s">
        <v>610</v>
      </c>
      <c r="G60" s="86">
        <v>1</v>
      </c>
      <c r="H60" s="86"/>
      <c r="I60" s="178"/>
      <c r="J60" s="83"/>
      <c r="K60" s="83"/>
      <c r="L60" s="83"/>
      <c r="M60" s="79"/>
      <c r="N60" s="79"/>
      <c r="O60" s="80"/>
      <c r="P60" s="80"/>
      <c r="Q60" s="80"/>
      <c r="R60" s="79"/>
      <c r="U60" s="81"/>
    </row>
    <row r="61" spans="1:21">
      <c r="A61" s="177">
        <v>47</v>
      </c>
      <c r="B61" s="177"/>
      <c r="C61" s="36" t="s">
        <v>147</v>
      </c>
      <c r="D61" s="84"/>
      <c r="E61" s="84"/>
      <c r="F61" s="96" t="s">
        <v>610</v>
      </c>
      <c r="G61" s="86">
        <v>1</v>
      </c>
      <c r="H61" s="86"/>
      <c r="I61" s="178"/>
      <c r="J61" s="83"/>
      <c r="K61" s="83"/>
      <c r="L61" s="83"/>
      <c r="M61" s="79"/>
      <c r="N61" s="79"/>
      <c r="O61" s="80"/>
      <c r="P61" s="80"/>
      <c r="Q61" s="80"/>
      <c r="R61" s="79"/>
      <c r="U61" s="81"/>
    </row>
    <row r="62" spans="1:21">
      <c r="A62" s="177">
        <v>48</v>
      </c>
      <c r="B62" s="177"/>
      <c r="C62" s="36" t="s">
        <v>621</v>
      </c>
      <c r="D62" s="84"/>
      <c r="E62" s="84"/>
      <c r="F62" s="96" t="s">
        <v>610</v>
      </c>
      <c r="G62" s="86">
        <v>1</v>
      </c>
      <c r="H62" s="86"/>
      <c r="I62" s="178"/>
      <c r="J62" s="83"/>
      <c r="K62" s="83"/>
      <c r="L62" s="83"/>
      <c r="M62" s="79"/>
      <c r="N62" s="79"/>
      <c r="O62" s="80"/>
      <c r="P62" s="80"/>
      <c r="Q62" s="80"/>
      <c r="R62" s="79"/>
      <c r="U62" s="81"/>
    </row>
    <row r="63" spans="1:21">
      <c r="A63" s="177">
        <v>49</v>
      </c>
      <c r="B63" s="177"/>
      <c r="C63" s="36" t="s">
        <v>148</v>
      </c>
      <c r="D63" s="84"/>
      <c r="E63" s="84"/>
      <c r="F63" s="96" t="s">
        <v>610</v>
      </c>
      <c r="G63" s="86">
        <v>1</v>
      </c>
      <c r="H63" s="86"/>
      <c r="I63" s="178"/>
      <c r="J63" s="83"/>
      <c r="K63" s="83"/>
      <c r="L63" s="83"/>
      <c r="M63" s="79"/>
      <c r="N63" s="79"/>
      <c r="O63" s="80"/>
      <c r="P63" s="80"/>
      <c r="Q63" s="80"/>
      <c r="R63" s="79"/>
      <c r="U63" s="81"/>
    </row>
    <row r="64" spans="1:21">
      <c r="A64" s="177">
        <v>50</v>
      </c>
      <c r="B64" s="177"/>
      <c r="C64" s="36" t="s">
        <v>149</v>
      </c>
      <c r="D64" s="84"/>
      <c r="E64" s="84"/>
      <c r="F64" s="96" t="s">
        <v>610</v>
      </c>
      <c r="G64" s="86">
        <v>1</v>
      </c>
      <c r="H64" s="86"/>
      <c r="I64" s="178"/>
      <c r="J64" s="83"/>
      <c r="K64" s="83"/>
      <c r="L64" s="83"/>
      <c r="M64" s="79"/>
      <c r="N64" s="79"/>
      <c r="O64" s="80"/>
      <c r="P64" s="80"/>
      <c r="Q64" s="80"/>
      <c r="R64" s="79"/>
      <c r="U64" s="81"/>
    </row>
    <row r="65" spans="1:21">
      <c r="A65" s="177">
        <v>51</v>
      </c>
      <c r="B65" s="177"/>
      <c r="C65" s="36" t="s">
        <v>150</v>
      </c>
      <c r="D65" s="84"/>
      <c r="E65" s="84"/>
      <c r="F65" s="96" t="s">
        <v>610</v>
      </c>
      <c r="G65" s="86">
        <v>1</v>
      </c>
      <c r="H65" s="86"/>
      <c r="I65" s="178"/>
      <c r="J65" s="83"/>
      <c r="K65" s="83"/>
      <c r="L65" s="83"/>
      <c r="M65" s="79"/>
      <c r="N65" s="79"/>
      <c r="O65" s="80"/>
      <c r="P65" s="80"/>
      <c r="Q65" s="80"/>
      <c r="R65" s="79"/>
      <c r="U65" s="81"/>
    </row>
    <row r="66" spans="1:21">
      <c r="A66" s="177">
        <v>52</v>
      </c>
      <c r="B66" s="177"/>
      <c r="C66" s="36" t="s">
        <v>151</v>
      </c>
      <c r="D66" s="84"/>
      <c r="E66" s="84"/>
      <c r="F66" s="96" t="s">
        <v>610</v>
      </c>
      <c r="G66" s="86">
        <v>1</v>
      </c>
      <c r="H66" s="86"/>
      <c r="I66" s="178"/>
      <c r="J66" s="83"/>
      <c r="K66" s="83"/>
      <c r="L66" s="83"/>
      <c r="M66" s="79"/>
      <c r="N66" s="79"/>
      <c r="O66" s="80"/>
      <c r="P66" s="80"/>
      <c r="Q66" s="80"/>
      <c r="R66" s="79"/>
      <c r="U66" s="81"/>
    </row>
    <row r="67" spans="1:21" ht="25.5">
      <c r="A67" s="177">
        <v>53</v>
      </c>
      <c r="B67" s="177"/>
      <c r="C67" s="36" t="s">
        <v>152</v>
      </c>
      <c r="D67" s="84"/>
      <c r="E67" s="84"/>
      <c r="F67" s="96" t="s">
        <v>610</v>
      </c>
      <c r="G67" s="86">
        <v>10</v>
      </c>
      <c r="H67" s="86"/>
      <c r="I67" s="178"/>
      <c r="J67" s="83"/>
      <c r="K67" s="83"/>
      <c r="L67" s="83"/>
      <c r="M67" s="79"/>
      <c r="N67" s="79"/>
      <c r="O67" s="80"/>
      <c r="P67" s="80"/>
      <c r="Q67" s="80"/>
      <c r="R67" s="79"/>
      <c r="U67" s="81"/>
    </row>
    <row r="68" spans="1:21">
      <c r="A68" s="74"/>
      <c r="B68" s="74"/>
      <c r="C68" s="87"/>
      <c r="D68" s="100"/>
      <c r="E68" s="84"/>
      <c r="F68" s="53"/>
      <c r="G68" s="54"/>
      <c r="H68" s="54"/>
      <c r="I68" s="54"/>
      <c r="J68" s="54"/>
      <c r="K68" s="54"/>
      <c r="L68" s="54"/>
      <c r="M68" s="79"/>
      <c r="N68" s="79"/>
      <c r="O68" s="80"/>
      <c r="P68" s="80"/>
      <c r="Q68" s="80"/>
      <c r="R68" s="79"/>
    </row>
    <row r="69" spans="1:21" s="65" customFormat="1" ht="38.25" customHeight="1">
      <c r="A69" s="89"/>
      <c r="B69" s="89"/>
      <c r="C69" s="398" t="s">
        <v>55</v>
      </c>
      <c r="D69" s="399"/>
      <c r="E69" s="399"/>
      <c r="F69" s="91"/>
      <c r="G69" s="92"/>
      <c r="H69" s="92"/>
      <c r="I69" s="92"/>
      <c r="J69" s="92"/>
      <c r="K69" s="92"/>
      <c r="L69" s="92"/>
      <c r="M69" s="93"/>
      <c r="N69" s="130">
        <f>SUM(N14:N68)</f>
        <v>0</v>
      </c>
      <c r="O69" s="130">
        <f>SUM(O14:O68)</f>
        <v>0</v>
      </c>
      <c r="P69" s="130">
        <f>SUM(P14:P68)</f>
        <v>0</v>
      </c>
      <c r="Q69" s="130">
        <f>SUM(Q14:Q68)</f>
        <v>0</v>
      </c>
      <c r="R69" s="130">
        <f>SUM(R14:R68)</f>
        <v>0</v>
      </c>
      <c r="S69" s="64"/>
      <c r="T69" s="64"/>
    </row>
    <row r="70" spans="1:21" s="107" customFormat="1">
      <c r="A70" s="163"/>
      <c r="B70" s="163"/>
      <c r="C70" s="164"/>
      <c r="D70" s="179"/>
      <c r="E70" s="179"/>
    </row>
    <row r="71" spans="1:21" s="107" customFormat="1">
      <c r="A71" s="106"/>
      <c r="B71" s="125"/>
      <c r="C71" s="164"/>
      <c r="D71" s="179"/>
      <c r="E71" s="179"/>
    </row>
    <row r="72" spans="1:21" s="107" customFormat="1">
      <c r="A72" s="163"/>
      <c r="B72" s="163"/>
      <c r="C72" s="164"/>
      <c r="D72" s="179"/>
      <c r="E72" s="179"/>
    </row>
    <row r="73" spans="1:21" s="107" customFormat="1">
      <c r="A73" s="125" t="str">
        <f>'1.1 Pamati, ā.inž.'!$A$47</f>
        <v xml:space="preserve">Sastādīja: </v>
      </c>
      <c r="B73" s="181"/>
      <c r="C73" s="182"/>
      <c r="D73" s="183"/>
      <c r="E73" s="183"/>
    </row>
    <row r="74" spans="1:21">
      <c r="A74" s="125"/>
      <c r="B74" s="81"/>
      <c r="C74" s="184"/>
      <c r="D74" s="185"/>
      <c r="E74" s="185"/>
      <c r="H74" s="187"/>
      <c r="S74" s="82"/>
      <c r="T74" s="82"/>
    </row>
    <row r="75" spans="1:21">
      <c r="A75" s="125"/>
      <c r="B75" s="81"/>
      <c r="C75" s="81"/>
      <c r="D75" s="188"/>
      <c r="E75" s="188"/>
      <c r="S75" s="82"/>
      <c r="T75" s="82"/>
    </row>
    <row r="76" spans="1:21" s="81" customFormat="1">
      <c r="A76" s="189"/>
      <c r="D76" s="188"/>
      <c r="E76" s="188"/>
      <c r="F76" s="82"/>
      <c r="G76" s="82"/>
      <c r="H76" s="82"/>
    </row>
    <row r="77" spans="1:21">
      <c r="A77" s="125" t="str">
        <f>'1.1 Pamati, ā.inž.'!$A$51</f>
        <v xml:space="preserve">Pārbaudīja: </v>
      </c>
      <c r="B77" s="81"/>
      <c r="C77" s="81"/>
      <c r="D77" s="188"/>
      <c r="E77" s="188"/>
      <c r="S77" s="82"/>
      <c r="T77" s="82"/>
    </row>
    <row r="78" spans="1:21">
      <c r="A78" s="81"/>
      <c r="B78" s="81"/>
      <c r="C78" s="81"/>
      <c r="D78" s="188"/>
      <c r="E78" s="188"/>
      <c r="S78" s="82"/>
      <c r="T78" s="82"/>
    </row>
    <row r="79" spans="1:21">
      <c r="A79" s="81"/>
      <c r="B79" s="81"/>
      <c r="C79" s="81"/>
      <c r="D79" s="188"/>
      <c r="E79" s="188"/>
      <c r="S79" s="82"/>
      <c r="T79" s="82"/>
    </row>
    <row r="80" spans="1:21">
      <c r="A80" s="81"/>
      <c r="B80" s="81"/>
      <c r="C80" s="81"/>
      <c r="D80" s="188"/>
      <c r="E80" s="188"/>
      <c r="S80" s="82"/>
      <c r="T80" s="82"/>
    </row>
  </sheetData>
  <mergeCells count="14">
    <mergeCell ref="G12:G13"/>
    <mergeCell ref="H12:M12"/>
    <mergeCell ref="N12:R12"/>
    <mergeCell ref="C69:E69"/>
    <mergeCell ref="A12:A13"/>
    <mergeCell ref="B12:B13"/>
    <mergeCell ref="C12:E13"/>
    <mergeCell ref="F12:F13"/>
    <mergeCell ref="A4:R4"/>
    <mergeCell ref="A5:R5"/>
    <mergeCell ref="A1:R1"/>
    <mergeCell ref="A2:R2"/>
    <mergeCell ref="O9:P9"/>
    <mergeCell ref="Q9:R9"/>
  </mergeCells>
  <printOptions horizontalCentered="1"/>
  <pageMargins left="0.74803149606299202" right="0.74803149606299202" top="1.5649606300000001" bottom="0.56043307099999995" header="0.43307086614173201" footer="0.23622047244094499"/>
  <pageSetup paperSize="9"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3576A-14FD-41CA-9009-4F07AECFCB90}">
  <sheetPr>
    <tabColor theme="6" tint="-0.499984740745262"/>
  </sheetPr>
  <dimension ref="A1:U50"/>
  <sheetViews>
    <sheetView view="pageBreakPreview" topLeftCell="A11" zoomScale="85" zoomScaleNormal="85" workbookViewId="0">
      <selection activeCell="L16" sqref="L16"/>
    </sheetView>
  </sheetViews>
  <sheetFormatPr defaultColWidth="9.28515625" defaultRowHeight="12.75"/>
  <cols>
    <col min="1" max="1" width="4.5703125" style="82" customWidth="1"/>
    <col min="2" max="2" width="5.42578125" style="82" customWidth="1"/>
    <col min="3" max="3" width="32.42578125" style="82" customWidth="1"/>
    <col min="4" max="4" width="16.42578125" style="190" customWidth="1"/>
    <col min="5" max="5" width="10.5703125" style="190" customWidth="1"/>
    <col min="6" max="6" width="5.7109375" style="82" customWidth="1"/>
    <col min="7" max="7" width="7.7109375" style="82" customWidth="1"/>
    <col min="8" max="9" width="8.7109375" style="82" customWidth="1"/>
    <col min="10" max="10" width="9.5703125" style="82" customWidth="1"/>
    <col min="11" max="11" width="10.28515625" style="82" customWidth="1"/>
    <col min="12" max="12" width="10.42578125" style="82" customWidth="1"/>
    <col min="13" max="13" width="10" style="82" customWidth="1"/>
    <col min="14" max="15" width="9.7109375" style="82" customWidth="1"/>
    <col min="16" max="16" width="10.7109375" style="82" customWidth="1"/>
    <col min="17" max="17" width="9" style="82" customWidth="1"/>
    <col min="18"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822</v>
      </c>
      <c r="B1" s="392"/>
      <c r="C1" s="392"/>
      <c r="D1" s="392"/>
      <c r="E1" s="392"/>
      <c r="F1" s="392"/>
      <c r="G1" s="392"/>
      <c r="H1" s="392"/>
      <c r="I1" s="392"/>
      <c r="J1" s="392"/>
      <c r="K1" s="392"/>
      <c r="L1" s="392"/>
      <c r="M1" s="392"/>
      <c r="N1" s="392"/>
      <c r="O1" s="392"/>
      <c r="P1" s="392"/>
      <c r="Q1" s="392"/>
      <c r="R1" s="392"/>
      <c r="S1" s="63"/>
      <c r="T1" s="64"/>
    </row>
    <row r="2" spans="1:21" s="65" customFormat="1">
      <c r="A2" s="393" t="s">
        <v>72</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33"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31.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R39</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58.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74"/>
      <c r="B14" s="177"/>
      <c r="C14" s="39" t="s">
        <v>154</v>
      </c>
      <c r="D14" s="191"/>
      <c r="E14" s="192"/>
      <c r="F14" s="96"/>
      <c r="G14" s="86"/>
      <c r="H14" s="86"/>
      <c r="I14" s="86"/>
      <c r="J14" s="83"/>
      <c r="K14" s="83"/>
      <c r="L14" s="83"/>
      <c r="M14" s="79">
        <f>ROUND(J14+K14+L14,2)</f>
        <v>0</v>
      </c>
      <c r="N14" s="79">
        <f>ROUND(H14*G14,2)</f>
        <v>0</v>
      </c>
      <c r="O14" s="80">
        <f>ROUND(J14*G14,2)</f>
        <v>0</v>
      </c>
      <c r="P14" s="80">
        <f>ROUND(K14*G14,2)</f>
        <v>0</v>
      </c>
      <c r="Q14" s="80">
        <f>ROUND(L14*G14,2)</f>
        <v>0</v>
      </c>
      <c r="R14" s="79">
        <f>ROUND(O14+P14+Q14,2)</f>
        <v>0</v>
      </c>
      <c r="S14" s="125"/>
      <c r="T14" s="125"/>
      <c r="U14" s="125"/>
    </row>
    <row r="15" spans="1:21" ht="25.5">
      <c r="A15" s="177">
        <v>1</v>
      </c>
      <c r="B15" s="177"/>
      <c r="C15" s="36" t="s">
        <v>155</v>
      </c>
      <c r="D15" s="84" t="s">
        <v>156</v>
      </c>
      <c r="E15" s="84" t="s">
        <v>157</v>
      </c>
      <c r="F15" s="96" t="s">
        <v>610</v>
      </c>
      <c r="G15" s="86">
        <v>1</v>
      </c>
      <c r="H15" s="86"/>
      <c r="I15" s="178"/>
      <c r="J15" s="83"/>
      <c r="K15" s="83"/>
      <c r="L15" s="83"/>
      <c r="M15" s="79"/>
      <c r="N15" s="79"/>
      <c r="O15" s="80"/>
      <c r="P15" s="80"/>
      <c r="Q15" s="80"/>
      <c r="R15" s="79"/>
      <c r="U15" s="81"/>
    </row>
    <row r="16" spans="1:21" ht="25.5">
      <c r="A16" s="177">
        <v>2</v>
      </c>
      <c r="B16" s="177"/>
      <c r="C16" s="36" t="s">
        <v>158</v>
      </c>
      <c r="D16" s="84" t="s">
        <v>159</v>
      </c>
      <c r="E16" s="84" t="s">
        <v>157</v>
      </c>
      <c r="F16" s="96" t="s">
        <v>610</v>
      </c>
      <c r="G16" s="86">
        <v>6</v>
      </c>
      <c r="H16" s="86"/>
      <c r="I16" s="178"/>
      <c r="J16" s="83"/>
      <c r="K16" s="83"/>
      <c r="L16" s="83"/>
      <c r="M16" s="79"/>
      <c r="N16" s="79"/>
      <c r="O16" s="80"/>
      <c r="P16" s="80"/>
      <c r="Q16" s="80"/>
      <c r="R16" s="79"/>
      <c r="U16" s="81"/>
    </row>
    <row r="17" spans="1:21" ht="25.5">
      <c r="A17" s="177">
        <v>3</v>
      </c>
      <c r="B17" s="177"/>
      <c r="C17" s="36" t="s">
        <v>160</v>
      </c>
      <c r="D17" s="84" t="s">
        <v>161</v>
      </c>
      <c r="E17" s="84" t="s">
        <v>157</v>
      </c>
      <c r="F17" s="96" t="s">
        <v>610</v>
      </c>
      <c r="G17" s="86">
        <v>2</v>
      </c>
      <c r="H17" s="86"/>
      <c r="I17" s="178"/>
      <c r="J17" s="83"/>
      <c r="K17" s="83"/>
      <c r="L17" s="83"/>
      <c r="M17" s="79"/>
      <c r="N17" s="79"/>
      <c r="O17" s="80"/>
      <c r="P17" s="80"/>
      <c r="Q17" s="80"/>
      <c r="R17" s="79"/>
      <c r="U17" s="81"/>
    </row>
    <row r="18" spans="1:21" ht="25.5">
      <c r="A18" s="177">
        <v>4</v>
      </c>
      <c r="B18" s="177"/>
      <c r="C18" s="36" t="s">
        <v>160</v>
      </c>
      <c r="D18" s="84" t="s">
        <v>162</v>
      </c>
      <c r="E18" s="84" t="s">
        <v>157</v>
      </c>
      <c r="F18" s="96" t="s">
        <v>610</v>
      </c>
      <c r="G18" s="86">
        <v>1</v>
      </c>
      <c r="H18" s="86"/>
      <c r="I18" s="178"/>
      <c r="J18" s="83"/>
      <c r="K18" s="83"/>
      <c r="L18" s="83"/>
      <c r="M18" s="79"/>
      <c r="N18" s="79"/>
      <c r="O18" s="80"/>
      <c r="P18" s="80"/>
      <c r="Q18" s="80"/>
      <c r="R18" s="79"/>
      <c r="U18" s="81"/>
    </row>
    <row r="19" spans="1:21" ht="25.5">
      <c r="A19" s="177">
        <v>5</v>
      </c>
      <c r="B19" s="177"/>
      <c r="C19" s="36" t="s">
        <v>160</v>
      </c>
      <c r="D19" s="84" t="s">
        <v>163</v>
      </c>
      <c r="E19" s="84" t="s">
        <v>157</v>
      </c>
      <c r="F19" s="96" t="s">
        <v>610</v>
      </c>
      <c r="G19" s="86">
        <v>1</v>
      </c>
      <c r="H19" s="86"/>
      <c r="I19" s="178"/>
      <c r="J19" s="83"/>
      <c r="K19" s="83"/>
      <c r="L19" s="83"/>
      <c r="M19" s="79"/>
      <c r="N19" s="79"/>
      <c r="O19" s="80"/>
      <c r="P19" s="80"/>
      <c r="Q19" s="80"/>
      <c r="R19" s="79"/>
      <c r="U19" s="81"/>
    </row>
    <row r="20" spans="1:21" ht="22.5">
      <c r="A20" s="177">
        <v>6</v>
      </c>
      <c r="B20" s="177"/>
      <c r="C20" s="36" t="s">
        <v>164</v>
      </c>
      <c r="D20" s="84" t="s">
        <v>165</v>
      </c>
      <c r="E20" s="84" t="s">
        <v>157</v>
      </c>
      <c r="F20" s="96" t="s">
        <v>610</v>
      </c>
      <c r="G20" s="86">
        <v>1</v>
      </c>
      <c r="H20" s="86"/>
      <c r="I20" s="178"/>
      <c r="J20" s="83"/>
      <c r="K20" s="83"/>
      <c r="L20" s="83"/>
      <c r="M20" s="79"/>
      <c r="N20" s="79"/>
      <c r="O20" s="80"/>
      <c r="P20" s="80"/>
      <c r="Q20" s="80"/>
      <c r="R20" s="79"/>
      <c r="U20" s="81"/>
    </row>
    <row r="21" spans="1:21" ht="22.5">
      <c r="A21" s="177">
        <v>7</v>
      </c>
      <c r="B21" s="177"/>
      <c r="C21" s="36" t="s">
        <v>166</v>
      </c>
      <c r="D21" s="84" t="s">
        <v>167</v>
      </c>
      <c r="E21" s="84" t="s">
        <v>157</v>
      </c>
      <c r="F21" s="96" t="s">
        <v>610</v>
      </c>
      <c r="G21" s="86">
        <v>3</v>
      </c>
      <c r="H21" s="86"/>
      <c r="I21" s="178"/>
      <c r="J21" s="83"/>
      <c r="K21" s="83"/>
      <c r="L21" s="83"/>
      <c r="M21" s="79"/>
      <c r="N21" s="79"/>
      <c r="O21" s="80"/>
      <c r="P21" s="80"/>
      <c r="Q21" s="80"/>
      <c r="R21" s="79"/>
      <c r="U21" s="81"/>
    </row>
    <row r="22" spans="1:21" ht="22.5">
      <c r="A22" s="177">
        <v>8</v>
      </c>
      <c r="B22" s="177"/>
      <c r="C22" s="36" t="s">
        <v>168</v>
      </c>
      <c r="D22" s="84" t="s">
        <v>169</v>
      </c>
      <c r="E22" s="84" t="s">
        <v>157</v>
      </c>
      <c r="F22" s="96" t="s">
        <v>618</v>
      </c>
      <c r="G22" s="86">
        <v>9</v>
      </c>
      <c r="H22" s="86"/>
      <c r="I22" s="178"/>
      <c r="J22" s="83"/>
      <c r="K22" s="83"/>
      <c r="L22" s="83"/>
      <c r="M22" s="79"/>
      <c r="N22" s="79"/>
      <c r="O22" s="80"/>
      <c r="P22" s="80"/>
      <c r="Q22" s="80"/>
      <c r="R22" s="79"/>
      <c r="U22" s="81"/>
    </row>
    <row r="23" spans="1:21">
      <c r="A23" s="177">
        <v>9</v>
      </c>
      <c r="B23" s="177"/>
      <c r="C23" s="36" t="s">
        <v>170</v>
      </c>
      <c r="D23" s="84" t="s">
        <v>171</v>
      </c>
      <c r="E23" s="84"/>
      <c r="F23" s="96" t="s">
        <v>172</v>
      </c>
      <c r="G23" s="86">
        <v>4.5</v>
      </c>
      <c r="H23" s="86"/>
      <c r="I23" s="178"/>
      <c r="J23" s="83"/>
      <c r="K23" s="221"/>
      <c r="L23" s="83"/>
      <c r="M23" s="79"/>
      <c r="N23" s="79"/>
      <c r="O23" s="80"/>
      <c r="P23" s="80"/>
      <c r="Q23" s="80"/>
      <c r="R23" s="79"/>
      <c r="U23" s="81"/>
    </row>
    <row r="24" spans="1:21" ht="22.5">
      <c r="A24" s="177">
        <v>10</v>
      </c>
      <c r="B24" s="177"/>
      <c r="C24" s="36" t="s">
        <v>173</v>
      </c>
      <c r="D24" s="84" t="s">
        <v>174</v>
      </c>
      <c r="E24" s="84" t="s">
        <v>157</v>
      </c>
      <c r="F24" s="96" t="s">
        <v>618</v>
      </c>
      <c r="G24" s="86">
        <v>5</v>
      </c>
      <c r="H24" s="86"/>
      <c r="I24" s="178"/>
      <c r="J24" s="83"/>
      <c r="K24" s="83"/>
      <c r="L24" s="83"/>
      <c r="M24" s="79"/>
      <c r="N24" s="79"/>
      <c r="O24" s="80"/>
      <c r="P24" s="80"/>
      <c r="Q24" s="80"/>
      <c r="R24" s="79"/>
      <c r="U24" s="81"/>
    </row>
    <row r="25" spans="1:21" ht="22.5">
      <c r="A25" s="177">
        <v>11</v>
      </c>
      <c r="B25" s="177"/>
      <c r="C25" s="36" t="s">
        <v>173</v>
      </c>
      <c r="D25" s="84" t="s">
        <v>175</v>
      </c>
      <c r="E25" s="84" t="s">
        <v>157</v>
      </c>
      <c r="F25" s="96" t="s">
        <v>618</v>
      </c>
      <c r="G25" s="86">
        <v>4</v>
      </c>
      <c r="H25" s="86"/>
      <c r="I25" s="178"/>
      <c r="J25" s="83"/>
      <c r="K25" s="83"/>
      <c r="L25" s="83"/>
      <c r="M25" s="79"/>
      <c r="N25" s="79"/>
      <c r="O25" s="80"/>
      <c r="P25" s="80"/>
      <c r="Q25" s="80"/>
      <c r="R25" s="79"/>
      <c r="U25" s="81"/>
    </row>
    <row r="26" spans="1:21" ht="25.5">
      <c r="A26" s="177">
        <v>12</v>
      </c>
      <c r="B26" s="177"/>
      <c r="C26" s="36" t="s">
        <v>176</v>
      </c>
      <c r="D26" s="84" t="s">
        <v>177</v>
      </c>
      <c r="E26" s="84"/>
      <c r="F26" s="96" t="s">
        <v>130</v>
      </c>
      <c r="G26" s="86">
        <v>31</v>
      </c>
      <c r="H26" s="86"/>
      <c r="I26" s="178"/>
      <c r="J26" s="83"/>
      <c r="K26" s="221"/>
      <c r="L26" s="83"/>
      <c r="M26" s="79"/>
      <c r="N26" s="79"/>
      <c r="O26" s="80"/>
      <c r="P26" s="80"/>
      <c r="Q26" s="80"/>
      <c r="R26" s="79"/>
      <c r="U26" s="81"/>
    </row>
    <row r="27" spans="1:21" ht="25.5">
      <c r="A27" s="177">
        <v>13</v>
      </c>
      <c r="B27" s="177"/>
      <c r="C27" s="36" t="s">
        <v>178</v>
      </c>
      <c r="D27" s="84" t="s">
        <v>179</v>
      </c>
      <c r="E27" s="84"/>
      <c r="F27" s="96" t="s">
        <v>130</v>
      </c>
      <c r="G27" s="86">
        <v>77</v>
      </c>
      <c r="H27" s="86"/>
      <c r="I27" s="178"/>
      <c r="J27" s="83"/>
      <c r="K27" s="83"/>
      <c r="L27" s="83"/>
      <c r="M27" s="79"/>
      <c r="N27" s="79"/>
      <c r="O27" s="80"/>
      <c r="P27" s="80"/>
      <c r="Q27" s="80"/>
      <c r="R27" s="79"/>
      <c r="U27" s="81"/>
    </row>
    <row r="28" spans="1:21" ht="25.5">
      <c r="A28" s="177">
        <v>14</v>
      </c>
      <c r="B28" s="177"/>
      <c r="C28" s="36" t="s">
        <v>180</v>
      </c>
      <c r="D28" s="84" t="s">
        <v>181</v>
      </c>
      <c r="E28" s="84"/>
      <c r="F28" s="96" t="s">
        <v>130</v>
      </c>
      <c r="G28" s="86">
        <v>14</v>
      </c>
      <c r="H28" s="86"/>
      <c r="I28" s="178"/>
      <c r="J28" s="83"/>
      <c r="K28" s="83"/>
      <c r="L28" s="83"/>
      <c r="M28" s="79"/>
      <c r="N28" s="79"/>
      <c r="O28" s="80"/>
      <c r="P28" s="80"/>
      <c r="Q28" s="80"/>
      <c r="R28" s="79"/>
      <c r="U28" s="81"/>
    </row>
    <row r="29" spans="1:21" ht="25.5">
      <c r="A29" s="177">
        <v>15</v>
      </c>
      <c r="B29" s="177"/>
      <c r="C29" s="36" t="s">
        <v>182</v>
      </c>
      <c r="D29" s="84" t="s">
        <v>183</v>
      </c>
      <c r="E29" s="84"/>
      <c r="F29" s="96" t="s">
        <v>130</v>
      </c>
      <c r="G29" s="86">
        <v>12</v>
      </c>
      <c r="H29" s="86"/>
      <c r="I29" s="178"/>
      <c r="J29" s="83"/>
      <c r="K29" s="83"/>
      <c r="L29" s="83"/>
      <c r="M29" s="79"/>
      <c r="N29" s="79"/>
      <c r="O29" s="80"/>
      <c r="P29" s="80"/>
      <c r="Q29" s="80"/>
      <c r="R29" s="79"/>
      <c r="U29" s="81"/>
    </row>
    <row r="30" spans="1:21" ht="25.5">
      <c r="A30" s="177">
        <v>16</v>
      </c>
      <c r="B30" s="177"/>
      <c r="C30" s="36" t="s">
        <v>184</v>
      </c>
      <c r="D30" s="84" t="s">
        <v>185</v>
      </c>
      <c r="E30" s="84"/>
      <c r="F30" s="96" t="s">
        <v>130</v>
      </c>
      <c r="G30" s="86">
        <v>16</v>
      </c>
      <c r="H30" s="86"/>
      <c r="I30" s="178"/>
      <c r="J30" s="83"/>
      <c r="K30" s="83"/>
      <c r="L30" s="83"/>
      <c r="M30" s="79"/>
      <c r="N30" s="79"/>
      <c r="O30" s="80"/>
      <c r="P30" s="80"/>
      <c r="Q30" s="80"/>
      <c r="R30" s="79"/>
      <c r="U30" s="81"/>
    </row>
    <row r="31" spans="1:21" ht="25.5">
      <c r="A31" s="177">
        <v>17</v>
      </c>
      <c r="B31" s="177"/>
      <c r="C31" s="36" t="s">
        <v>186</v>
      </c>
      <c r="D31" s="84" t="s">
        <v>187</v>
      </c>
      <c r="E31" s="84"/>
      <c r="F31" s="96" t="s">
        <v>130</v>
      </c>
      <c r="G31" s="86">
        <v>7</v>
      </c>
      <c r="H31" s="86"/>
      <c r="I31" s="178"/>
      <c r="J31" s="83"/>
      <c r="K31" s="83"/>
      <c r="L31" s="83"/>
      <c r="M31" s="79"/>
      <c r="N31" s="79"/>
      <c r="O31" s="80"/>
      <c r="P31" s="80"/>
      <c r="Q31" s="80"/>
      <c r="R31" s="79"/>
      <c r="U31" s="81"/>
    </row>
    <row r="32" spans="1:21">
      <c r="A32" s="177">
        <v>18</v>
      </c>
      <c r="B32" s="177"/>
      <c r="C32" s="36" t="s">
        <v>188</v>
      </c>
      <c r="D32" s="84"/>
      <c r="E32" s="84"/>
      <c r="F32" s="96" t="s">
        <v>610</v>
      </c>
      <c r="G32" s="86">
        <v>1</v>
      </c>
      <c r="H32" s="86"/>
      <c r="I32" s="178"/>
      <c r="J32" s="83"/>
      <c r="K32" s="83"/>
      <c r="L32" s="83"/>
      <c r="M32" s="79"/>
      <c r="N32" s="79"/>
      <c r="O32" s="80"/>
      <c r="P32" s="80"/>
      <c r="Q32" s="80"/>
      <c r="R32" s="79"/>
      <c r="U32" s="81"/>
    </row>
    <row r="33" spans="1:21">
      <c r="A33" s="177">
        <v>19</v>
      </c>
      <c r="B33" s="177"/>
      <c r="C33" s="36" t="s">
        <v>622</v>
      </c>
      <c r="D33" s="84"/>
      <c r="E33" s="84"/>
      <c r="F33" s="96" t="s">
        <v>610</v>
      </c>
      <c r="G33" s="86">
        <v>1</v>
      </c>
      <c r="H33" s="86"/>
      <c r="I33" s="178"/>
      <c r="J33" s="83"/>
      <c r="K33" s="83"/>
      <c r="L33" s="83"/>
      <c r="M33" s="79"/>
      <c r="N33" s="79"/>
      <c r="O33" s="80"/>
      <c r="P33" s="80"/>
      <c r="Q33" s="80"/>
      <c r="R33" s="79"/>
      <c r="U33" s="81"/>
    </row>
    <row r="34" spans="1:21">
      <c r="A34" s="177">
        <v>20</v>
      </c>
      <c r="B34" s="177"/>
      <c r="C34" s="36" t="s">
        <v>189</v>
      </c>
      <c r="D34" s="84"/>
      <c r="E34" s="84"/>
      <c r="F34" s="96" t="s">
        <v>610</v>
      </c>
      <c r="G34" s="86">
        <v>1</v>
      </c>
      <c r="H34" s="86"/>
      <c r="I34" s="178"/>
      <c r="J34" s="83"/>
      <c r="K34" s="83"/>
      <c r="L34" s="83"/>
      <c r="M34" s="79"/>
      <c r="N34" s="79"/>
      <c r="O34" s="80"/>
      <c r="P34" s="80"/>
      <c r="Q34" s="80"/>
      <c r="R34" s="79"/>
      <c r="U34" s="81"/>
    </row>
    <row r="35" spans="1:21">
      <c r="A35" s="177">
        <v>21</v>
      </c>
      <c r="B35" s="177"/>
      <c r="C35" s="36" t="s">
        <v>190</v>
      </c>
      <c r="D35" s="84"/>
      <c r="E35" s="84"/>
      <c r="F35" s="96" t="s">
        <v>610</v>
      </c>
      <c r="G35" s="86">
        <v>1</v>
      </c>
      <c r="H35" s="86"/>
      <c r="I35" s="178"/>
      <c r="J35" s="83"/>
      <c r="K35" s="83"/>
      <c r="L35" s="83"/>
      <c r="M35" s="79"/>
      <c r="N35" s="79"/>
      <c r="O35" s="80"/>
      <c r="P35" s="80"/>
      <c r="Q35" s="80"/>
      <c r="R35" s="79"/>
      <c r="U35" s="81"/>
    </row>
    <row r="36" spans="1:21">
      <c r="A36" s="177">
        <v>22</v>
      </c>
      <c r="B36" s="177"/>
      <c r="C36" s="36" t="s">
        <v>191</v>
      </c>
      <c r="D36" s="84"/>
      <c r="E36" s="84"/>
      <c r="F36" s="96" t="s">
        <v>610</v>
      </c>
      <c r="G36" s="86">
        <v>1</v>
      </c>
      <c r="H36" s="86"/>
      <c r="I36" s="178"/>
      <c r="J36" s="83"/>
      <c r="K36" s="83"/>
      <c r="L36" s="83"/>
      <c r="M36" s="79"/>
      <c r="N36" s="79"/>
      <c r="O36" s="80"/>
      <c r="P36" s="80"/>
      <c r="Q36" s="80"/>
      <c r="R36" s="79"/>
      <c r="U36" s="81"/>
    </row>
    <row r="37" spans="1:21">
      <c r="A37" s="177">
        <v>23</v>
      </c>
      <c r="B37" s="177"/>
      <c r="C37" s="36" t="s">
        <v>192</v>
      </c>
      <c r="D37" s="84"/>
      <c r="E37" s="84"/>
      <c r="F37" s="96" t="s">
        <v>610</v>
      </c>
      <c r="G37" s="86">
        <v>1</v>
      </c>
      <c r="H37" s="86"/>
      <c r="I37" s="178"/>
      <c r="J37" s="83"/>
      <c r="K37" s="83"/>
      <c r="L37" s="83"/>
      <c r="M37" s="79"/>
      <c r="N37" s="79"/>
      <c r="O37" s="80"/>
      <c r="P37" s="80"/>
      <c r="Q37" s="80"/>
      <c r="R37" s="79"/>
      <c r="U37" s="81"/>
    </row>
    <row r="38" spans="1:21">
      <c r="A38" s="74"/>
      <c r="B38" s="74"/>
      <c r="C38" s="87"/>
      <c r="D38" s="100"/>
      <c r="E38" s="84"/>
      <c r="F38" s="53"/>
      <c r="G38" s="54"/>
      <c r="H38" s="54"/>
      <c r="I38" s="54"/>
      <c r="J38" s="54"/>
      <c r="K38" s="54"/>
      <c r="L38" s="54"/>
      <c r="M38" s="79"/>
      <c r="N38" s="79"/>
      <c r="O38" s="80"/>
      <c r="P38" s="80"/>
      <c r="Q38" s="80"/>
      <c r="R38" s="79"/>
    </row>
    <row r="39" spans="1:21" s="65" customFormat="1" ht="38.25" customHeight="1">
      <c r="A39" s="89"/>
      <c r="B39" s="89"/>
      <c r="C39" s="398" t="s">
        <v>55</v>
      </c>
      <c r="D39" s="399"/>
      <c r="E39" s="399"/>
      <c r="F39" s="91"/>
      <c r="G39" s="92"/>
      <c r="H39" s="92"/>
      <c r="I39" s="92"/>
      <c r="J39" s="92"/>
      <c r="K39" s="92"/>
      <c r="L39" s="92"/>
      <c r="M39" s="93"/>
      <c r="N39" s="130">
        <f>SUM(N14:N38)</f>
        <v>0</v>
      </c>
      <c r="O39" s="130">
        <f>SUM(O14:O38)</f>
        <v>0</v>
      </c>
      <c r="P39" s="130">
        <f>SUM(P14:P38)</f>
        <v>0</v>
      </c>
      <c r="Q39" s="130">
        <f>SUM(Q14:Q38)</f>
        <v>0</v>
      </c>
      <c r="R39" s="130">
        <f>SUM(R14:R38)</f>
        <v>0</v>
      </c>
      <c r="S39" s="64"/>
      <c r="T39" s="64"/>
    </row>
    <row r="40" spans="1:21" s="107" customFormat="1">
      <c r="A40" s="163"/>
      <c r="B40" s="163"/>
      <c r="C40" s="164"/>
      <c r="D40" s="179"/>
      <c r="E40" s="179"/>
    </row>
    <row r="41" spans="1:21" s="107" customFormat="1">
      <c r="A41" s="106"/>
      <c r="B41" s="125"/>
      <c r="C41" s="164"/>
      <c r="D41" s="179"/>
      <c r="E41" s="179"/>
    </row>
    <row r="42" spans="1:21" s="107" customFormat="1">
      <c r="A42" s="163"/>
      <c r="B42" s="163"/>
      <c r="C42" s="164"/>
      <c r="D42" s="179"/>
      <c r="E42" s="179"/>
    </row>
    <row r="43" spans="1:21" s="107" customFormat="1">
      <c r="A43" s="125" t="str">
        <f>'1.1 Pamati, ā.inž.'!$A$47</f>
        <v xml:space="preserve">Sastādīja: </v>
      </c>
      <c r="B43" s="181"/>
      <c r="C43" s="182"/>
      <c r="D43" s="183"/>
      <c r="E43" s="183"/>
    </row>
    <row r="44" spans="1:21">
      <c r="A44" s="125"/>
      <c r="B44" s="81"/>
      <c r="C44" s="184"/>
      <c r="D44" s="185"/>
      <c r="E44" s="185"/>
      <c r="H44" s="187"/>
      <c r="S44" s="82"/>
      <c r="T44" s="82"/>
    </row>
    <row r="45" spans="1:21">
      <c r="A45" s="125"/>
      <c r="B45" s="81"/>
      <c r="C45" s="81"/>
      <c r="D45" s="188"/>
      <c r="E45" s="188"/>
      <c r="S45" s="82"/>
      <c r="T45" s="82"/>
    </row>
    <row r="46" spans="1:21" s="81" customFormat="1">
      <c r="A46" s="189"/>
      <c r="D46" s="188"/>
      <c r="E46" s="188"/>
      <c r="F46" s="82"/>
      <c r="G46" s="82"/>
      <c r="H46" s="82"/>
    </row>
    <row r="47" spans="1:21">
      <c r="A47" s="125" t="str">
        <f>'1.1 Pamati, ā.inž.'!$A$51</f>
        <v xml:space="preserve">Pārbaudīja: </v>
      </c>
      <c r="B47" s="81"/>
      <c r="C47" s="81"/>
      <c r="D47" s="188"/>
      <c r="E47" s="188"/>
      <c r="S47" s="82"/>
      <c r="T47" s="82"/>
    </row>
    <row r="48" spans="1:21">
      <c r="A48" s="81"/>
      <c r="B48" s="81"/>
      <c r="C48" s="81"/>
      <c r="D48" s="188"/>
      <c r="E48" s="188"/>
      <c r="S48" s="82"/>
      <c r="T48" s="82"/>
    </row>
    <row r="49" spans="1:20">
      <c r="A49" s="81"/>
      <c r="B49" s="81"/>
      <c r="C49" s="81"/>
      <c r="D49" s="188"/>
      <c r="E49" s="188"/>
      <c r="S49" s="82"/>
      <c r="T49" s="82"/>
    </row>
    <row r="50" spans="1:20">
      <c r="A50" s="81"/>
      <c r="B50" s="81"/>
      <c r="C50" s="81"/>
      <c r="D50" s="188"/>
      <c r="E50" s="188"/>
      <c r="S50" s="82"/>
      <c r="T50" s="82"/>
    </row>
  </sheetData>
  <mergeCells count="14">
    <mergeCell ref="G12:G13"/>
    <mergeCell ref="H12:M12"/>
    <mergeCell ref="N12:R12"/>
    <mergeCell ref="C39:E39"/>
    <mergeCell ref="A12:A13"/>
    <mergeCell ref="B12:B13"/>
    <mergeCell ref="C12:E13"/>
    <mergeCell ref="F12:F13"/>
    <mergeCell ref="A4:R4"/>
    <mergeCell ref="A5:R5"/>
    <mergeCell ref="A1:R1"/>
    <mergeCell ref="A2:R2"/>
    <mergeCell ref="O9:P9"/>
    <mergeCell ref="Q9:R9"/>
  </mergeCells>
  <printOptions horizontalCentered="1"/>
  <pageMargins left="0.74803149606299202" right="0.74803149606299202" top="1.5649606300000001" bottom="0.56043307099999995" header="0.43307086614173201" footer="0.23622047244094499"/>
  <pageSetup paperSize="9" scale="66"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39BAB-6B8B-48DE-8518-F0F57FB1A4E6}">
  <sheetPr>
    <tabColor theme="6" tint="-0.499984740745262"/>
  </sheetPr>
  <dimension ref="A1:U159"/>
  <sheetViews>
    <sheetView view="pageBreakPreview" topLeftCell="A19" zoomScale="85" zoomScaleNormal="85" workbookViewId="0">
      <selection activeCell="J15" sqref="J15"/>
    </sheetView>
  </sheetViews>
  <sheetFormatPr defaultColWidth="9.28515625" defaultRowHeight="12.75"/>
  <cols>
    <col min="1" max="2" width="4.5703125" style="82" customWidth="1"/>
    <col min="3" max="3" width="36.28515625" style="82" customWidth="1"/>
    <col min="4" max="5" width="13.5703125" style="190" customWidth="1"/>
    <col min="6" max="6" width="6.28515625" style="82" customWidth="1"/>
    <col min="7" max="7" width="9.5703125" style="82" customWidth="1"/>
    <col min="8" max="8" width="7.7109375" style="82" customWidth="1"/>
    <col min="9" max="9" width="8.7109375" style="82" customWidth="1"/>
    <col min="10" max="10" width="9.5703125" style="82" customWidth="1"/>
    <col min="11" max="11" width="10.28515625" style="82" customWidth="1"/>
    <col min="12" max="13" width="9.7109375" style="82" customWidth="1"/>
    <col min="14" max="14" width="10.28515625" style="82" customWidth="1"/>
    <col min="15" max="15" width="10.7109375" style="82" customWidth="1"/>
    <col min="16" max="16" width="11.28515625" style="82" customWidth="1"/>
    <col min="17" max="17" width="10.5703125" style="82" customWidth="1"/>
    <col min="18" max="18" width="11.42578125" style="82" customWidth="1"/>
    <col min="19" max="19" width="12.28515625" style="81" customWidth="1"/>
    <col min="20" max="20" width="9.28515625" style="81"/>
    <col min="21" max="21" width="11" style="82" customWidth="1"/>
    <col min="22" max="16384" width="9.28515625" style="82"/>
  </cols>
  <sheetData>
    <row r="1" spans="1:21" s="65" customFormat="1">
      <c r="A1" s="392" t="s">
        <v>823</v>
      </c>
      <c r="B1" s="392"/>
      <c r="C1" s="392"/>
      <c r="D1" s="392"/>
      <c r="E1" s="392"/>
      <c r="F1" s="392"/>
      <c r="G1" s="392"/>
      <c r="H1" s="392"/>
      <c r="I1" s="392"/>
      <c r="J1" s="392"/>
      <c r="K1" s="392"/>
      <c r="L1" s="392"/>
      <c r="M1" s="392"/>
      <c r="N1" s="392"/>
      <c r="O1" s="392"/>
      <c r="P1" s="392"/>
      <c r="Q1" s="392"/>
      <c r="R1" s="392"/>
      <c r="S1" s="63"/>
      <c r="T1" s="64"/>
    </row>
    <row r="2" spans="1:21" s="65" customFormat="1">
      <c r="A2" s="393" t="s">
        <v>62</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27.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33"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R148</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4"/>
      <c r="F12" s="385" t="s">
        <v>1</v>
      </c>
      <c r="G12" s="387" t="s">
        <v>2</v>
      </c>
      <c r="H12" s="388" t="s">
        <v>5</v>
      </c>
      <c r="I12" s="389"/>
      <c r="J12" s="389"/>
      <c r="K12" s="389"/>
      <c r="L12" s="389"/>
      <c r="M12" s="390"/>
      <c r="N12" s="388" t="s">
        <v>3</v>
      </c>
      <c r="O12" s="389"/>
      <c r="P12" s="389"/>
      <c r="Q12" s="389"/>
      <c r="R12" s="390"/>
      <c r="S12" s="64"/>
      <c r="T12" s="64"/>
    </row>
    <row r="13" spans="1:21" s="65" customFormat="1" ht="57.75" customHeight="1">
      <c r="A13" s="386"/>
      <c r="B13" s="386"/>
      <c r="C13" s="402"/>
      <c r="D13" s="403"/>
      <c r="E13" s="405"/>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74"/>
      <c r="B14" s="256"/>
      <c r="C14" s="257" t="s">
        <v>486</v>
      </c>
      <c r="D14" s="258"/>
      <c r="E14" s="259"/>
      <c r="F14" s="50"/>
      <c r="G14" s="79"/>
      <c r="H14" s="79"/>
      <c r="I14" s="79"/>
      <c r="J14" s="79"/>
      <c r="K14" s="79"/>
      <c r="L14" s="79"/>
      <c r="M14" s="79">
        <f>ROUND(J14+K14+L14,2)</f>
        <v>0</v>
      </c>
      <c r="N14" s="79">
        <f>ROUND(H14*G14,2)</f>
        <v>0</v>
      </c>
      <c r="O14" s="80">
        <f>ROUND(J14*G14,2)</f>
        <v>0</v>
      </c>
      <c r="P14" s="80">
        <f>ROUND(K14*G14,2)</f>
        <v>0</v>
      </c>
      <c r="Q14" s="80">
        <f>ROUND(L14*G14,2)</f>
        <v>0</v>
      </c>
      <c r="R14" s="79">
        <f>ROUND(O14+P14+Q14,2)</f>
        <v>0</v>
      </c>
    </row>
    <row r="15" spans="1:21" ht="22.5">
      <c r="A15" s="74">
        <v>1</v>
      </c>
      <c r="B15" s="74"/>
      <c r="C15" s="260" t="s">
        <v>623</v>
      </c>
      <c r="D15" s="216" t="s">
        <v>487</v>
      </c>
      <c r="E15" s="217" t="s">
        <v>488</v>
      </c>
      <c r="F15" s="96" t="s">
        <v>263</v>
      </c>
      <c r="G15" s="86">
        <v>94</v>
      </c>
      <c r="H15" s="86"/>
      <c r="I15" s="178"/>
      <c r="J15" s="83"/>
      <c r="K15" s="83"/>
      <c r="L15" s="83"/>
      <c r="M15" s="79"/>
      <c r="N15" s="79"/>
      <c r="O15" s="80"/>
      <c r="P15" s="80"/>
      <c r="Q15" s="80"/>
      <c r="R15" s="79"/>
      <c r="U15" s="81"/>
    </row>
    <row r="16" spans="1:21" ht="22.5">
      <c r="A16" s="74">
        <v>2</v>
      </c>
      <c r="B16" s="74"/>
      <c r="C16" s="260" t="s">
        <v>623</v>
      </c>
      <c r="D16" s="216" t="s">
        <v>489</v>
      </c>
      <c r="E16" s="217" t="s">
        <v>488</v>
      </c>
      <c r="F16" s="96" t="s">
        <v>263</v>
      </c>
      <c r="G16" s="86">
        <v>41</v>
      </c>
      <c r="H16" s="86"/>
      <c r="I16" s="178"/>
      <c r="J16" s="83"/>
      <c r="K16" s="83"/>
      <c r="L16" s="83"/>
      <c r="M16" s="79"/>
      <c r="N16" s="79"/>
      <c r="O16" s="80"/>
      <c r="P16" s="80"/>
      <c r="Q16" s="80"/>
      <c r="R16" s="79"/>
      <c r="U16" s="81"/>
    </row>
    <row r="17" spans="1:21" ht="22.5">
      <c r="A17" s="74">
        <v>3</v>
      </c>
      <c r="B17" s="74"/>
      <c r="C17" s="260" t="s">
        <v>623</v>
      </c>
      <c r="D17" s="216" t="s">
        <v>490</v>
      </c>
      <c r="E17" s="217" t="s">
        <v>488</v>
      </c>
      <c r="F17" s="96" t="s">
        <v>263</v>
      </c>
      <c r="G17" s="86">
        <v>64</v>
      </c>
      <c r="H17" s="86"/>
      <c r="I17" s="178"/>
      <c r="J17" s="83"/>
      <c r="K17" s="83"/>
      <c r="L17" s="83"/>
      <c r="M17" s="79"/>
      <c r="N17" s="79"/>
      <c r="O17" s="80"/>
      <c r="P17" s="80"/>
      <c r="Q17" s="80"/>
      <c r="R17" s="79"/>
      <c r="U17" s="81"/>
    </row>
    <row r="18" spans="1:21" ht="22.5">
      <c r="A18" s="74">
        <v>4</v>
      </c>
      <c r="B18" s="74"/>
      <c r="C18" s="260" t="s">
        <v>623</v>
      </c>
      <c r="D18" s="216" t="s">
        <v>491</v>
      </c>
      <c r="E18" s="217" t="s">
        <v>488</v>
      </c>
      <c r="F18" s="96" t="s">
        <v>263</v>
      </c>
      <c r="G18" s="86">
        <v>2</v>
      </c>
      <c r="H18" s="86"/>
      <c r="I18" s="178"/>
      <c r="J18" s="83"/>
      <c r="K18" s="83"/>
      <c r="L18" s="83"/>
      <c r="M18" s="79"/>
      <c r="N18" s="79"/>
      <c r="O18" s="80"/>
      <c r="P18" s="80"/>
      <c r="Q18" s="80"/>
      <c r="R18" s="79"/>
      <c r="U18" s="81"/>
    </row>
    <row r="19" spans="1:21">
      <c r="A19" s="74">
        <v>5</v>
      </c>
      <c r="B19" s="74"/>
      <c r="C19" s="260" t="s">
        <v>624</v>
      </c>
      <c r="D19" s="216" t="s">
        <v>492</v>
      </c>
      <c r="E19" s="217" t="s">
        <v>493</v>
      </c>
      <c r="F19" s="96" t="s">
        <v>263</v>
      </c>
      <c r="G19" s="86">
        <v>1</v>
      </c>
      <c r="H19" s="86"/>
      <c r="I19" s="178"/>
      <c r="J19" s="83"/>
      <c r="K19" s="261"/>
      <c r="L19" s="83"/>
      <c r="M19" s="79"/>
      <c r="N19" s="79"/>
      <c r="O19" s="80"/>
      <c r="P19" s="80"/>
      <c r="Q19" s="80"/>
      <c r="R19" s="79"/>
      <c r="U19" s="81"/>
    </row>
    <row r="20" spans="1:21">
      <c r="A20" s="74">
        <v>6</v>
      </c>
      <c r="B20" s="74"/>
      <c r="C20" s="260" t="s">
        <v>494</v>
      </c>
      <c r="D20" s="216" t="s">
        <v>495</v>
      </c>
      <c r="E20" s="217"/>
      <c r="F20" s="96" t="s">
        <v>625</v>
      </c>
      <c r="G20" s="86">
        <v>7</v>
      </c>
      <c r="H20" s="86"/>
      <c r="I20" s="178"/>
      <c r="J20" s="83"/>
      <c r="K20" s="83"/>
      <c r="L20" s="83"/>
      <c r="M20" s="79"/>
      <c r="N20" s="79"/>
      <c r="O20" s="80"/>
      <c r="P20" s="80"/>
      <c r="Q20" s="80"/>
      <c r="R20" s="79"/>
      <c r="U20" s="81"/>
    </row>
    <row r="21" spans="1:21">
      <c r="A21" s="74">
        <v>7</v>
      </c>
      <c r="B21" s="74"/>
      <c r="C21" s="260" t="s">
        <v>494</v>
      </c>
      <c r="D21" s="216" t="s">
        <v>496</v>
      </c>
      <c r="E21" s="217"/>
      <c r="F21" s="96" t="s">
        <v>625</v>
      </c>
      <c r="G21" s="86">
        <v>11</v>
      </c>
      <c r="H21" s="86"/>
      <c r="I21" s="178"/>
      <c r="J21" s="83"/>
      <c r="K21" s="83"/>
      <c r="L21" s="83"/>
      <c r="M21" s="79"/>
      <c r="N21" s="79"/>
      <c r="O21" s="80"/>
      <c r="P21" s="80"/>
      <c r="Q21" s="80"/>
      <c r="R21" s="79"/>
      <c r="U21" s="81"/>
    </row>
    <row r="22" spans="1:21">
      <c r="A22" s="74">
        <v>8</v>
      </c>
      <c r="B22" s="74"/>
      <c r="C22" s="260" t="s">
        <v>494</v>
      </c>
      <c r="D22" s="216" t="s">
        <v>497</v>
      </c>
      <c r="E22" s="217"/>
      <c r="F22" s="96" t="s">
        <v>625</v>
      </c>
      <c r="G22" s="86">
        <v>9</v>
      </c>
      <c r="H22" s="86"/>
      <c r="I22" s="178"/>
      <c r="J22" s="83"/>
      <c r="K22" s="83"/>
      <c r="L22" s="83"/>
      <c r="M22" s="79"/>
      <c r="N22" s="79"/>
      <c r="O22" s="80"/>
      <c r="P22" s="80"/>
      <c r="Q22" s="80"/>
      <c r="R22" s="79"/>
      <c r="U22" s="81"/>
    </row>
    <row r="23" spans="1:21">
      <c r="A23" s="74">
        <v>9</v>
      </c>
      <c r="B23" s="74"/>
      <c r="C23" s="260" t="s">
        <v>494</v>
      </c>
      <c r="D23" s="216" t="s">
        <v>498</v>
      </c>
      <c r="E23" s="217" t="s">
        <v>499</v>
      </c>
      <c r="F23" s="96" t="s">
        <v>625</v>
      </c>
      <c r="G23" s="86">
        <v>1</v>
      </c>
      <c r="H23" s="86"/>
      <c r="I23" s="178"/>
      <c r="J23" s="83"/>
      <c r="K23" s="83"/>
      <c r="L23" s="83"/>
      <c r="M23" s="79"/>
      <c r="N23" s="79"/>
      <c r="O23" s="80"/>
      <c r="P23" s="80"/>
      <c r="Q23" s="80"/>
      <c r="R23" s="79"/>
      <c r="U23" s="81"/>
    </row>
    <row r="24" spans="1:21">
      <c r="A24" s="74">
        <v>10</v>
      </c>
      <c r="B24" s="74"/>
      <c r="C24" s="260" t="s">
        <v>207</v>
      </c>
      <c r="D24" s="216" t="s">
        <v>496</v>
      </c>
      <c r="E24" s="217"/>
      <c r="F24" s="96" t="s">
        <v>625</v>
      </c>
      <c r="G24" s="86">
        <v>7</v>
      </c>
      <c r="H24" s="86"/>
      <c r="I24" s="178"/>
      <c r="J24" s="83"/>
      <c r="K24" s="83"/>
      <c r="L24" s="83"/>
      <c r="M24" s="79"/>
      <c r="N24" s="79"/>
      <c r="O24" s="80"/>
      <c r="P24" s="80"/>
      <c r="Q24" s="80"/>
      <c r="R24" s="79"/>
      <c r="U24" s="81"/>
    </row>
    <row r="25" spans="1:21">
      <c r="A25" s="74">
        <v>11</v>
      </c>
      <c r="B25" s="74"/>
      <c r="C25" s="260" t="s">
        <v>500</v>
      </c>
      <c r="D25" s="216" t="s">
        <v>234</v>
      </c>
      <c r="E25" s="217"/>
      <c r="F25" s="96" t="s">
        <v>625</v>
      </c>
      <c r="G25" s="86">
        <v>17</v>
      </c>
      <c r="H25" s="86"/>
      <c r="I25" s="178"/>
      <c r="J25" s="83"/>
      <c r="K25" s="83"/>
      <c r="L25" s="83"/>
      <c r="M25" s="79"/>
      <c r="N25" s="79"/>
      <c r="O25" s="80"/>
      <c r="P25" s="80"/>
      <c r="Q25" s="80"/>
      <c r="R25" s="79"/>
      <c r="U25" s="81"/>
    </row>
    <row r="26" spans="1:21">
      <c r="A26" s="74">
        <v>12</v>
      </c>
      <c r="B26" s="74"/>
      <c r="C26" s="260" t="s">
        <v>501</v>
      </c>
      <c r="D26" s="216" t="s">
        <v>234</v>
      </c>
      <c r="E26" s="217"/>
      <c r="F26" s="96" t="s">
        <v>625</v>
      </c>
      <c r="G26" s="86">
        <v>2</v>
      </c>
      <c r="H26" s="86"/>
      <c r="I26" s="178"/>
      <c r="J26" s="83"/>
      <c r="K26" s="83"/>
      <c r="L26" s="83"/>
      <c r="M26" s="79"/>
      <c r="N26" s="79"/>
      <c r="O26" s="80"/>
      <c r="P26" s="80"/>
      <c r="Q26" s="80"/>
      <c r="R26" s="79"/>
      <c r="U26" s="81"/>
    </row>
    <row r="27" spans="1:21">
      <c r="A27" s="74">
        <v>13</v>
      </c>
      <c r="B27" s="74"/>
      <c r="C27" s="260" t="s">
        <v>502</v>
      </c>
      <c r="D27" s="216" t="s">
        <v>234</v>
      </c>
      <c r="E27" s="217"/>
      <c r="F27" s="96" t="s">
        <v>625</v>
      </c>
      <c r="G27" s="86">
        <v>2</v>
      </c>
      <c r="H27" s="86"/>
      <c r="I27" s="178"/>
      <c r="J27" s="83"/>
      <c r="K27" s="83"/>
      <c r="L27" s="83"/>
      <c r="M27" s="79"/>
      <c r="N27" s="79"/>
      <c r="O27" s="80"/>
      <c r="P27" s="80"/>
      <c r="Q27" s="80"/>
      <c r="R27" s="79"/>
      <c r="U27" s="81"/>
    </row>
    <row r="28" spans="1:21" ht="25.5">
      <c r="A28" s="74">
        <v>14</v>
      </c>
      <c r="B28" s="74"/>
      <c r="C28" s="260" t="s">
        <v>503</v>
      </c>
      <c r="D28" s="216" t="s">
        <v>234</v>
      </c>
      <c r="E28" s="217" t="s">
        <v>504</v>
      </c>
      <c r="F28" s="96" t="s">
        <v>505</v>
      </c>
      <c r="G28" s="86">
        <v>4</v>
      </c>
      <c r="H28" s="86"/>
      <c r="I28" s="178"/>
      <c r="J28" s="83"/>
      <c r="K28" s="83"/>
      <c r="L28" s="83"/>
      <c r="M28" s="79"/>
      <c r="N28" s="79"/>
      <c r="O28" s="80"/>
      <c r="P28" s="80"/>
      <c r="Q28" s="80"/>
      <c r="R28" s="79"/>
      <c r="U28" s="81"/>
    </row>
    <row r="29" spans="1:21" ht="25.5">
      <c r="A29" s="74">
        <v>15</v>
      </c>
      <c r="B29" s="74"/>
      <c r="C29" s="260" t="s">
        <v>506</v>
      </c>
      <c r="D29" s="216"/>
      <c r="E29" s="217"/>
      <c r="F29" s="96" t="s">
        <v>625</v>
      </c>
      <c r="G29" s="86">
        <v>7</v>
      </c>
      <c r="H29" s="86"/>
      <c r="I29" s="178"/>
      <c r="J29" s="83"/>
      <c r="K29" s="83"/>
      <c r="L29" s="83"/>
      <c r="M29" s="79"/>
      <c r="N29" s="79"/>
      <c r="O29" s="80"/>
      <c r="P29" s="80"/>
      <c r="Q29" s="80"/>
      <c r="R29" s="79"/>
      <c r="U29" s="81"/>
    </row>
    <row r="30" spans="1:21" ht="25.5">
      <c r="A30" s="74">
        <v>16</v>
      </c>
      <c r="B30" s="74"/>
      <c r="C30" s="260" t="s">
        <v>507</v>
      </c>
      <c r="D30" s="216"/>
      <c r="E30" s="217"/>
      <c r="F30" s="96" t="s">
        <v>625</v>
      </c>
      <c r="G30" s="86">
        <v>9</v>
      </c>
      <c r="H30" s="86"/>
      <c r="I30" s="178"/>
      <c r="J30" s="83"/>
      <c r="K30" s="83"/>
      <c r="L30" s="83"/>
      <c r="M30" s="79"/>
      <c r="N30" s="79"/>
      <c r="O30" s="80"/>
      <c r="P30" s="80"/>
      <c r="Q30" s="80"/>
      <c r="R30" s="79"/>
      <c r="U30" s="81"/>
    </row>
    <row r="31" spans="1:21" ht="25.5">
      <c r="A31" s="74">
        <v>17</v>
      </c>
      <c r="B31" s="74"/>
      <c r="C31" s="260" t="s">
        <v>508</v>
      </c>
      <c r="D31" s="216"/>
      <c r="E31" s="217"/>
      <c r="F31" s="96" t="s">
        <v>625</v>
      </c>
      <c r="G31" s="86">
        <v>1</v>
      </c>
      <c r="H31" s="86"/>
      <c r="I31" s="178"/>
      <c r="J31" s="83"/>
      <c r="K31" s="83"/>
      <c r="L31" s="83"/>
      <c r="M31" s="79"/>
      <c r="N31" s="79"/>
      <c r="O31" s="80"/>
      <c r="P31" s="80"/>
      <c r="Q31" s="80"/>
      <c r="R31" s="79"/>
      <c r="U31" s="81"/>
    </row>
    <row r="32" spans="1:21">
      <c r="A32" s="74">
        <v>18</v>
      </c>
      <c r="B32" s="74"/>
      <c r="C32" s="260" t="s">
        <v>509</v>
      </c>
      <c r="D32" s="216"/>
      <c r="E32" s="217"/>
      <c r="F32" s="96" t="s">
        <v>625</v>
      </c>
      <c r="G32" s="86">
        <v>7</v>
      </c>
      <c r="H32" s="86"/>
      <c r="I32" s="178"/>
      <c r="J32" s="83"/>
      <c r="K32" s="83"/>
      <c r="L32" s="83"/>
      <c r="M32" s="79"/>
      <c r="N32" s="79"/>
      <c r="O32" s="80"/>
      <c r="P32" s="80"/>
      <c r="Q32" s="80"/>
      <c r="R32" s="79"/>
      <c r="U32" s="81"/>
    </row>
    <row r="33" spans="1:21" ht="22.5">
      <c r="A33" s="74">
        <v>19</v>
      </c>
      <c r="B33" s="74"/>
      <c r="C33" s="260" t="s">
        <v>510</v>
      </c>
      <c r="D33" s="216" t="s">
        <v>511</v>
      </c>
      <c r="E33" s="217" t="s">
        <v>512</v>
      </c>
      <c r="F33" s="96" t="s">
        <v>263</v>
      </c>
      <c r="G33" s="86">
        <v>15</v>
      </c>
      <c r="H33" s="86"/>
      <c r="I33" s="178"/>
      <c r="J33" s="83"/>
      <c r="K33" s="83"/>
      <c r="L33" s="83"/>
      <c r="M33" s="79"/>
      <c r="N33" s="79"/>
      <c r="O33" s="80"/>
      <c r="P33" s="80"/>
      <c r="Q33" s="80"/>
      <c r="R33" s="79"/>
      <c r="U33" s="81"/>
    </row>
    <row r="34" spans="1:21" ht="22.5">
      <c r="A34" s="74">
        <v>20</v>
      </c>
      <c r="B34" s="74"/>
      <c r="C34" s="260" t="s">
        <v>513</v>
      </c>
      <c r="D34" s="216" t="s">
        <v>514</v>
      </c>
      <c r="E34" s="217" t="s">
        <v>515</v>
      </c>
      <c r="F34" s="96" t="s">
        <v>263</v>
      </c>
      <c r="G34" s="86">
        <v>79</v>
      </c>
      <c r="H34" s="86"/>
      <c r="I34" s="178"/>
      <c r="J34" s="83"/>
      <c r="K34" s="83"/>
      <c r="L34" s="83"/>
      <c r="M34" s="79"/>
      <c r="N34" s="79"/>
      <c r="O34" s="80"/>
      <c r="P34" s="80"/>
      <c r="Q34" s="80"/>
      <c r="R34" s="79"/>
      <c r="U34" s="81"/>
    </row>
    <row r="35" spans="1:21" ht="22.5">
      <c r="A35" s="74">
        <v>21</v>
      </c>
      <c r="B35" s="74"/>
      <c r="C35" s="260" t="s">
        <v>513</v>
      </c>
      <c r="D35" s="216" t="s">
        <v>516</v>
      </c>
      <c r="E35" s="217" t="s">
        <v>515</v>
      </c>
      <c r="F35" s="96" t="s">
        <v>263</v>
      </c>
      <c r="G35" s="86">
        <v>41</v>
      </c>
      <c r="H35" s="86"/>
      <c r="I35" s="178"/>
      <c r="J35" s="83"/>
      <c r="K35" s="83"/>
      <c r="L35" s="83"/>
      <c r="M35" s="79"/>
      <c r="N35" s="79"/>
      <c r="O35" s="80"/>
      <c r="P35" s="80"/>
      <c r="Q35" s="80"/>
      <c r="R35" s="79"/>
      <c r="U35" s="81"/>
    </row>
    <row r="36" spans="1:21" ht="22.5">
      <c r="A36" s="74">
        <v>22</v>
      </c>
      <c r="B36" s="74"/>
      <c r="C36" s="260" t="s">
        <v>513</v>
      </c>
      <c r="D36" s="216" t="s">
        <v>517</v>
      </c>
      <c r="E36" s="217" t="s">
        <v>515</v>
      </c>
      <c r="F36" s="96" t="s">
        <v>263</v>
      </c>
      <c r="G36" s="86">
        <v>64</v>
      </c>
      <c r="H36" s="86"/>
      <c r="I36" s="178"/>
      <c r="J36" s="83"/>
      <c r="K36" s="83"/>
      <c r="L36" s="83"/>
      <c r="M36" s="79"/>
      <c r="N36" s="79"/>
      <c r="O36" s="80"/>
      <c r="P36" s="80"/>
      <c r="Q36" s="80"/>
      <c r="R36" s="79"/>
      <c r="U36" s="81"/>
    </row>
    <row r="37" spans="1:21" ht="22.5">
      <c r="A37" s="74">
        <v>23</v>
      </c>
      <c r="B37" s="74"/>
      <c r="C37" s="260" t="s">
        <v>513</v>
      </c>
      <c r="D37" s="216" t="s">
        <v>518</v>
      </c>
      <c r="E37" s="217" t="s">
        <v>515</v>
      </c>
      <c r="F37" s="96" t="s">
        <v>263</v>
      </c>
      <c r="G37" s="86">
        <v>2</v>
      </c>
      <c r="H37" s="86"/>
      <c r="I37" s="178"/>
      <c r="J37" s="83"/>
      <c r="K37" s="83"/>
      <c r="L37" s="83"/>
      <c r="M37" s="79"/>
      <c r="N37" s="79"/>
      <c r="O37" s="80"/>
      <c r="P37" s="80"/>
      <c r="Q37" s="80"/>
      <c r="R37" s="79"/>
      <c r="U37" s="81"/>
    </row>
    <row r="38" spans="1:21" ht="56.25">
      <c r="A38" s="74">
        <v>24</v>
      </c>
      <c r="B38" s="74"/>
      <c r="C38" s="260" t="s">
        <v>519</v>
      </c>
      <c r="D38" s="216" t="s">
        <v>520</v>
      </c>
      <c r="E38" s="217" t="s">
        <v>521</v>
      </c>
      <c r="F38" s="96" t="s">
        <v>522</v>
      </c>
      <c r="G38" s="86">
        <v>6</v>
      </c>
      <c r="H38" s="86"/>
      <c r="I38" s="178"/>
      <c r="J38" s="83"/>
      <c r="K38" s="83"/>
      <c r="L38" s="83"/>
      <c r="M38" s="79"/>
      <c r="N38" s="79"/>
      <c r="O38" s="80"/>
      <c r="P38" s="80"/>
      <c r="Q38" s="80"/>
      <c r="R38" s="79"/>
      <c r="U38" s="81"/>
    </row>
    <row r="39" spans="1:21" ht="22.5">
      <c r="A39" s="74">
        <v>25</v>
      </c>
      <c r="B39" s="74"/>
      <c r="C39" s="260" t="s">
        <v>626</v>
      </c>
      <c r="D39" s="216"/>
      <c r="E39" s="217" t="s">
        <v>523</v>
      </c>
      <c r="F39" s="96" t="s">
        <v>505</v>
      </c>
      <c r="G39" s="86">
        <v>1</v>
      </c>
      <c r="H39" s="86"/>
      <c r="I39" s="178"/>
      <c r="J39" s="83"/>
      <c r="K39" s="83"/>
      <c r="L39" s="83"/>
      <c r="M39" s="79"/>
      <c r="N39" s="79"/>
      <c r="O39" s="80"/>
      <c r="P39" s="80"/>
      <c r="Q39" s="80"/>
      <c r="R39" s="79"/>
      <c r="U39" s="81"/>
    </row>
    <row r="40" spans="1:21" ht="25.5">
      <c r="A40" s="74">
        <v>26</v>
      </c>
      <c r="B40" s="74"/>
      <c r="C40" s="260" t="s">
        <v>524</v>
      </c>
      <c r="D40" s="216"/>
      <c r="E40" s="217"/>
      <c r="F40" s="96" t="s">
        <v>263</v>
      </c>
      <c r="G40" s="86">
        <v>201</v>
      </c>
      <c r="H40" s="86"/>
      <c r="I40" s="178"/>
      <c r="J40" s="83"/>
      <c r="K40" s="83"/>
      <c r="L40" s="83"/>
      <c r="M40" s="79"/>
      <c r="N40" s="79"/>
      <c r="O40" s="80"/>
      <c r="P40" s="80"/>
      <c r="Q40" s="80"/>
      <c r="R40" s="79"/>
      <c r="U40" s="81"/>
    </row>
    <row r="41" spans="1:21" ht="25.5">
      <c r="A41" s="74"/>
      <c r="B41" s="74"/>
      <c r="C41" s="262" t="s">
        <v>525</v>
      </c>
      <c r="D41" s="216"/>
      <c r="E41" s="217"/>
      <c r="F41" s="96"/>
      <c r="G41" s="86"/>
      <c r="H41" s="86"/>
      <c r="I41" s="178"/>
      <c r="J41" s="83"/>
      <c r="K41" s="83"/>
      <c r="L41" s="83"/>
      <c r="M41" s="79"/>
      <c r="N41" s="79"/>
      <c r="O41" s="80"/>
      <c r="P41" s="80"/>
      <c r="Q41" s="80"/>
      <c r="R41" s="79"/>
      <c r="U41" s="81"/>
    </row>
    <row r="42" spans="1:21" ht="25.5">
      <c r="A42" s="74">
        <v>27</v>
      </c>
      <c r="B42" s="74"/>
      <c r="C42" s="260" t="s">
        <v>526</v>
      </c>
      <c r="D42" s="216">
        <v>15</v>
      </c>
      <c r="E42" s="217" t="s">
        <v>527</v>
      </c>
      <c r="F42" s="96" t="s">
        <v>625</v>
      </c>
      <c r="G42" s="86">
        <v>1</v>
      </c>
      <c r="H42" s="86"/>
      <c r="I42" s="178"/>
      <c r="J42" s="83"/>
      <c r="K42" s="83"/>
      <c r="L42" s="83"/>
      <c r="M42" s="79"/>
      <c r="N42" s="79"/>
      <c r="O42" s="80"/>
      <c r="P42" s="80"/>
      <c r="Q42" s="80"/>
      <c r="R42" s="79"/>
      <c r="U42" s="81"/>
    </row>
    <row r="43" spans="1:21">
      <c r="A43" s="74">
        <v>28</v>
      </c>
      <c r="B43" s="74"/>
      <c r="C43" s="260" t="s">
        <v>528</v>
      </c>
      <c r="D43" s="216">
        <v>15</v>
      </c>
      <c r="E43" s="217"/>
      <c r="F43" s="96" t="s">
        <v>263</v>
      </c>
      <c r="G43" s="86">
        <v>1</v>
      </c>
      <c r="H43" s="86"/>
      <c r="I43" s="178"/>
      <c r="J43" s="83"/>
      <c r="K43" s="83"/>
      <c r="L43" s="83"/>
      <c r="M43" s="79"/>
      <c r="N43" s="79"/>
      <c r="O43" s="80"/>
      <c r="P43" s="80"/>
      <c r="Q43" s="80"/>
      <c r="R43" s="79"/>
      <c r="U43" s="81"/>
    </row>
    <row r="44" spans="1:21">
      <c r="A44" s="74">
        <v>29</v>
      </c>
      <c r="B44" s="74"/>
      <c r="C44" s="260" t="s">
        <v>494</v>
      </c>
      <c r="D44" s="216" t="s">
        <v>234</v>
      </c>
      <c r="E44" s="217"/>
      <c r="F44" s="96" t="s">
        <v>625</v>
      </c>
      <c r="G44" s="86">
        <v>2</v>
      </c>
      <c r="H44" s="86"/>
      <c r="I44" s="178"/>
      <c r="J44" s="83"/>
      <c r="K44" s="83"/>
      <c r="L44" s="83"/>
      <c r="M44" s="79"/>
      <c r="N44" s="79"/>
      <c r="O44" s="80"/>
      <c r="P44" s="80"/>
      <c r="Q44" s="80"/>
      <c r="R44" s="79"/>
      <c r="U44" s="81"/>
    </row>
    <row r="45" spans="1:21">
      <c r="A45" s="74">
        <v>30</v>
      </c>
      <c r="B45" s="74"/>
      <c r="C45" s="260" t="s">
        <v>529</v>
      </c>
      <c r="D45" s="216" t="s">
        <v>530</v>
      </c>
      <c r="E45" s="217"/>
      <c r="F45" s="96" t="s">
        <v>625</v>
      </c>
      <c r="G45" s="86">
        <v>2</v>
      </c>
      <c r="H45" s="86"/>
      <c r="I45" s="178"/>
      <c r="J45" s="83"/>
      <c r="K45" s="83"/>
      <c r="L45" s="83"/>
      <c r="M45" s="79"/>
      <c r="N45" s="79"/>
      <c r="O45" s="80"/>
      <c r="P45" s="80"/>
      <c r="Q45" s="80"/>
      <c r="R45" s="79"/>
      <c r="U45" s="81"/>
    </row>
    <row r="46" spans="1:21">
      <c r="A46" s="74">
        <v>31</v>
      </c>
      <c r="B46" s="74"/>
      <c r="C46" s="260" t="s">
        <v>531</v>
      </c>
      <c r="D46" s="216" t="s">
        <v>234</v>
      </c>
      <c r="E46" s="217"/>
      <c r="F46" s="96" t="s">
        <v>625</v>
      </c>
      <c r="G46" s="86">
        <v>1</v>
      </c>
      <c r="H46" s="86"/>
      <c r="I46" s="178"/>
      <c r="J46" s="83"/>
      <c r="K46" s="83"/>
      <c r="L46" s="83"/>
      <c r="M46" s="79"/>
      <c r="N46" s="79"/>
      <c r="O46" s="80"/>
      <c r="P46" s="80"/>
      <c r="Q46" s="80"/>
      <c r="R46" s="79"/>
      <c r="U46" s="81"/>
    </row>
    <row r="47" spans="1:21">
      <c r="A47" s="74">
        <v>32</v>
      </c>
      <c r="B47" s="74"/>
      <c r="C47" s="260" t="s">
        <v>532</v>
      </c>
      <c r="D47" s="216" t="s">
        <v>234</v>
      </c>
      <c r="E47" s="217"/>
      <c r="F47" s="96" t="s">
        <v>625</v>
      </c>
      <c r="G47" s="86">
        <v>1</v>
      </c>
      <c r="H47" s="86"/>
      <c r="I47" s="178"/>
      <c r="J47" s="83"/>
      <c r="K47" s="83"/>
      <c r="L47" s="83"/>
      <c r="M47" s="79"/>
      <c r="N47" s="79"/>
      <c r="O47" s="80"/>
      <c r="P47" s="80"/>
      <c r="Q47" s="80"/>
      <c r="R47" s="79"/>
      <c r="U47" s="81"/>
    </row>
    <row r="48" spans="1:21">
      <c r="A48" s="74">
        <v>33</v>
      </c>
      <c r="B48" s="74"/>
      <c r="C48" s="260" t="s">
        <v>533</v>
      </c>
      <c r="D48" s="216" t="s">
        <v>205</v>
      </c>
      <c r="E48" s="217"/>
      <c r="F48" s="96" t="s">
        <v>625</v>
      </c>
      <c r="G48" s="86">
        <v>1</v>
      </c>
      <c r="H48" s="86"/>
      <c r="I48" s="178"/>
      <c r="J48" s="83"/>
      <c r="K48" s="83"/>
      <c r="L48" s="83"/>
      <c r="M48" s="79"/>
      <c r="N48" s="79"/>
      <c r="O48" s="80"/>
      <c r="P48" s="80"/>
      <c r="Q48" s="80"/>
      <c r="R48" s="79"/>
      <c r="U48" s="81"/>
    </row>
    <row r="49" spans="1:21">
      <c r="A49" s="74">
        <v>34</v>
      </c>
      <c r="B49" s="74"/>
      <c r="C49" s="260" t="s">
        <v>534</v>
      </c>
      <c r="D49" s="216"/>
      <c r="E49" s="217"/>
      <c r="F49" s="96" t="s">
        <v>625</v>
      </c>
      <c r="G49" s="86">
        <v>1</v>
      </c>
      <c r="H49" s="86"/>
      <c r="I49" s="178"/>
      <c r="J49" s="83"/>
      <c r="K49" s="83"/>
      <c r="L49" s="83"/>
      <c r="M49" s="79"/>
      <c r="N49" s="79"/>
      <c r="O49" s="80"/>
      <c r="P49" s="80"/>
      <c r="Q49" s="80"/>
      <c r="R49" s="79"/>
      <c r="U49" s="81"/>
    </row>
    <row r="50" spans="1:21">
      <c r="A50" s="74">
        <v>35</v>
      </c>
      <c r="B50" s="74"/>
      <c r="C50" s="260" t="s">
        <v>535</v>
      </c>
      <c r="D50" s="216" t="s">
        <v>536</v>
      </c>
      <c r="E50" s="217"/>
      <c r="F50" s="96" t="s">
        <v>625</v>
      </c>
      <c r="G50" s="86">
        <v>1</v>
      </c>
      <c r="H50" s="86"/>
      <c r="I50" s="178"/>
      <c r="J50" s="83"/>
      <c r="K50" s="83"/>
      <c r="L50" s="83"/>
      <c r="M50" s="79"/>
      <c r="N50" s="79"/>
      <c r="O50" s="80"/>
      <c r="P50" s="80"/>
      <c r="Q50" s="80"/>
      <c r="R50" s="79"/>
      <c r="U50" s="81"/>
    </row>
    <row r="51" spans="1:21" ht="25.5">
      <c r="A51" s="74">
        <v>36</v>
      </c>
      <c r="B51" s="74"/>
      <c r="C51" s="260" t="s">
        <v>537</v>
      </c>
      <c r="D51" s="216"/>
      <c r="E51" s="217"/>
      <c r="F51" s="96"/>
      <c r="G51" s="86"/>
      <c r="H51" s="86"/>
      <c r="I51" s="178"/>
      <c r="J51" s="83"/>
      <c r="K51" s="83"/>
      <c r="L51" s="83"/>
      <c r="M51" s="79"/>
      <c r="N51" s="79"/>
      <c r="O51" s="80"/>
      <c r="P51" s="80"/>
      <c r="Q51" s="80"/>
      <c r="R51" s="79"/>
      <c r="U51" s="81"/>
    </row>
    <row r="52" spans="1:21" ht="25.5">
      <c r="A52" s="74">
        <v>37</v>
      </c>
      <c r="B52" s="74"/>
      <c r="C52" s="260" t="s">
        <v>526</v>
      </c>
      <c r="D52" s="216">
        <v>15</v>
      </c>
      <c r="E52" s="217" t="s">
        <v>527</v>
      </c>
      <c r="F52" s="96" t="s">
        <v>625</v>
      </c>
      <c r="G52" s="86">
        <v>1</v>
      </c>
      <c r="H52" s="86"/>
      <c r="I52" s="178"/>
      <c r="J52" s="83"/>
      <c r="K52" s="83"/>
      <c r="L52" s="83"/>
      <c r="M52" s="79"/>
      <c r="N52" s="79"/>
      <c r="O52" s="80"/>
      <c r="P52" s="80"/>
      <c r="Q52" s="80"/>
      <c r="R52" s="79"/>
      <c r="U52" s="81"/>
    </row>
    <row r="53" spans="1:21">
      <c r="A53" s="74">
        <v>38</v>
      </c>
      <c r="B53" s="74"/>
      <c r="C53" s="260" t="s">
        <v>528</v>
      </c>
      <c r="D53" s="216">
        <v>15</v>
      </c>
      <c r="E53" s="217"/>
      <c r="F53" s="96" t="s">
        <v>263</v>
      </c>
      <c r="G53" s="86">
        <v>1</v>
      </c>
      <c r="H53" s="86"/>
      <c r="I53" s="178"/>
      <c r="J53" s="83"/>
      <c r="K53" s="83"/>
      <c r="L53" s="83"/>
      <c r="M53" s="79"/>
      <c r="N53" s="79"/>
      <c r="O53" s="80"/>
      <c r="P53" s="80"/>
      <c r="Q53" s="80"/>
      <c r="R53" s="79"/>
      <c r="U53" s="81"/>
    </row>
    <row r="54" spans="1:21">
      <c r="A54" s="74">
        <v>39</v>
      </c>
      <c r="B54" s="74"/>
      <c r="C54" s="260" t="s">
        <v>494</v>
      </c>
      <c r="D54" s="216" t="s">
        <v>234</v>
      </c>
      <c r="E54" s="217"/>
      <c r="F54" s="96" t="s">
        <v>625</v>
      </c>
      <c r="G54" s="86">
        <v>2</v>
      </c>
      <c r="H54" s="86"/>
      <c r="I54" s="178"/>
      <c r="J54" s="83"/>
      <c r="K54" s="83"/>
      <c r="L54" s="83"/>
      <c r="M54" s="79"/>
      <c r="N54" s="79"/>
      <c r="O54" s="80"/>
      <c r="P54" s="80"/>
      <c r="Q54" s="80"/>
      <c r="R54" s="79"/>
      <c r="U54" s="81"/>
    </row>
    <row r="55" spans="1:21">
      <c r="A55" s="74">
        <v>40</v>
      </c>
      <c r="B55" s="74"/>
      <c r="C55" s="260" t="s">
        <v>529</v>
      </c>
      <c r="D55" s="216" t="s">
        <v>538</v>
      </c>
      <c r="E55" s="217"/>
      <c r="F55" s="96" t="s">
        <v>625</v>
      </c>
      <c r="G55" s="86">
        <v>2</v>
      </c>
      <c r="H55" s="86"/>
      <c r="I55" s="178"/>
      <c r="J55" s="83"/>
      <c r="K55" s="83"/>
      <c r="L55" s="83"/>
      <c r="M55" s="79"/>
      <c r="N55" s="79"/>
      <c r="O55" s="80"/>
      <c r="P55" s="80"/>
      <c r="Q55" s="80"/>
      <c r="R55" s="79"/>
      <c r="U55" s="81"/>
    </row>
    <row r="56" spans="1:21">
      <c r="A56" s="74">
        <v>41</v>
      </c>
      <c r="B56" s="74"/>
      <c r="C56" s="260" t="s">
        <v>531</v>
      </c>
      <c r="D56" s="216" t="s">
        <v>234</v>
      </c>
      <c r="E56" s="217"/>
      <c r="F56" s="96" t="s">
        <v>625</v>
      </c>
      <c r="G56" s="86">
        <v>1</v>
      </c>
      <c r="H56" s="86"/>
      <c r="I56" s="178"/>
      <c r="J56" s="83"/>
      <c r="K56" s="83"/>
      <c r="L56" s="83"/>
      <c r="M56" s="79"/>
      <c r="N56" s="79"/>
      <c r="O56" s="80"/>
      <c r="P56" s="80"/>
      <c r="Q56" s="80"/>
      <c r="R56" s="79"/>
      <c r="U56" s="81"/>
    </row>
    <row r="57" spans="1:21">
      <c r="A57" s="74">
        <v>42</v>
      </c>
      <c r="B57" s="74"/>
      <c r="C57" s="260" t="s">
        <v>534</v>
      </c>
      <c r="D57" s="216"/>
      <c r="E57" s="217"/>
      <c r="F57" s="96" t="s">
        <v>625</v>
      </c>
      <c r="G57" s="86">
        <v>1</v>
      </c>
      <c r="H57" s="86"/>
      <c r="I57" s="178"/>
      <c r="J57" s="83"/>
      <c r="K57" s="83"/>
      <c r="L57" s="83"/>
      <c r="M57" s="79"/>
      <c r="N57" s="79"/>
      <c r="O57" s="80"/>
      <c r="P57" s="80"/>
      <c r="Q57" s="80"/>
      <c r="R57" s="79"/>
      <c r="U57" s="81"/>
    </row>
    <row r="58" spans="1:21">
      <c r="A58" s="74"/>
      <c r="B58" s="74"/>
      <c r="C58" s="262" t="s">
        <v>539</v>
      </c>
      <c r="D58" s="216"/>
      <c r="E58" s="217"/>
      <c r="F58" s="96"/>
      <c r="G58" s="86"/>
      <c r="H58" s="86"/>
      <c r="I58" s="178"/>
      <c r="J58" s="83"/>
      <c r="K58" s="83"/>
      <c r="L58" s="83"/>
      <c r="M58" s="79"/>
      <c r="N58" s="79"/>
      <c r="O58" s="80"/>
      <c r="P58" s="80"/>
      <c r="Q58" s="80"/>
      <c r="R58" s="79"/>
      <c r="U58" s="81"/>
    </row>
    <row r="59" spans="1:21" ht="22.5">
      <c r="A59" s="74">
        <v>43</v>
      </c>
      <c r="B59" s="74"/>
      <c r="C59" s="260" t="s">
        <v>623</v>
      </c>
      <c r="D59" s="216" t="s">
        <v>487</v>
      </c>
      <c r="E59" s="217" t="s">
        <v>488</v>
      </c>
      <c r="F59" s="96" t="s">
        <v>263</v>
      </c>
      <c r="G59" s="86">
        <v>76</v>
      </c>
      <c r="H59" s="86"/>
      <c r="I59" s="178"/>
      <c r="J59" s="83"/>
      <c r="K59" s="83"/>
      <c r="L59" s="83"/>
      <c r="M59" s="79"/>
      <c r="N59" s="79"/>
      <c r="O59" s="80"/>
      <c r="P59" s="80"/>
      <c r="Q59" s="80"/>
      <c r="R59" s="79"/>
      <c r="U59" s="81"/>
    </row>
    <row r="60" spans="1:21" ht="22.5">
      <c r="A60" s="74">
        <v>44</v>
      </c>
      <c r="B60" s="74"/>
      <c r="C60" s="260" t="s">
        <v>623</v>
      </c>
      <c r="D60" s="216" t="s">
        <v>489</v>
      </c>
      <c r="E60" s="217" t="s">
        <v>488</v>
      </c>
      <c r="F60" s="96" t="s">
        <v>263</v>
      </c>
      <c r="G60" s="86">
        <v>62</v>
      </c>
      <c r="H60" s="86"/>
      <c r="I60" s="178"/>
      <c r="J60" s="83"/>
      <c r="K60" s="83"/>
      <c r="L60" s="83"/>
      <c r="M60" s="79"/>
      <c r="N60" s="79"/>
      <c r="O60" s="80"/>
      <c r="P60" s="80"/>
      <c r="Q60" s="80"/>
      <c r="R60" s="79"/>
      <c r="U60" s="81"/>
    </row>
    <row r="61" spans="1:21" ht="22.5">
      <c r="A61" s="74">
        <v>45</v>
      </c>
      <c r="B61" s="74"/>
      <c r="C61" s="260" t="s">
        <v>623</v>
      </c>
      <c r="D61" s="216" t="s">
        <v>490</v>
      </c>
      <c r="E61" s="217" t="s">
        <v>488</v>
      </c>
      <c r="F61" s="96" t="s">
        <v>263</v>
      </c>
      <c r="G61" s="86">
        <v>5</v>
      </c>
      <c r="H61" s="86"/>
      <c r="I61" s="178"/>
      <c r="J61" s="83"/>
      <c r="K61" s="83"/>
      <c r="L61" s="83"/>
      <c r="M61" s="79"/>
      <c r="N61" s="79"/>
      <c r="O61" s="80"/>
      <c r="P61" s="80"/>
      <c r="Q61" s="80"/>
      <c r="R61" s="79"/>
      <c r="U61" s="81"/>
    </row>
    <row r="62" spans="1:21">
      <c r="A62" s="74">
        <v>46</v>
      </c>
      <c r="B62" s="74"/>
      <c r="C62" s="260" t="s">
        <v>494</v>
      </c>
      <c r="D62" s="216" t="s">
        <v>495</v>
      </c>
      <c r="E62" s="217"/>
      <c r="F62" s="96" t="s">
        <v>625</v>
      </c>
      <c r="G62" s="86">
        <v>2</v>
      </c>
      <c r="H62" s="86"/>
      <c r="I62" s="178"/>
      <c r="J62" s="83"/>
      <c r="K62" s="83"/>
      <c r="L62" s="83"/>
      <c r="M62" s="79"/>
      <c r="N62" s="79"/>
      <c r="O62" s="80"/>
      <c r="P62" s="80"/>
      <c r="Q62" s="80"/>
      <c r="R62" s="79"/>
      <c r="U62" s="81"/>
    </row>
    <row r="63" spans="1:21">
      <c r="A63" s="74">
        <v>47</v>
      </c>
      <c r="B63" s="74"/>
      <c r="C63" s="260" t="s">
        <v>494</v>
      </c>
      <c r="D63" s="216" t="s">
        <v>496</v>
      </c>
      <c r="E63" s="217"/>
      <c r="F63" s="96" t="s">
        <v>625</v>
      </c>
      <c r="G63" s="86">
        <v>14</v>
      </c>
      <c r="H63" s="86"/>
      <c r="I63" s="178"/>
      <c r="J63" s="83"/>
      <c r="K63" s="83"/>
      <c r="L63" s="83"/>
      <c r="M63" s="79"/>
      <c r="N63" s="79"/>
      <c r="O63" s="80"/>
      <c r="P63" s="80"/>
      <c r="Q63" s="80"/>
      <c r="R63" s="79"/>
      <c r="U63" s="81"/>
    </row>
    <row r="64" spans="1:21">
      <c r="A64" s="74">
        <v>48</v>
      </c>
      <c r="B64" s="74"/>
      <c r="C64" s="260" t="s">
        <v>494</v>
      </c>
      <c r="D64" s="216" t="s">
        <v>497</v>
      </c>
      <c r="E64" s="217"/>
      <c r="F64" s="96" t="s">
        <v>625</v>
      </c>
      <c r="G64" s="86">
        <v>2</v>
      </c>
      <c r="H64" s="86"/>
      <c r="I64" s="178"/>
      <c r="J64" s="83"/>
      <c r="K64" s="83"/>
      <c r="L64" s="83"/>
      <c r="M64" s="79"/>
      <c r="N64" s="79"/>
      <c r="O64" s="80"/>
      <c r="P64" s="80"/>
      <c r="Q64" s="80"/>
      <c r="R64" s="79"/>
      <c r="U64" s="81"/>
    </row>
    <row r="65" spans="1:21">
      <c r="A65" s="74">
        <v>49</v>
      </c>
      <c r="B65" s="74"/>
      <c r="C65" s="260" t="s">
        <v>207</v>
      </c>
      <c r="D65" s="216" t="s">
        <v>496</v>
      </c>
      <c r="E65" s="217"/>
      <c r="F65" s="96" t="s">
        <v>625</v>
      </c>
      <c r="G65" s="86">
        <v>7</v>
      </c>
      <c r="H65" s="86"/>
      <c r="I65" s="178"/>
      <c r="J65" s="83"/>
      <c r="K65" s="83"/>
      <c r="L65" s="83"/>
      <c r="M65" s="79"/>
      <c r="N65" s="79"/>
      <c r="O65" s="80"/>
      <c r="P65" s="80"/>
      <c r="Q65" s="80"/>
      <c r="R65" s="79"/>
      <c r="U65" s="81"/>
    </row>
    <row r="66" spans="1:21">
      <c r="A66" s="74">
        <v>50</v>
      </c>
      <c r="B66" s="74"/>
      <c r="C66" s="260" t="s">
        <v>207</v>
      </c>
      <c r="D66" s="216" t="s">
        <v>497</v>
      </c>
      <c r="E66" s="217" t="s">
        <v>540</v>
      </c>
      <c r="F66" s="96" t="s">
        <v>625</v>
      </c>
      <c r="G66" s="86">
        <v>1</v>
      </c>
      <c r="H66" s="86"/>
      <c r="I66" s="178"/>
      <c r="J66" s="83"/>
      <c r="K66" s="83"/>
      <c r="L66" s="83"/>
      <c r="M66" s="79"/>
      <c r="N66" s="79"/>
      <c r="O66" s="80"/>
      <c r="P66" s="80"/>
      <c r="Q66" s="80"/>
      <c r="R66" s="79"/>
      <c r="U66" s="81"/>
    </row>
    <row r="67" spans="1:21">
      <c r="A67" s="74">
        <v>51</v>
      </c>
      <c r="B67" s="74"/>
      <c r="C67" s="260" t="s">
        <v>541</v>
      </c>
      <c r="D67" s="216" t="s">
        <v>496</v>
      </c>
      <c r="E67" s="217"/>
      <c r="F67" s="96" t="s">
        <v>625</v>
      </c>
      <c r="G67" s="86">
        <v>7</v>
      </c>
      <c r="H67" s="86"/>
      <c r="I67" s="178"/>
      <c r="J67" s="83"/>
      <c r="K67" s="83"/>
      <c r="L67" s="83"/>
      <c r="M67" s="79"/>
      <c r="N67" s="79"/>
      <c r="O67" s="80"/>
      <c r="P67" s="80"/>
      <c r="Q67" s="80"/>
      <c r="R67" s="79"/>
      <c r="U67" s="81"/>
    </row>
    <row r="68" spans="1:21">
      <c r="A68" s="74">
        <v>52</v>
      </c>
      <c r="B68" s="74"/>
      <c r="C68" s="260" t="s">
        <v>500</v>
      </c>
      <c r="D68" s="216" t="s">
        <v>234</v>
      </c>
      <c r="E68" s="263"/>
      <c r="F68" s="96" t="s">
        <v>625</v>
      </c>
      <c r="G68" s="86">
        <v>10</v>
      </c>
      <c r="H68" s="86"/>
      <c r="I68" s="178"/>
      <c r="J68" s="83"/>
      <c r="K68" s="83"/>
      <c r="L68" s="83"/>
      <c r="M68" s="79"/>
      <c r="N68" s="79"/>
      <c r="O68" s="80"/>
      <c r="P68" s="80"/>
      <c r="Q68" s="80"/>
      <c r="R68" s="79"/>
      <c r="U68" s="81"/>
    </row>
    <row r="69" spans="1:21" ht="25.5">
      <c r="A69" s="74">
        <v>53</v>
      </c>
      <c r="B69" s="74"/>
      <c r="C69" s="260" t="s">
        <v>507</v>
      </c>
      <c r="D69" s="216"/>
      <c r="E69" s="217"/>
      <c r="F69" s="96" t="s">
        <v>625</v>
      </c>
      <c r="G69" s="86">
        <v>9</v>
      </c>
      <c r="H69" s="86"/>
      <c r="I69" s="178"/>
      <c r="J69" s="83"/>
      <c r="K69" s="83"/>
      <c r="L69" s="83"/>
      <c r="M69" s="79"/>
      <c r="N69" s="79"/>
      <c r="O69" s="80"/>
      <c r="P69" s="80"/>
      <c r="Q69" s="80"/>
      <c r="R69" s="79"/>
      <c r="U69" s="81"/>
    </row>
    <row r="70" spans="1:21" ht="25.5">
      <c r="A70" s="74">
        <v>54</v>
      </c>
      <c r="B70" s="74"/>
      <c r="C70" s="260" t="s">
        <v>508</v>
      </c>
      <c r="D70" s="216"/>
      <c r="E70" s="217"/>
      <c r="F70" s="96" t="s">
        <v>625</v>
      </c>
      <c r="G70" s="86">
        <v>1</v>
      </c>
      <c r="H70" s="86"/>
      <c r="I70" s="178"/>
      <c r="J70" s="83"/>
      <c r="K70" s="83"/>
      <c r="L70" s="83"/>
      <c r="M70" s="79"/>
      <c r="N70" s="79"/>
      <c r="O70" s="80"/>
      <c r="P70" s="80"/>
      <c r="Q70" s="80"/>
      <c r="R70" s="79"/>
      <c r="U70" s="81"/>
    </row>
    <row r="71" spans="1:21" ht="22.5">
      <c r="A71" s="74">
        <v>55</v>
      </c>
      <c r="B71" s="74"/>
      <c r="C71" s="260" t="s">
        <v>513</v>
      </c>
      <c r="D71" s="216" t="s">
        <v>542</v>
      </c>
      <c r="E71" s="217" t="s">
        <v>512</v>
      </c>
      <c r="F71" s="96" t="s">
        <v>263</v>
      </c>
      <c r="G71" s="86">
        <v>15</v>
      </c>
      <c r="H71" s="86"/>
      <c r="I71" s="178"/>
      <c r="J71" s="83"/>
      <c r="K71" s="83"/>
      <c r="L71" s="83"/>
      <c r="M71" s="79"/>
      <c r="N71" s="79"/>
      <c r="O71" s="80"/>
      <c r="P71" s="80"/>
      <c r="Q71" s="80"/>
      <c r="R71" s="79"/>
      <c r="U71" s="81"/>
    </row>
    <row r="72" spans="1:21" ht="22.5">
      <c r="A72" s="74">
        <v>56</v>
      </c>
      <c r="B72" s="74"/>
      <c r="C72" s="260" t="s">
        <v>513</v>
      </c>
      <c r="D72" s="216" t="s">
        <v>543</v>
      </c>
      <c r="E72" s="217" t="s">
        <v>515</v>
      </c>
      <c r="F72" s="96" t="s">
        <v>263</v>
      </c>
      <c r="G72" s="86">
        <v>61</v>
      </c>
      <c r="H72" s="86"/>
      <c r="I72" s="178"/>
      <c r="J72" s="83"/>
      <c r="K72" s="83"/>
      <c r="L72" s="83"/>
      <c r="M72" s="79"/>
      <c r="N72" s="79"/>
      <c r="O72" s="80"/>
      <c r="P72" s="80"/>
      <c r="Q72" s="80"/>
      <c r="R72" s="79"/>
      <c r="U72" s="81"/>
    </row>
    <row r="73" spans="1:21" ht="22.5">
      <c r="A73" s="74">
        <v>57</v>
      </c>
      <c r="B73" s="74"/>
      <c r="C73" s="260" t="s">
        <v>513</v>
      </c>
      <c r="D73" s="216" t="s">
        <v>544</v>
      </c>
      <c r="E73" s="217" t="s">
        <v>515</v>
      </c>
      <c r="F73" s="96" t="s">
        <v>263</v>
      </c>
      <c r="G73" s="86">
        <v>62</v>
      </c>
      <c r="H73" s="86"/>
      <c r="I73" s="178"/>
      <c r="J73" s="83"/>
      <c r="K73" s="83"/>
      <c r="L73" s="83"/>
      <c r="M73" s="79"/>
      <c r="N73" s="79"/>
      <c r="O73" s="80"/>
      <c r="P73" s="80"/>
      <c r="Q73" s="80"/>
      <c r="R73" s="79"/>
      <c r="U73" s="81"/>
    </row>
    <row r="74" spans="1:21" ht="22.5">
      <c r="A74" s="74">
        <v>58</v>
      </c>
      <c r="B74" s="74"/>
      <c r="C74" s="260" t="s">
        <v>513</v>
      </c>
      <c r="D74" s="216" t="s">
        <v>545</v>
      </c>
      <c r="E74" s="217" t="s">
        <v>515</v>
      </c>
      <c r="F74" s="96" t="s">
        <v>263</v>
      </c>
      <c r="G74" s="86">
        <v>5</v>
      </c>
      <c r="H74" s="86"/>
      <c r="I74" s="178"/>
      <c r="J74" s="83"/>
      <c r="K74" s="83"/>
      <c r="L74" s="83"/>
      <c r="M74" s="79"/>
      <c r="N74" s="79"/>
      <c r="O74" s="80"/>
      <c r="P74" s="80"/>
      <c r="Q74" s="80"/>
      <c r="R74" s="79"/>
      <c r="U74" s="81"/>
    </row>
    <row r="75" spans="1:21" ht="56.25">
      <c r="A75" s="74">
        <v>59</v>
      </c>
      <c r="B75" s="74"/>
      <c r="C75" s="260" t="s">
        <v>519</v>
      </c>
      <c r="D75" s="216" t="s">
        <v>546</v>
      </c>
      <c r="E75" s="217" t="s">
        <v>521</v>
      </c>
      <c r="F75" s="96" t="s">
        <v>522</v>
      </c>
      <c r="G75" s="86">
        <v>3</v>
      </c>
      <c r="H75" s="86"/>
      <c r="I75" s="178"/>
      <c r="J75" s="83"/>
      <c r="K75" s="83"/>
      <c r="L75" s="83"/>
      <c r="M75" s="79"/>
      <c r="N75" s="79"/>
      <c r="O75" s="80"/>
      <c r="P75" s="80"/>
      <c r="Q75" s="80"/>
      <c r="R75" s="79"/>
      <c r="U75" s="81"/>
    </row>
    <row r="76" spans="1:21" ht="22.5">
      <c r="A76" s="74">
        <v>60</v>
      </c>
      <c r="B76" s="74"/>
      <c r="C76" s="260" t="s">
        <v>627</v>
      </c>
      <c r="D76" s="216"/>
      <c r="E76" s="217" t="s">
        <v>523</v>
      </c>
      <c r="F76" s="96" t="s">
        <v>505</v>
      </c>
      <c r="G76" s="86">
        <v>1</v>
      </c>
      <c r="H76" s="86"/>
      <c r="I76" s="178"/>
      <c r="J76" s="83"/>
      <c r="K76" s="83"/>
      <c r="L76" s="83"/>
      <c r="M76" s="79"/>
      <c r="N76" s="79"/>
      <c r="O76" s="80"/>
      <c r="P76" s="80"/>
      <c r="Q76" s="80"/>
      <c r="R76" s="79"/>
      <c r="U76" s="81"/>
    </row>
    <row r="77" spans="1:21" ht="25.5">
      <c r="A77" s="74">
        <v>61</v>
      </c>
      <c r="B77" s="74"/>
      <c r="C77" s="260" t="s">
        <v>547</v>
      </c>
      <c r="D77" s="216"/>
      <c r="E77" s="217"/>
      <c r="F77" s="96" t="s">
        <v>263</v>
      </c>
      <c r="G77" s="86">
        <v>143</v>
      </c>
      <c r="H77" s="86"/>
      <c r="I77" s="178"/>
      <c r="J77" s="83"/>
      <c r="K77" s="83"/>
      <c r="L77" s="83"/>
      <c r="M77" s="79"/>
      <c r="N77" s="79"/>
      <c r="O77" s="80"/>
      <c r="P77" s="80"/>
      <c r="Q77" s="80"/>
      <c r="R77" s="79"/>
      <c r="U77" s="81"/>
    </row>
    <row r="78" spans="1:21" ht="25.5">
      <c r="A78" s="74"/>
      <c r="B78" s="74"/>
      <c r="C78" s="262" t="s">
        <v>548</v>
      </c>
      <c r="D78" s="216"/>
      <c r="E78" s="217"/>
      <c r="F78" s="96"/>
      <c r="G78" s="86"/>
      <c r="H78" s="86"/>
      <c r="I78" s="178"/>
      <c r="J78" s="83"/>
      <c r="K78" s="83"/>
      <c r="L78" s="83"/>
      <c r="M78" s="79"/>
      <c r="N78" s="79"/>
      <c r="O78" s="80"/>
      <c r="P78" s="80"/>
      <c r="Q78" s="80"/>
      <c r="R78" s="79"/>
      <c r="U78" s="81"/>
    </row>
    <row r="79" spans="1:21" ht="25.5">
      <c r="A79" s="74">
        <v>62</v>
      </c>
      <c r="B79" s="74"/>
      <c r="C79" s="260" t="s">
        <v>549</v>
      </c>
      <c r="D79" s="216">
        <v>15</v>
      </c>
      <c r="E79" s="217" t="s">
        <v>527</v>
      </c>
      <c r="F79" s="96" t="s">
        <v>625</v>
      </c>
      <c r="G79" s="86">
        <v>1</v>
      </c>
      <c r="H79" s="86"/>
      <c r="I79" s="178"/>
      <c r="J79" s="83"/>
      <c r="K79" s="83"/>
      <c r="L79" s="83"/>
      <c r="M79" s="79"/>
      <c r="N79" s="79"/>
      <c r="O79" s="80"/>
      <c r="P79" s="80"/>
      <c r="Q79" s="80"/>
      <c r="R79" s="79"/>
      <c r="U79" s="81"/>
    </row>
    <row r="80" spans="1:21">
      <c r="A80" s="74">
        <v>63</v>
      </c>
      <c r="B80" s="74"/>
      <c r="C80" s="260" t="s">
        <v>528</v>
      </c>
      <c r="D80" s="216">
        <v>15</v>
      </c>
      <c r="E80" s="217"/>
      <c r="F80" s="96" t="s">
        <v>263</v>
      </c>
      <c r="G80" s="86">
        <v>1</v>
      </c>
      <c r="H80" s="86"/>
      <c r="I80" s="178"/>
      <c r="J80" s="83"/>
      <c r="K80" s="83"/>
      <c r="L80" s="83"/>
      <c r="M80" s="79"/>
      <c r="N80" s="79"/>
      <c r="O80" s="80"/>
      <c r="P80" s="80"/>
      <c r="Q80" s="80"/>
      <c r="R80" s="79"/>
      <c r="U80" s="81"/>
    </row>
    <row r="81" spans="1:21">
      <c r="A81" s="74">
        <v>64</v>
      </c>
      <c r="B81" s="74"/>
      <c r="C81" s="260" t="s">
        <v>494</v>
      </c>
      <c r="D81" s="216" t="s">
        <v>234</v>
      </c>
      <c r="E81" s="217"/>
      <c r="F81" s="96" t="s">
        <v>625</v>
      </c>
      <c r="G81" s="86">
        <v>2</v>
      </c>
      <c r="H81" s="86"/>
      <c r="I81" s="178"/>
      <c r="J81" s="83"/>
      <c r="K81" s="83"/>
      <c r="L81" s="83"/>
      <c r="M81" s="79"/>
      <c r="N81" s="79"/>
      <c r="O81" s="80"/>
      <c r="P81" s="80"/>
      <c r="Q81" s="80"/>
      <c r="R81" s="79"/>
      <c r="U81" s="81"/>
    </row>
    <row r="82" spans="1:21">
      <c r="A82" s="74">
        <v>65</v>
      </c>
      <c r="B82" s="74"/>
      <c r="C82" s="260" t="s">
        <v>531</v>
      </c>
      <c r="D82" s="216" t="s">
        <v>234</v>
      </c>
      <c r="E82" s="217"/>
      <c r="F82" s="96" t="s">
        <v>625</v>
      </c>
      <c r="G82" s="86">
        <v>1</v>
      </c>
      <c r="H82" s="86"/>
      <c r="I82" s="178"/>
      <c r="J82" s="83"/>
      <c r="K82" s="83"/>
      <c r="L82" s="83"/>
      <c r="M82" s="79"/>
      <c r="N82" s="79"/>
      <c r="O82" s="80"/>
      <c r="P82" s="80"/>
      <c r="Q82" s="80"/>
      <c r="R82" s="79"/>
      <c r="U82" s="81"/>
    </row>
    <row r="83" spans="1:21">
      <c r="A83" s="74">
        <v>66</v>
      </c>
      <c r="B83" s="74"/>
      <c r="C83" s="260" t="s">
        <v>534</v>
      </c>
      <c r="D83" s="216"/>
      <c r="E83" s="217"/>
      <c r="F83" s="96" t="s">
        <v>625</v>
      </c>
      <c r="G83" s="86">
        <v>1</v>
      </c>
      <c r="H83" s="86"/>
      <c r="I83" s="178"/>
      <c r="J83" s="83"/>
      <c r="K83" s="83"/>
      <c r="L83" s="83"/>
      <c r="M83" s="79"/>
      <c r="N83" s="79"/>
      <c r="O83" s="80"/>
      <c r="P83" s="80"/>
      <c r="Q83" s="80"/>
      <c r="R83" s="79"/>
      <c r="U83" s="81"/>
    </row>
    <row r="84" spans="1:21" ht="25.5">
      <c r="A84" s="74">
        <v>67</v>
      </c>
      <c r="B84" s="74"/>
      <c r="C84" s="260" t="s">
        <v>537</v>
      </c>
      <c r="D84" s="216"/>
      <c r="E84" s="217"/>
      <c r="F84" s="96"/>
      <c r="G84" s="86"/>
      <c r="H84" s="86"/>
      <c r="I84" s="178"/>
      <c r="J84" s="83"/>
      <c r="K84" s="83"/>
      <c r="L84" s="83"/>
      <c r="M84" s="79"/>
      <c r="N84" s="79"/>
      <c r="O84" s="80"/>
      <c r="P84" s="80"/>
      <c r="Q84" s="80"/>
      <c r="R84" s="79"/>
      <c r="U84" s="81"/>
    </row>
    <row r="85" spans="1:21" ht="25.5">
      <c r="A85" s="74">
        <v>68</v>
      </c>
      <c r="B85" s="74"/>
      <c r="C85" s="260" t="s">
        <v>549</v>
      </c>
      <c r="D85" s="216">
        <v>15</v>
      </c>
      <c r="E85" s="217" t="s">
        <v>527</v>
      </c>
      <c r="F85" s="96" t="s">
        <v>625</v>
      </c>
      <c r="G85" s="86">
        <v>1</v>
      </c>
      <c r="H85" s="86"/>
      <c r="I85" s="178"/>
      <c r="J85" s="83"/>
      <c r="K85" s="83"/>
      <c r="L85" s="83"/>
      <c r="M85" s="79"/>
      <c r="N85" s="79"/>
      <c r="O85" s="80"/>
      <c r="P85" s="80"/>
      <c r="Q85" s="80"/>
      <c r="R85" s="79"/>
      <c r="U85" s="81"/>
    </row>
    <row r="86" spans="1:21">
      <c r="A86" s="74">
        <v>69</v>
      </c>
      <c r="B86" s="74"/>
      <c r="C86" s="260" t="s">
        <v>528</v>
      </c>
      <c r="D86" s="216">
        <v>15</v>
      </c>
      <c r="E86" s="217"/>
      <c r="F86" s="96" t="s">
        <v>263</v>
      </c>
      <c r="G86" s="86">
        <v>1</v>
      </c>
      <c r="H86" s="86"/>
      <c r="I86" s="178"/>
      <c r="J86" s="83"/>
      <c r="K86" s="83"/>
      <c r="L86" s="83"/>
      <c r="M86" s="79"/>
      <c r="N86" s="79"/>
      <c r="O86" s="80"/>
      <c r="P86" s="80"/>
      <c r="Q86" s="80"/>
      <c r="R86" s="79"/>
      <c r="U86" s="81"/>
    </row>
    <row r="87" spans="1:21">
      <c r="A87" s="74">
        <v>70</v>
      </c>
      <c r="B87" s="74"/>
      <c r="C87" s="260" t="s">
        <v>494</v>
      </c>
      <c r="D87" s="216" t="s">
        <v>234</v>
      </c>
      <c r="E87" s="217"/>
      <c r="F87" s="96" t="s">
        <v>625</v>
      </c>
      <c r="G87" s="86">
        <v>2</v>
      </c>
      <c r="H87" s="86"/>
      <c r="I87" s="178"/>
      <c r="J87" s="83"/>
      <c r="K87" s="83"/>
      <c r="L87" s="83"/>
      <c r="M87" s="79"/>
      <c r="N87" s="79"/>
      <c r="O87" s="80"/>
      <c r="P87" s="80"/>
      <c r="Q87" s="80"/>
      <c r="R87" s="79"/>
      <c r="U87" s="81"/>
    </row>
    <row r="88" spans="1:21">
      <c r="A88" s="74">
        <v>71</v>
      </c>
      <c r="B88" s="74"/>
      <c r="C88" s="260" t="s">
        <v>529</v>
      </c>
      <c r="D88" s="216" t="s">
        <v>538</v>
      </c>
      <c r="E88" s="217"/>
      <c r="F88" s="96" t="s">
        <v>625</v>
      </c>
      <c r="G88" s="86">
        <v>2</v>
      </c>
      <c r="H88" s="86"/>
      <c r="I88" s="178"/>
      <c r="J88" s="83"/>
      <c r="K88" s="83"/>
      <c r="L88" s="83"/>
      <c r="M88" s="79"/>
      <c r="N88" s="79"/>
      <c r="O88" s="80"/>
      <c r="P88" s="80"/>
      <c r="Q88" s="80"/>
      <c r="R88" s="79"/>
      <c r="U88" s="81"/>
    </row>
    <row r="89" spans="1:21">
      <c r="A89" s="74">
        <v>72</v>
      </c>
      <c r="B89" s="74"/>
      <c r="C89" s="260" t="s">
        <v>531</v>
      </c>
      <c r="D89" s="216" t="s">
        <v>234</v>
      </c>
      <c r="E89" s="217"/>
      <c r="F89" s="96" t="s">
        <v>625</v>
      </c>
      <c r="G89" s="86">
        <v>1</v>
      </c>
      <c r="H89" s="86"/>
      <c r="I89" s="178"/>
      <c r="J89" s="83"/>
      <c r="K89" s="83"/>
      <c r="L89" s="83"/>
      <c r="M89" s="79"/>
      <c r="N89" s="79"/>
      <c r="O89" s="80"/>
      <c r="P89" s="80"/>
      <c r="Q89" s="80"/>
      <c r="R89" s="79"/>
      <c r="U89" s="81"/>
    </row>
    <row r="90" spans="1:21">
      <c r="A90" s="74">
        <v>73</v>
      </c>
      <c r="B90" s="74"/>
      <c r="C90" s="260" t="s">
        <v>534</v>
      </c>
      <c r="D90" s="216"/>
      <c r="E90" s="217"/>
      <c r="F90" s="96" t="s">
        <v>625</v>
      </c>
      <c r="G90" s="86">
        <v>1</v>
      </c>
      <c r="H90" s="86"/>
      <c r="I90" s="178"/>
      <c r="J90" s="83"/>
      <c r="K90" s="83"/>
      <c r="L90" s="83"/>
      <c r="M90" s="79"/>
      <c r="N90" s="79"/>
      <c r="O90" s="80"/>
      <c r="P90" s="80"/>
      <c r="Q90" s="80"/>
      <c r="R90" s="79"/>
      <c r="U90" s="81"/>
    </row>
    <row r="91" spans="1:21">
      <c r="A91" s="74"/>
      <c r="B91" s="74"/>
      <c r="C91" s="262" t="s">
        <v>550</v>
      </c>
      <c r="D91" s="216"/>
      <c r="E91" s="217"/>
      <c r="F91" s="96"/>
      <c r="G91" s="86"/>
      <c r="H91" s="86"/>
      <c r="I91" s="178"/>
      <c r="J91" s="83"/>
      <c r="K91" s="83"/>
      <c r="L91" s="83"/>
      <c r="M91" s="79"/>
      <c r="N91" s="79"/>
      <c r="O91" s="80"/>
      <c r="P91" s="80"/>
      <c r="Q91" s="80"/>
      <c r="R91" s="79"/>
      <c r="U91" s="81"/>
    </row>
    <row r="92" spans="1:21" ht="22.5">
      <c r="A92" s="74">
        <v>74</v>
      </c>
      <c r="B92" s="74"/>
      <c r="C92" s="260" t="s">
        <v>623</v>
      </c>
      <c r="D92" s="216" t="s">
        <v>487</v>
      </c>
      <c r="E92" s="217" t="s">
        <v>488</v>
      </c>
      <c r="F92" s="96" t="s">
        <v>263</v>
      </c>
      <c r="G92" s="86">
        <v>50</v>
      </c>
      <c r="H92" s="86"/>
      <c r="I92" s="178"/>
      <c r="J92" s="83"/>
      <c r="K92" s="83"/>
      <c r="L92" s="83"/>
      <c r="M92" s="79"/>
      <c r="N92" s="79"/>
      <c r="O92" s="80"/>
      <c r="P92" s="80"/>
      <c r="Q92" s="80"/>
      <c r="R92" s="79"/>
      <c r="U92" s="81"/>
    </row>
    <row r="93" spans="1:21" ht="22.5">
      <c r="A93" s="74">
        <v>75</v>
      </c>
      <c r="B93" s="74"/>
      <c r="C93" s="260" t="s">
        <v>623</v>
      </c>
      <c r="D93" s="216" t="s">
        <v>489</v>
      </c>
      <c r="E93" s="217" t="s">
        <v>488</v>
      </c>
      <c r="F93" s="96" t="s">
        <v>263</v>
      </c>
      <c r="G93" s="86">
        <v>1</v>
      </c>
      <c r="H93" s="86"/>
      <c r="I93" s="178"/>
      <c r="J93" s="83"/>
      <c r="K93" s="83"/>
      <c r="L93" s="83"/>
      <c r="M93" s="79"/>
      <c r="N93" s="79"/>
      <c r="O93" s="80"/>
      <c r="P93" s="80"/>
      <c r="Q93" s="80"/>
      <c r="R93" s="79"/>
      <c r="U93" s="81"/>
    </row>
    <row r="94" spans="1:21">
      <c r="A94" s="74">
        <v>76</v>
      </c>
      <c r="B94" s="74"/>
      <c r="C94" s="260" t="s">
        <v>494</v>
      </c>
      <c r="D94" s="216" t="s">
        <v>495</v>
      </c>
      <c r="E94" s="217"/>
      <c r="F94" s="96" t="s">
        <v>625</v>
      </c>
      <c r="G94" s="86">
        <v>3</v>
      </c>
      <c r="H94" s="86"/>
      <c r="I94" s="178"/>
      <c r="J94" s="83"/>
      <c r="K94" s="83"/>
      <c r="L94" s="83"/>
      <c r="M94" s="79"/>
      <c r="N94" s="79"/>
      <c r="O94" s="80"/>
      <c r="P94" s="80"/>
      <c r="Q94" s="80"/>
      <c r="R94" s="79"/>
      <c r="U94" s="81"/>
    </row>
    <row r="95" spans="1:21">
      <c r="A95" s="74">
        <v>77</v>
      </c>
      <c r="B95" s="74"/>
      <c r="C95" s="260" t="s">
        <v>494</v>
      </c>
      <c r="D95" s="216" t="s">
        <v>496</v>
      </c>
      <c r="E95" s="217"/>
      <c r="F95" s="96" t="s">
        <v>625</v>
      </c>
      <c r="G95" s="86">
        <v>1</v>
      </c>
      <c r="H95" s="86"/>
      <c r="I95" s="178"/>
      <c r="J95" s="83"/>
      <c r="K95" s="83"/>
      <c r="L95" s="83"/>
      <c r="M95" s="79"/>
      <c r="N95" s="79"/>
      <c r="O95" s="80"/>
      <c r="P95" s="80"/>
      <c r="Q95" s="80"/>
      <c r="R95" s="79"/>
      <c r="U95" s="81"/>
    </row>
    <row r="96" spans="1:21">
      <c r="A96" s="74">
        <v>78</v>
      </c>
      <c r="B96" s="74"/>
      <c r="C96" s="260" t="s">
        <v>551</v>
      </c>
      <c r="D96" s="216" t="s">
        <v>495</v>
      </c>
      <c r="E96" s="217" t="s">
        <v>552</v>
      </c>
      <c r="F96" s="96" t="s">
        <v>625</v>
      </c>
      <c r="G96" s="86">
        <v>3</v>
      </c>
      <c r="H96" s="86"/>
      <c r="I96" s="178"/>
      <c r="J96" s="83"/>
      <c r="K96" s="83"/>
      <c r="L96" s="83"/>
      <c r="M96" s="79"/>
      <c r="N96" s="79"/>
      <c r="O96" s="80"/>
      <c r="P96" s="80"/>
      <c r="Q96" s="80"/>
      <c r="R96" s="79"/>
      <c r="U96" s="81"/>
    </row>
    <row r="97" spans="1:21">
      <c r="A97" s="74">
        <v>79</v>
      </c>
      <c r="B97" s="74"/>
      <c r="C97" s="260" t="s">
        <v>207</v>
      </c>
      <c r="D97" s="216" t="s">
        <v>496</v>
      </c>
      <c r="E97" s="217" t="s">
        <v>540</v>
      </c>
      <c r="F97" s="96" t="s">
        <v>625</v>
      </c>
      <c r="G97" s="86">
        <v>1</v>
      </c>
      <c r="H97" s="86"/>
      <c r="I97" s="178"/>
      <c r="J97" s="83"/>
      <c r="K97" s="83"/>
      <c r="L97" s="83"/>
      <c r="M97" s="79"/>
      <c r="N97" s="79"/>
      <c r="O97" s="80"/>
      <c r="P97" s="80"/>
      <c r="Q97" s="80"/>
      <c r="R97" s="79"/>
      <c r="U97" s="81"/>
    </row>
    <row r="98" spans="1:21" ht="22.5">
      <c r="A98" s="74">
        <v>80</v>
      </c>
      <c r="B98" s="74"/>
      <c r="C98" s="260" t="s">
        <v>513</v>
      </c>
      <c r="D98" s="216" t="s">
        <v>543</v>
      </c>
      <c r="E98" s="217" t="s">
        <v>515</v>
      </c>
      <c r="F98" s="96" t="s">
        <v>263</v>
      </c>
      <c r="G98" s="86">
        <v>50</v>
      </c>
      <c r="H98" s="86"/>
      <c r="I98" s="178"/>
      <c r="J98" s="83"/>
      <c r="K98" s="83"/>
      <c r="L98" s="83"/>
      <c r="M98" s="79"/>
      <c r="N98" s="79"/>
      <c r="O98" s="80"/>
      <c r="P98" s="80"/>
      <c r="Q98" s="80"/>
      <c r="R98" s="79"/>
      <c r="U98" s="81"/>
    </row>
    <row r="99" spans="1:21" ht="22.5">
      <c r="A99" s="74">
        <v>81</v>
      </c>
      <c r="B99" s="74"/>
      <c r="C99" s="260" t="s">
        <v>513</v>
      </c>
      <c r="D99" s="216" t="s">
        <v>544</v>
      </c>
      <c r="E99" s="217" t="s">
        <v>515</v>
      </c>
      <c r="F99" s="96" t="s">
        <v>263</v>
      </c>
      <c r="G99" s="86">
        <v>1</v>
      </c>
      <c r="H99" s="86"/>
      <c r="I99" s="178"/>
      <c r="J99" s="83"/>
      <c r="K99" s="83"/>
      <c r="L99" s="83"/>
      <c r="M99" s="79"/>
      <c r="N99" s="79"/>
      <c r="O99" s="80"/>
      <c r="P99" s="80"/>
      <c r="Q99" s="80"/>
      <c r="R99" s="79"/>
      <c r="U99" s="81"/>
    </row>
    <row r="100" spans="1:21" ht="56.25">
      <c r="A100" s="74">
        <v>82</v>
      </c>
      <c r="B100" s="74"/>
      <c r="C100" s="260" t="s">
        <v>519</v>
      </c>
      <c r="D100" s="216" t="s">
        <v>553</v>
      </c>
      <c r="E100" s="217" t="s">
        <v>521</v>
      </c>
      <c r="F100" s="96" t="s">
        <v>522</v>
      </c>
      <c r="G100" s="86">
        <v>2</v>
      </c>
      <c r="H100" s="86"/>
      <c r="I100" s="178"/>
      <c r="J100" s="83"/>
      <c r="K100" s="83"/>
      <c r="L100" s="83"/>
      <c r="M100" s="79"/>
      <c r="N100" s="79"/>
      <c r="O100" s="80"/>
      <c r="P100" s="80"/>
      <c r="Q100" s="80"/>
      <c r="R100" s="79"/>
      <c r="U100" s="81"/>
    </row>
    <row r="101" spans="1:21" ht="22.5">
      <c r="A101" s="74">
        <v>83</v>
      </c>
      <c r="B101" s="74"/>
      <c r="C101" s="260" t="s">
        <v>627</v>
      </c>
      <c r="D101" s="216"/>
      <c r="E101" s="217" t="s">
        <v>523</v>
      </c>
      <c r="F101" s="96" t="s">
        <v>505</v>
      </c>
      <c r="G101" s="86">
        <v>1</v>
      </c>
      <c r="H101" s="86"/>
      <c r="I101" s="178"/>
      <c r="J101" s="83"/>
      <c r="K101" s="83"/>
      <c r="L101" s="83"/>
      <c r="M101" s="79"/>
      <c r="N101" s="79"/>
      <c r="O101" s="80"/>
      <c r="P101" s="80"/>
      <c r="Q101" s="80"/>
      <c r="R101" s="79"/>
      <c r="U101" s="81"/>
    </row>
    <row r="102" spans="1:21" ht="25.5">
      <c r="A102" s="74">
        <v>84</v>
      </c>
      <c r="B102" s="74"/>
      <c r="C102" s="260" t="s">
        <v>547</v>
      </c>
      <c r="D102" s="216"/>
      <c r="E102" s="217"/>
      <c r="F102" s="96" t="s">
        <v>263</v>
      </c>
      <c r="G102" s="86">
        <v>51</v>
      </c>
      <c r="H102" s="86"/>
      <c r="I102" s="178"/>
      <c r="J102" s="83"/>
      <c r="K102" s="83"/>
      <c r="L102" s="83"/>
      <c r="M102" s="79"/>
      <c r="N102" s="79"/>
      <c r="O102" s="80"/>
      <c r="P102" s="80"/>
      <c r="Q102" s="80"/>
      <c r="R102" s="79"/>
      <c r="U102" s="81"/>
    </row>
    <row r="103" spans="1:21">
      <c r="A103" s="74"/>
      <c r="B103" s="74"/>
      <c r="C103" s="262" t="s">
        <v>554</v>
      </c>
      <c r="D103" s="216"/>
      <c r="E103" s="217"/>
      <c r="F103" s="96"/>
      <c r="G103" s="86"/>
      <c r="H103" s="86"/>
      <c r="I103" s="178"/>
      <c r="J103" s="83"/>
      <c r="K103" s="83"/>
      <c r="L103" s="83"/>
      <c r="M103" s="79"/>
      <c r="N103" s="79"/>
      <c r="O103" s="80"/>
      <c r="P103" s="80"/>
      <c r="Q103" s="80"/>
      <c r="R103" s="79"/>
      <c r="U103" s="81"/>
    </row>
    <row r="104" spans="1:21" ht="22.5">
      <c r="A104" s="74">
        <v>85</v>
      </c>
      <c r="B104" s="74"/>
      <c r="C104" s="260" t="s">
        <v>623</v>
      </c>
      <c r="D104" s="216" t="s">
        <v>487</v>
      </c>
      <c r="E104" s="217" t="s">
        <v>488</v>
      </c>
      <c r="F104" s="96" t="s">
        <v>263</v>
      </c>
      <c r="G104" s="86">
        <v>10</v>
      </c>
      <c r="H104" s="86"/>
      <c r="I104" s="178"/>
      <c r="J104" s="83"/>
      <c r="K104" s="83"/>
      <c r="L104" s="83"/>
      <c r="M104" s="79"/>
      <c r="N104" s="79"/>
      <c r="O104" s="80"/>
      <c r="P104" s="80"/>
      <c r="Q104" s="80"/>
      <c r="R104" s="79"/>
      <c r="U104" s="81"/>
    </row>
    <row r="105" spans="1:21" ht="22.5">
      <c r="A105" s="74">
        <v>86</v>
      </c>
      <c r="B105" s="74"/>
      <c r="C105" s="260" t="s">
        <v>623</v>
      </c>
      <c r="D105" s="216" t="s">
        <v>489</v>
      </c>
      <c r="E105" s="217" t="s">
        <v>488</v>
      </c>
      <c r="F105" s="96" t="s">
        <v>263</v>
      </c>
      <c r="G105" s="86">
        <v>28</v>
      </c>
      <c r="H105" s="86"/>
      <c r="I105" s="178"/>
      <c r="J105" s="83"/>
      <c r="K105" s="83"/>
      <c r="L105" s="83"/>
      <c r="M105" s="79"/>
      <c r="N105" s="79"/>
      <c r="O105" s="80"/>
      <c r="P105" s="80"/>
      <c r="Q105" s="80"/>
      <c r="R105" s="79"/>
      <c r="U105" s="81"/>
    </row>
    <row r="106" spans="1:21" ht="22.5">
      <c r="A106" s="74">
        <v>87</v>
      </c>
      <c r="B106" s="74"/>
      <c r="C106" s="260" t="s">
        <v>513</v>
      </c>
      <c r="D106" s="216" t="s">
        <v>543</v>
      </c>
      <c r="E106" s="217" t="s">
        <v>515</v>
      </c>
      <c r="F106" s="96" t="s">
        <v>263</v>
      </c>
      <c r="G106" s="86">
        <v>10</v>
      </c>
      <c r="H106" s="86"/>
      <c r="I106" s="178"/>
      <c r="J106" s="83"/>
      <c r="K106" s="83"/>
      <c r="L106" s="83"/>
      <c r="M106" s="79"/>
      <c r="N106" s="79"/>
      <c r="O106" s="80"/>
      <c r="P106" s="80"/>
      <c r="Q106" s="80"/>
      <c r="R106" s="79"/>
      <c r="U106" s="81"/>
    </row>
    <row r="107" spans="1:21" ht="22.5">
      <c r="A107" s="74">
        <v>88</v>
      </c>
      <c r="B107" s="74"/>
      <c r="C107" s="260" t="s">
        <v>513</v>
      </c>
      <c r="D107" s="216" t="s">
        <v>544</v>
      </c>
      <c r="E107" s="217" t="s">
        <v>515</v>
      </c>
      <c r="F107" s="96" t="s">
        <v>263</v>
      </c>
      <c r="G107" s="86">
        <v>28</v>
      </c>
      <c r="H107" s="86"/>
      <c r="I107" s="178"/>
      <c r="J107" s="83"/>
      <c r="K107" s="83"/>
      <c r="L107" s="83"/>
      <c r="M107" s="79"/>
      <c r="N107" s="79"/>
      <c r="O107" s="80"/>
      <c r="P107" s="80"/>
      <c r="Q107" s="80"/>
      <c r="R107" s="79"/>
      <c r="U107" s="81"/>
    </row>
    <row r="108" spans="1:21">
      <c r="A108" s="74">
        <v>89</v>
      </c>
      <c r="B108" s="74"/>
      <c r="C108" s="260" t="s">
        <v>555</v>
      </c>
      <c r="D108" s="216"/>
      <c r="E108" s="217"/>
      <c r="F108" s="96" t="s">
        <v>625</v>
      </c>
      <c r="G108" s="86">
        <v>7</v>
      </c>
      <c r="H108" s="86"/>
      <c r="I108" s="178"/>
      <c r="J108" s="83"/>
      <c r="K108" s="83"/>
      <c r="L108" s="83"/>
      <c r="M108" s="79"/>
      <c r="N108" s="79"/>
      <c r="O108" s="80"/>
      <c r="P108" s="80"/>
      <c r="Q108" s="80"/>
      <c r="R108" s="79"/>
      <c r="U108" s="81"/>
    </row>
    <row r="109" spans="1:21">
      <c r="A109" s="74">
        <v>90</v>
      </c>
      <c r="B109" s="74"/>
      <c r="C109" s="260" t="s">
        <v>556</v>
      </c>
      <c r="D109" s="216"/>
      <c r="E109" s="217"/>
      <c r="F109" s="96" t="s">
        <v>625</v>
      </c>
      <c r="G109" s="86">
        <v>7</v>
      </c>
      <c r="H109" s="86"/>
      <c r="I109" s="178"/>
      <c r="J109" s="83"/>
      <c r="K109" s="83"/>
      <c r="L109" s="83"/>
      <c r="M109" s="79"/>
      <c r="N109" s="79"/>
      <c r="O109" s="80"/>
      <c r="P109" s="80"/>
      <c r="Q109" s="80"/>
      <c r="R109" s="79"/>
      <c r="U109" s="81"/>
    </row>
    <row r="110" spans="1:21" ht="22.5">
      <c r="A110" s="74">
        <v>91</v>
      </c>
      <c r="B110" s="74"/>
      <c r="C110" s="260" t="s">
        <v>627</v>
      </c>
      <c r="D110" s="216"/>
      <c r="E110" s="217" t="s">
        <v>523</v>
      </c>
      <c r="F110" s="96" t="s">
        <v>505</v>
      </c>
      <c r="G110" s="86">
        <v>1</v>
      </c>
      <c r="H110" s="86"/>
      <c r="I110" s="178"/>
      <c r="J110" s="83"/>
      <c r="K110" s="83"/>
      <c r="L110" s="83"/>
      <c r="M110" s="79"/>
      <c r="N110" s="79"/>
      <c r="O110" s="80"/>
      <c r="P110" s="80"/>
      <c r="Q110" s="80"/>
      <c r="R110" s="79"/>
      <c r="U110" s="81"/>
    </row>
    <row r="111" spans="1:21" ht="25.5">
      <c r="A111" s="74">
        <v>92</v>
      </c>
      <c r="B111" s="74"/>
      <c r="C111" s="260" t="s">
        <v>547</v>
      </c>
      <c r="D111" s="216"/>
      <c r="E111" s="217"/>
      <c r="F111" s="96" t="s">
        <v>263</v>
      </c>
      <c r="G111" s="86">
        <v>38</v>
      </c>
      <c r="H111" s="86"/>
      <c r="I111" s="178"/>
      <c r="J111" s="83"/>
      <c r="K111" s="83"/>
      <c r="L111" s="83"/>
      <c r="M111" s="79"/>
      <c r="N111" s="79"/>
      <c r="O111" s="80"/>
      <c r="P111" s="80"/>
      <c r="Q111" s="80"/>
      <c r="R111" s="79"/>
      <c r="U111" s="81"/>
    </row>
    <row r="112" spans="1:21">
      <c r="A112" s="74"/>
      <c r="B112" s="74"/>
      <c r="C112" s="262" t="s">
        <v>557</v>
      </c>
      <c r="D112" s="216"/>
      <c r="E112" s="217"/>
      <c r="F112" s="96"/>
      <c r="G112" s="86"/>
      <c r="H112" s="86"/>
      <c r="I112" s="178"/>
      <c r="J112" s="83"/>
      <c r="K112" s="83"/>
      <c r="L112" s="83"/>
      <c r="M112" s="79"/>
      <c r="N112" s="79"/>
      <c r="O112" s="80"/>
      <c r="P112" s="80"/>
      <c r="Q112" s="80"/>
      <c r="R112" s="79"/>
      <c r="U112" s="81"/>
    </row>
    <row r="113" spans="1:21" ht="33.75">
      <c r="A113" s="74">
        <v>93</v>
      </c>
      <c r="B113" s="74"/>
      <c r="C113" s="260" t="s">
        <v>628</v>
      </c>
      <c r="D113" s="216" t="s">
        <v>558</v>
      </c>
      <c r="E113" s="217" t="s">
        <v>559</v>
      </c>
      <c r="F113" s="96" t="s">
        <v>263</v>
      </c>
      <c r="G113" s="86">
        <v>42</v>
      </c>
      <c r="H113" s="86"/>
      <c r="I113" s="178"/>
      <c r="J113" s="83"/>
      <c r="K113" s="83"/>
      <c r="L113" s="83"/>
      <c r="M113" s="79"/>
      <c r="N113" s="79"/>
      <c r="O113" s="80"/>
      <c r="P113" s="80"/>
      <c r="Q113" s="80"/>
      <c r="R113" s="79"/>
      <c r="U113" s="81"/>
    </row>
    <row r="114" spans="1:21" ht="22.5">
      <c r="A114" s="74">
        <v>94</v>
      </c>
      <c r="B114" s="74"/>
      <c r="C114" s="260" t="s">
        <v>629</v>
      </c>
      <c r="D114" s="216" t="s">
        <v>560</v>
      </c>
      <c r="E114" s="217" t="s">
        <v>561</v>
      </c>
      <c r="F114" s="96" t="s">
        <v>263</v>
      </c>
      <c r="G114" s="86">
        <v>15</v>
      </c>
      <c r="H114" s="86"/>
      <c r="I114" s="178"/>
      <c r="J114" s="83"/>
      <c r="K114" s="83"/>
      <c r="L114" s="83"/>
      <c r="M114" s="79"/>
      <c r="N114" s="79"/>
      <c r="O114" s="80"/>
      <c r="P114" s="80"/>
      <c r="Q114" s="80"/>
      <c r="R114" s="79"/>
      <c r="U114" s="81"/>
    </row>
    <row r="115" spans="1:21" ht="22.5">
      <c r="A115" s="74">
        <v>95</v>
      </c>
      <c r="B115" s="74"/>
      <c r="C115" s="260" t="s">
        <v>629</v>
      </c>
      <c r="D115" s="216" t="s">
        <v>562</v>
      </c>
      <c r="E115" s="217" t="s">
        <v>561</v>
      </c>
      <c r="F115" s="96" t="s">
        <v>263</v>
      </c>
      <c r="G115" s="86">
        <v>10</v>
      </c>
      <c r="H115" s="86"/>
      <c r="I115" s="178"/>
      <c r="J115" s="83"/>
      <c r="K115" s="83"/>
      <c r="L115" s="83"/>
      <c r="M115" s="79"/>
      <c r="N115" s="79"/>
      <c r="O115" s="80"/>
      <c r="P115" s="80"/>
      <c r="Q115" s="80"/>
      <c r="R115" s="79"/>
      <c r="U115" s="81"/>
    </row>
    <row r="116" spans="1:21">
      <c r="A116" s="74">
        <v>96</v>
      </c>
      <c r="B116" s="74"/>
      <c r="C116" s="260" t="s">
        <v>563</v>
      </c>
      <c r="D116" s="216" t="s">
        <v>562</v>
      </c>
      <c r="E116" s="217"/>
      <c r="F116" s="96" t="s">
        <v>625</v>
      </c>
      <c r="G116" s="86">
        <v>3</v>
      </c>
      <c r="H116" s="86"/>
      <c r="I116" s="178"/>
      <c r="J116" s="83"/>
      <c r="K116" s="83"/>
      <c r="L116" s="83"/>
      <c r="M116" s="79"/>
      <c r="N116" s="79"/>
      <c r="O116" s="80"/>
      <c r="P116" s="80"/>
      <c r="Q116" s="80"/>
      <c r="R116" s="79"/>
      <c r="U116" s="81"/>
    </row>
    <row r="117" spans="1:21" ht="22.5">
      <c r="A117" s="74">
        <v>97</v>
      </c>
      <c r="B117" s="74"/>
      <c r="C117" s="260" t="s">
        <v>564</v>
      </c>
      <c r="D117" s="216" t="s">
        <v>565</v>
      </c>
      <c r="E117" s="217" t="s">
        <v>566</v>
      </c>
      <c r="F117" s="96" t="s">
        <v>263</v>
      </c>
      <c r="G117" s="86">
        <v>12</v>
      </c>
      <c r="H117" s="86"/>
      <c r="I117" s="178"/>
      <c r="J117" s="83"/>
      <c r="K117" s="83"/>
      <c r="L117" s="83"/>
      <c r="M117" s="79"/>
      <c r="N117" s="79"/>
      <c r="O117" s="80"/>
      <c r="P117" s="80"/>
      <c r="Q117" s="80"/>
      <c r="R117" s="79"/>
      <c r="U117" s="81"/>
    </row>
    <row r="118" spans="1:21">
      <c r="A118" s="74">
        <v>98</v>
      </c>
      <c r="B118" s="74"/>
      <c r="C118" s="260" t="s">
        <v>567</v>
      </c>
      <c r="D118" s="216" t="s">
        <v>560</v>
      </c>
      <c r="E118" s="217"/>
      <c r="F118" s="96" t="s">
        <v>625</v>
      </c>
      <c r="G118" s="86">
        <v>1</v>
      </c>
      <c r="H118" s="86"/>
      <c r="I118" s="178"/>
      <c r="J118" s="83"/>
      <c r="K118" s="83"/>
      <c r="L118" s="83"/>
      <c r="M118" s="79"/>
      <c r="N118" s="79"/>
      <c r="O118" s="80"/>
      <c r="P118" s="80"/>
      <c r="Q118" s="80"/>
      <c r="R118" s="79"/>
      <c r="U118" s="81"/>
    </row>
    <row r="119" spans="1:21">
      <c r="A119" s="74">
        <v>99</v>
      </c>
      <c r="B119" s="74"/>
      <c r="C119" s="260" t="s">
        <v>567</v>
      </c>
      <c r="D119" s="216" t="s">
        <v>562</v>
      </c>
      <c r="E119" s="217"/>
      <c r="F119" s="96" t="s">
        <v>625</v>
      </c>
      <c r="G119" s="86">
        <v>2</v>
      </c>
      <c r="H119" s="86"/>
      <c r="I119" s="178"/>
      <c r="J119" s="83"/>
      <c r="K119" s="83"/>
      <c r="L119" s="83"/>
      <c r="M119" s="79"/>
      <c r="N119" s="79"/>
      <c r="O119" s="80"/>
      <c r="P119" s="80"/>
      <c r="Q119" s="80"/>
      <c r="R119" s="79"/>
      <c r="U119" s="81"/>
    </row>
    <row r="120" spans="1:21" ht="25.5">
      <c r="A120" s="74">
        <v>100</v>
      </c>
      <c r="B120" s="74"/>
      <c r="C120" s="260" t="s">
        <v>568</v>
      </c>
      <c r="D120" s="216" t="s">
        <v>562</v>
      </c>
      <c r="E120" s="217" t="s">
        <v>569</v>
      </c>
      <c r="F120" s="96" t="s">
        <v>505</v>
      </c>
      <c r="G120" s="86">
        <v>3</v>
      </c>
      <c r="H120" s="86"/>
      <c r="I120" s="178"/>
      <c r="J120" s="83"/>
      <c r="K120" s="83"/>
      <c r="L120" s="83"/>
      <c r="M120" s="79"/>
      <c r="N120" s="79"/>
      <c r="O120" s="80"/>
      <c r="P120" s="80"/>
      <c r="Q120" s="80"/>
      <c r="R120" s="79"/>
      <c r="U120" s="81"/>
    </row>
    <row r="121" spans="1:21" ht="29.25" customHeight="1">
      <c r="A121" s="74">
        <v>101</v>
      </c>
      <c r="B121" s="74"/>
      <c r="C121" s="260" t="s">
        <v>570</v>
      </c>
      <c r="D121" s="216" t="s">
        <v>560</v>
      </c>
      <c r="E121" s="217" t="s">
        <v>571</v>
      </c>
      <c r="F121" s="96" t="s">
        <v>505</v>
      </c>
      <c r="G121" s="86">
        <v>1</v>
      </c>
      <c r="H121" s="86"/>
      <c r="I121" s="178"/>
      <c r="J121" s="83"/>
      <c r="K121" s="83"/>
      <c r="L121" s="83"/>
      <c r="M121" s="79"/>
      <c r="N121" s="79"/>
      <c r="O121" s="80"/>
      <c r="P121" s="80"/>
      <c r="Q121" s="80"/>
      <c r="R121" s="79"/>
      <c r="U121" s="81"/>
    </row>
    <row r="122" spans="1:21" ht="29.25" customHeight="1">
      <c r="A122" s="74">
        <v>102</v>
      </c>
      <c r="B122" s="74"/>
      <c r="C122" s="260" t="s">
        <v>572</v>
      </c>
      <c r="D122" s="216" t="s">
        <v>560</v>
      </c>
      <c r="E122" s="217" t="s">
        <v>571</v>
      </c>
      <c r="F122" s="96" t="s">
        <v>505</v>
      </c>
      <c r="G122" s="86">
        <v>2</v>
      </c>
      <c r="H122" s="86"/>
      <c r="I122" s="178"/>
      <c r="J122" s="83"/>
      <c r="K122" s="83"/>
      <c r="L122" s="83"/>
      <c r="M122" s="79"/>
      <c r="N122" s="79"/>
      <c r="O122" s="80"/>
      <c r="P122" s="80"/>
      <c r="Q122" s="80"/>
      <c r="R122" s="79"/>
      <c r="U122" s="81"/>
    </row>
    <row r="123" spans="1:21" ht="29.25" customHeight="1">
      <c r="A123" s="74">
        <v>103</v>
      </c>
      <c r="B123" s="74"/>
      <c r="C123" s="260" t="s">
        <v>573</v>
      </c>
      <c r="D123" s="216" t="s">
        <v>560</v>
      </c>
      <c r="E123" s="217" t="s">
        <v>571</v>
      </c>
      <c r="F123" s="96" t="s">
        <v>505</v>
      </c>
      <c r="G123" s="86">
        <v>2</v>
      </c>
      <c r="H123" s="86"/>
      <c r="I123" s="178"/>
      <c r="J123" s="83"/>
      <c r="K123" s="83"/>
      <c r="L123" s="83"/>
      <c r="M123" s="79"/>
      <c r="N123" s="79"/>
      <c r="O123" s="80"/>
      <c r="P123" s="80"/>
      <c r="Q123" s="80"/>
      <c r="R123" s="79"/>
      <c r="U123" s="81"/>
    </row>
    <row r="124" spans="1:21" ht="76.5">
      <c r="A124" s="74">
        <v>104</v>
      </c>
      <c r="B124" s="74"/>
      <c r="C124" s="260" t="s">
        <v>611</v>
      </c>
      <c r="D124" s="216"/>
      <c r="E124" s="217" t="s">
        <v>569</v>
      </c>
      <c r="F124" s="96" t="s">
        <v>505</v>
      </c>
      <c r="G124" s="86">
        <v>6</v>
      </c>
      <c r="H124" s="86"/>
      <c r="I124" s="178"/>
      <c r="J124" s="83"/>
      <c r="K124" s="83"/>
      <c r="L124" s="83"/>
      <c r="M124" s="79"/>
      <c r="N124" s="79"/>
      <c r="O124" s="80"/>
      <c r="P124" s="80"/>
      <c r="Q124" s="80"/>
      <c r="R124" s="79"/>
      <c r="U124" s="81"/>
    </row>
    <row r="125" spans="1:21" ht="63.75">
      <c r="A125" s="74">
        <v>105</v>
      </c>
      <c r="B125" s="74"/>
      <c r="C125" s="260" t="s">
        <v>612</v>
      </c>
      <c r="D125" s="216"/>
      <c r="E125" s="217" t="s">
        <v>569</v>
      </c>
      <c r="F125" s="96" t="s">
        <v>505</v>
      </c>
      <c r="G125" s="86">
        <v>1</v>
      </c>
      <c r="H125" s="86"/>
      <c r="I125" s="178"/>
      <c r="J125" s="83"/>
      <c r="K125" s="83"/>
      <c r="L125" s="83"/>
      <c r="M125" s="79"/>
      <c r="N125" s="79"/>
      <c r="O125" s="80"/>
      <c r="P125" s="80"/>
      <c r="Q125" s="80"/>
      <c r="R125" s="79"/>
      <c r="U125" s="81"/>
    </row>
    <row r="126" spans="1:21" ht="76.5">
      <c r="A126" s="74">
        <v>106</v>
      </c>
      <c r="B126" s="74"/>
      <c r="C126" s="260" t="s">
        <v>613</v>
      </c>
      <c r="D126" s="216"/>
      <c r="E126" s="217" t="s">
        <v>569</v>
      </c>
      <c r="F126" s="96" t="s">
        <v>505</v>
      </c>
      <c r="G126" s="86">
        <v>1</v>
      </c>
      <c r="H126" s="86"/>
      <c r="I126" s="178"/>
      <c r="J126" s="83"/>
      <c r="K126" s="83"/>
      <c r="L126" s="83"/>
      <c r="M126" s="79"/>
      <c r="N126" s="79"/>
      <c r="O126" s="80"/>
      <c r="P126" s="80"/>
      <c r="Q126" s="80"/>
      <c r="R126" s="79"/>
      <c r="U126" s="81"/>
    </row>
    <row r="127" spans="1:21">
      <c r="A127" s="74">
        <v>107</v>
      </c>
      <c r="B127" s="74"/>
      <c r="C127" s="260" t="s">
        <v>574</v>
      </c>
      <c r="D127" s="216"/>
      <c r="E127" s="217"/>
      <c r="F127" s="96" t="s">
        <v>625</v>
      </c>
      <c r="G127" s="86">
        <v>7</v>
      </c>
      <c r="H127" s="86"/>
      <c r="I127" s="178"/>
      <c r="J127" s="83"/>
      <c r="K127" s="83"/>
      <c r="L127" s="83"/>
      <c r="M127" s="79"/>
      <c r="N127" s="79"/>
      <c r="O127" s="80"/>
      <c r="P127" s="80"/>
      <c r="Q127" s="80"/>
      <c r="R127" s="79"/>
      <c r="U127" s="81"/>
    </row>
    <row r="128" spans="1:21">
      <c r="A128" s="74">
        <v>108</v>
      </c>
      <c r="B128" s="74"/>
      <c r="C128" s="260" t="s">
        <v>575</v>
      </c>
      <c r="D128" s="216"/>
      <c r="E128" s="217" t="s">
        <v>576</v>
      </c>
      <c r="F128" s="96" t="s">
        <v>625</v>
      </c>
      <c r="G128" s="86">
        <v>1</v>
      </c>
      <c r="H128" s="86"/>
      <c r="I128" s="178"/>
      <c r="J128" s="83"/>
      <c r="K128" s="83"/>
      <c r="L128" s="83"/>
      <c r="M128" s="79"/>
      <c r="N128" s="79"/>
      <c r="O128" s="80"/>
      <c r="P128" s="80"/>
      <c r="Q128" s="80"/>
      <c r="R128" s="79"/>
      <c r="U128" s="81"/>
    </row>
    <row r="129" spans="1:21">
      <c r="A129" s="74">
        <v>109</v>
      </c>
      <c r="B129" s="74"/>
      <c r="C129" s="260" t="s">
        <v>577</v>
      </c>
      <c r="D129" s="216"/>
      <c r="E129" s="217"/>
      <c r="F129" s="96" t="s">
        <v>625</v>
      </c>
      <c r="G129" s="86">
        <v>8</v>
      </c>
      <c r="H129" s="86"/>
      <c r="I129" s="178"/>
      <c r="J129" s="83"/>
      <c r="K129" s="83"/>
      <c r="L129" s="83"/>
      <c r="M129" s="79"/>
      <c r="N129" s="79"/>
      <c r="O129" s="80"/>
      <c r="P129" s="80"/>
      <c r="Q129" s="80"/>
      <c r="R129" s="79"/>
      <c r="U129" s="81"/>
    </row>
    <row r="130" spans="1:21">
      <c r="A130" s="74">
        <v>110</v>
      </c>
      <c r="B130" s="74"/>
      <c r="C130" s="260" t="s">
        <v>578</v>
      </c>
      <c r="D130" s="216"/>
      <c r="E130" s="217"/>
      <c r="F130" s="96" t="s">
        <v>625</v>
      </c>
      <c r="G130" s="86">
        <v>9</v>
      </c>
      <c r="H130" s="86"/>
      <c r="I130" s="178"/>
      <c r="J130" s="83"/>
      <c r="K130" s="83"/>
      <c r="L130" s="83"/>
      <c r="M130" s="79"/>
      <c r="N130" s="79"/>
      <c r="O130" s="80"/>
      <c r="P130" s="80"/>
      <c r="Q130" s="80"/>
      <c r="R130" s="79"/>
      <c r="U130" s="81"/>
    </row>
    <row r="131" spans="1:21">
      <c r="A131" s="74">
        <v>111</v>
      </c>
      <c r="B131" s="74"/>
      <c r="C131" s="260" t="s">
        <v>579</v>
      </c>
      <c r="D131" s="216"/>
      <c r="E131" s="217"/>
      <c r="F131" s="96" t="s">
        <v>625</v>
      </c>
      <c r="G131" s="86">
        <v>1</v>
      </c>
      <c r="H131" s="86"/>
      <c r="I131" s="178"/>
      <c r="J131" s="83"/>
      <c r="K131" s="83"/>
      <c r="L131" s="83"/>
      <c r="M131" s="79"/>
      <c r="N131" s="79"/>
      <c r="O131" s="80"/>
      <c r="P131" s="80"/>
      <c r="Q131" s="80"/>
      <c r="R131" s="79"/>
      <c r="U131" s="81"/>
    </row>
    <row r="132" spans="1:21" ht="38.25">
      <c r="A132" s="74">
        <v>112</v>
      </c>
      <c r="B132" s="74"/>
      <c r="C132" s="260" t="s">
        <v>580</v>
      </c>
      <c r="D132" s="216" t="s">
        <v>581</v>
      </c>
      <c r="E132" s="217" t="s">
        <v>582</v>
      </c>
      <c r="F132" s="96" t="s">
        <v>630</v>
      </c>
      <c r="G132" s="86">
        <v>3</v>
      </c>
      <c r="H132" s="86"/>
      <c r="I132" s="178"/>
      <c r="J132" s="83"/>
      <c r="K132" s="83"/>
      <c r="L132" s="83"/>
      <c r="M132" s="79"/>
      <c r="N132" s="79"/>
      <c r="O132" s="80"/>
      <c r="P132" s="80"/>
      <c r="Q132" s="80"/>
      <c r="R132" s="79"/>
      <c r="U132" s="81"/>
    </row>
    <row r="133" spans="1:21" ht="22.5">
      <c r="A133" s="74">
        <v>113</v>
      </c>
      <c r="B133" s="74"/>
      <c r="C133" s="260" t="s">
        <v>627</v>
      </c>
      <c r="D133" s="216"/>
      <c r="E133" s="217" t="s">
        <v>523</v>
      </c>
      <c r="F133" s="96" t="s">
        <v>505</v>
      </c>
      <c r="G133" s="86">
        <v>1</v>
      </c>
      <c r="H133" s="86"/>
      <c r="I133" s="178"/>
      <c r="J133" s="83"/>
      <c r="K133" s="83"/>
      <c r="L133" s="83"/>
      <c r="M133" s="79"/>
      <c r="N133" s="79"/>
      <c r="O133" s="80"/>
      <c r="P133" s="80"/>
      <c r="Q133" s="80"/>
      <c r="R133" s="79"/>
      <c r="U133" s="81"/>
    </row>
    <row r="134" spans="1:21">
      <c r="A134" s="74"/>
      <c r="B134" s="74"/>
      <c r="C134" s="262" t="s">
        <v>583</v>
      </c>
      <c r="D134" s="216"/>
      <c r="E134" s="217"/>
      <c r="F134" s="96"/>
      <c r="G134" s="86"/>
      <c r="H134" s="86"/>
      <c r="I134" s="178"/>
      <c r="J134" s="83"/>
      <c r="K134" s="83"/>
      <c r="L134" s="83"/>
      <c r="M134" s="79"/>
      <c r="N134" s="79"/>
      <c r="O134" s="80"/>
      <c r="P134" s="80"/>
      <c r="Q134" s="80"/>
      <c r="R134" s="79"/>
      <c r="U134" s="81"/>
    </row>
    <row r="135" spans="1:21">
      <c r="A135" s="74">
        <v>114</v>
      </c>
      <c r="B135" s="74"/>
      <c r="C135" s="260" t="s">
        <v>629</v>
      </c>
      <c r="D135" s="216" t="s">
        <v>584</v>
      </c>
      <c r="E135" s="217"/>
      <c r="F135" s="96" t="s">
        <v>263</v>
      </c>
      <c r="G135" s="86">
        <v>52</v>
      </c>
      <c r="H135" s="86"/>
      <c r="I135" s="178"/>
      <c r="J135" s="83"/>
      <c r="K135" s="83"/>
      <c r="L135" s="83"/>
      <c r="M135" s="79"/>
      <c r="N135" s="79"/>
      <c r="O135" s="80"/>
      <c r="P135" s="80"/>
      <c r="Q135" s="80"/>
      <c r="R135" s="79"/>
      <c r="U135" s="81"/>
    </row>
    <row r="136" spans="1:21">
      <c r="A136" s="74">
        <v>115</v>
      </c>
      <c r="B136" s="74"/>
      <c r="C136" s="260" t="s">
        <v>585</v>
      </c>
      <c r="D136" s="216" t="s">
        <v>584</v>
      </c>
      <c r="E136" s="217" t="s">
        <v>586</v>
      </c>
      <c r="F136" s="96" t="s">
        <v>625</v>
      </c>
      <c r="G136" s="86">
        <v>10</v>
      </c>
      <c r="H136" s="86"/>
      <c r="I136" s="178"/>
      <c r="J136" s="83"/>
      <c r="K136" s="83"/>
      <c r="L136" s="83"/>
      <c r="M136" s="79"/>
      <c r="N136" s="79"/>
      <c r="O136" s="80"/>
      <c r="P136" s="80"/>
      <c r="Q136" s="80"/>
      <c r="R136" s="79"/>
      <c r="U136" s="81"/>
    </row>
    <row r="137" spans="1:21">
      <c r="A137" s="74">
        <v>116</v>
      </c>
      <c r="B137" s="74"/>
      <c r="C137" s="260" t="s">
        <v>587</v>
      </c>
      <c r="D137" s="216" t="s">
        <v>584</v>
      </c>
      <c r="E137" s="217"/>
      <c r="F137" s="96" t="s">
        <v>625</v>
      </c>
      <c r="G137" s="86">
        <v>11</v>
      </c>
      <c r="H137" s="86"/>
      <c r="I137" s="178"/>
      <c r="J137" s="83"/>
      <c r="K137" s="83"/>
      <c r="L137" s="83"/>
      <c r="M137" s="79"/>
      <c r="N137" s="79"/>
      <c r="O137" s="80"/>
      <c r="P137" s="80"/>
      <c r="Q137" s="80"/>
      <c r="R137" s="79"/>
      <c r="U137" s="81"/>
    </row>
    <row r="138" spans="1:21" ht="22.5">
      <c r="A138" s="74">
        <v>117</v>
      </c>
      <c r="B138" s="74"/>
      <c r="C138" s="260" t="s">
        <v>588</v>
      </c>
      <c r="D138" s="216" t="s">
        <v>589</v>
      </c>
      <c r="E138" s="217" t="s">
        <v>590</v>
      </c>
      <c r="F138" s="96" t="s">
        <v>263</v>
      </c>
      <c r="G138" s="86">
        <v>52</v>
      </c>
      <c r="H138" s="86"/>
      <c r="I138" s="178"/>
      <c r="J138" s="83"/>
      <c r="K138" s="83"/>
      <c r="L138" s="83"/>
      <c r="M138" s="79"/>
      <c r="N138" s="79"/>
      <c r="O138" s="80"/>
      <c r="P138" s="80"/>
      <c r="Q138" s="80"/>
      <c r="R138" s="79"/>
      <c r="U138" s="81"/>
    </row>
    <row r="139" spans="1:21">
      <c r="A139" s="74">
        <v>118</v>
      </c>
      <c r="B139" s="74"/>
      <c r="C139" s="260" t="s">
        <v>591</v>
      </c>
      <c r="D139" s="216"/>
      <c r="E139" s="217"/>
      <c r="F139" s="96" t="s">
        <v>522</v>
      </c>
      <c r="G139" s="86">
        <v>2</v>
      </c>
      <c r="H139" s="86"/>
      <c r="I139" s="178"/>
      <c r="J139" s="83"/>
      <c r="K139" s="83"/>
      <c r="L139" s="83"/>
      <c r="M139" s="79"/>
      <c r="N139" s="79"/>
      <c r="O139" s="80"/>
      <c r="P139" s="80"/>
      <c r="Q139" s="80"/>
      <c r="R139" s="79"/>
      <c r="U139" s="81"/>
    </row>
    <row r="140" spans="1:21">
      <c r="A140" s="74">
        <v>119</v>
      </c>
      <c r="B140" s="74"/>
      <c r="C140" s="260" t="s">
        <v>627</v>
      </c>
      <c r="D140" s="216"/>
      <c r="E140" s="217"/>
      <c r="F140" s="96" t="s">
        <v>505</v>
      </c>
      <c r="G140" s="86">
        <v>1</v>
      </c>
      <c r="H140" s="86"/>
      <c r="I140" s="178"/>
      <c r="J140" s="83"/>
      <c r="K140" s="83"/>
      <c r="L140" s="83"/>
      <c r="M140" s="79"/>
      <c r="N140" s="79"/>
      <c r="O140" s="80"/>
      <c r="P140" s="80"/>
      <c r="Q140" s="80"/>
      <c r="R140" s="79"/>
      <c r="U140" s="81"/>
    </row>
    <row r="141" spans="1:21">
      <c r="A141" s="74"/>
      <c r="B141" s="74"/>
      <c r="C141" s="262" t="s">
        <v>592</v>
      </c>
      <c r="D141" s="216"/>
      <c r="E141" s="217"/>
      <c r="F141" s="96"/>
      <c r="G141" s="86"/>
      <c r="H141" s="86"/>
      <c r="I141" s="178"/>
      <c r="J141" s="83"/>
      <c r="K141" s="83"/>
      <c r="L141" s="83"/>
      <c r="M141" s="79"/>
      <c r="N141" s="79"/>
      <c r="O141" s="80"/>
      <c r="P141" s="80"/>
      <c r="Q141" s="80"/>
      <c r="R141" s="79"/>
      <c r="U141" s="81"/>
    </row>
    <row r="142" spans="1:21">
      <c r="A142" s="74">
        <v>120</v>
      </c>
      <c r="B142" s="74"/>
      <c r="C142" s="260" t="s">
        <v>593</v>
      </c>
      <c r="D142" s="216"/>
      <c r="E142" s="217"/>
      <c r="F142" s="96" t="s">
        <v>505</v>
      </c>
      <c r="G142" s="86">
        <v>1</v>
      </c>
      <c r="H142" s="86"/>
      <c r="I142" s="178"/>
      <c r="J142" s="83"/>
      <c r="K142" s="83"/>
      <c r="L142" s="83"/>
      <c r="M142" s="79"/>
      <c r="N142" s="79"/>
      <c r="O142" s="80"/>
      <c r="P142" s="80"/>
      <c r="Q142" s="80"/>
      <c r="R142" s="79"/>
      <c r="U142" s="81"/>
    </row>
    <row r="143" spans="1:21">
      <c r="A143" s="74">
        <v>121</v>
      </c>
      <c r="B143" s="74"/>
      <c r="C143" s="260" t="s">
        <v>594</v>
      </c>
      <c r="D143" s="216" t="s">
        <v>595</v>
      </c>
      <c r="E143" s="217"/>
      <c r="F143" s="96" t="s">
        <v>505</v>
      </c>
      <c r="G143" s="86">
        <v>4</v>
      </c>
      <c r="H143" s="86"/>
      <c r="I143" s="178"/>
      <c r="J143" s="83"/>
      <c r="K143" s="83"/>
      <c r="L143" s="83"/>
      <c r="M143" s="79"/>
      <c r="N143" s="79"/>
      <c r="O143" s="80"/>
      <c r="P143" s="80"/>
      <c r="Q143" s="80"/>
      <c r="R143" s="79"/>
      <c r="U143" s="81"/>
    </row>
    <row r="144" spans="1:21">
      <c r="A144" s="74">
        <v>122</v>
      </c>
      <c r="B144" s="74"/>
      <c r="C144" s="260" t="s">
        <v>596</v>
      </c>
      <c r="D144" s="216" t="s">
        <v>595</v>
      </c>
      <c r="E144" s="217"/>
      <c r="F144" s="96" t="s">
        <v>505</v>
      </c>
      <c r="G144" s="86">
        <v>13</v>
      </c>
      <c r="H144" s="86"/>
      <c r="I144" s="178"/>
      <c r="J144" s="83"/>
      <c r="K144" s="83"/>
      <c r="L144" s="83"/>
      <c r="M144" s="79"/>
      <c r="N144" s="79"/>
      <c r="O144" s="80"/>
      <c r="P144" s="80"/>
      <c r="Q144" s="80"/>
      <c r="R144" s="79"/>
      <c r="U144" s="81"/>
    </row>
    <row r="145" spans="1:21">
      <c r="A145" s="74">
        <v>123</v>
      </c>
      <c r="B145" s="74"/>
      <c r="C145" s="260" t="s">
        <v>596</v>
      </c>
      <c r="D145" s="216" t="s">
        <v>137</v>
      </c>
      <c r="E145" s="217"/>
      <c r="F145" s="96" t="s">
        <v>505</v>
      </c>
      <c r="G145" s="86">
        <v>7</v>
      </c>
      <c r="H145" s="86"/>
      <c r="I145" s="178"/>
      <c r="J145" s="83"/>
      <c r="K145" s="83"/>
      <c r="L145" s="83"/>
      <c r="M145" s="79"/>
      <c r="N145" s="79"/>
      <c r="O145" s="80"/>
      <c r="P145" s="80"/>
      <c r="Q145" s="80"/>
      <c r="R145" s="79"/>
      <c r="U145" s="81"/>
    </row>
    <row r="146" spans="1:21">
      <c r="A146" s="74">
        <v>124</v>
      </c>
      <c r="B146" s="74"/>
      <c r="C146" s="260" t="s">
        <v>597</v>
      </c>
      <c r="D146" s="216"/>
      <c r="E146" s="217"/>
      <c r="F146" s="96" t="s">
        <v>505</v>
      </c>
      <c r="G146" s="86">
        <v>1</v>
      </c>
      <c r="H146" s="86"/>
      <c r="I146" s="178"/>
      <c r="J146" s="83"/>
      <c r="K146" s="83"/>
      <c r="L146" s="83"/>
      <c r="M146" s="79"/>
      <c r="N146" s="79"/>
      <c r="O146" s="80"/>
      <c r="P146" s="80"/>
      <c r="Q146" s="80"/>
      <c r="R146" s="79"/>
      <c r="U146" s="81"/>
    </row>
    <row r="147" spans="1:21">
      <c r="A147" s="74"/>
      <c r="B147" s="122"/>
      <c r="C147" s="264"/>
      <c r="D147" s="219"/>
      <c r="E147" s="220"/>
      <c r="F147" s="53"/>
      <c r="G147" s="54"/>
      <c r="H147" s="54"/>
      <c r="I147" s="54"/>
      <c r="J147" s="78"/>
      <c r="K147" s="78"/>
      <c r="L147" s="78"/>
      <c r="M147" s="79"/>
      <c r="N147" s="79"/>
      <c r="O147" s="80"/>
      <c r="P147" s="80"/>
      <c r="Q147" s="80"/>
      <c r="R147" s="79"/>
    </row>
    <row r="148" spans="1:21" s="65" customFormat="1" ht="38.25" customHeight="1">
      <c r="A148" s="89"/>
      <c r="B148" s="89"/>
      <c r="C148" s="398" t="str">
        <f>'1.1 Pamati, ā.inž.'!$C$43</f>
        <v xml:space="preserve">Tiešās izmaksas kopā, t. sk. darba devēja sociālais nodoklis </v>
      </c>
      <c r="D148" s="399"/>
      <c r="E148" s="406"/>
      <c r="F148" s="91"/>
      <c r="G148" s="92"/>
      <c r="H148" s="92"/>
      <c r="I148" s="92"/>
      <c r="J148" s="92"/>
      <c r="K148" s="92"/>
      <c r="L148" s="92"/>
      <c r="M148" s="93"/>
      <c r="N148" s="130">
        <f>SUM(N14:N147)</f>
        <v>0</v>
      </c>
      <c r="O148" s="130">
        <f>SUM(O14:O147)</f>
        <v>0</v>
      </c>
      <c r="P148" s="130">
        <f>SUM(P14:P147)</f>
        <v>0</v>
      </c>
      <c r="Q148" s="130">
        <f>SUM(Q14:Q147)</f>
        <v>0</v>
      </c>
      <c r="R148" s="130">
        <f>SUM(R14:R147)</f>
        <v>0</v>
      </c>
      <c r="S148" s="64"/>
      <c r="T148" s="64"/>
    </row>
    <row r="149" spans="1:21" s="107" customFormat="1">
      <c r="A149" s="163"/>
      <c r="B149" s="163"/>
      <c r="C149" s="164"/>
      <c r="D149" s="179"/>
      <c r="E149" s="179"/>
    </row>
    <row r="150" spans="1:21" s="107" customFormat="1">
      <c r="A150" s="106"/>
      <c r="B150" s="125"/>
      <c r="C150" s="164"/>
      <c r="D150" s="179"/>
      <c r="E150" s="179"/>
    </row>
    <row r="151" spans="1:21" s="107" customFormat="1">
      <c r="A151" s="163"/>
      <c r="B151" s="163"/>
      <c r="C151" s="164"/>
      <c r="D151" s="179"/>
      <c r="E151" s="179"/>
    </row>
    <row r="152" spans="1:21" s="107" customFormat="1">
      <c r="A152" s="125" t="str">
        <f>'1.1 Pamati, ā.inž.'!$A$47</f>
        <v xml:space="preserve">Sastādīja: </v>
      </c>
      <c r="B152" s="181"/>
      <c r="C152" s="182"/>
      <c r="D152" s="183"/>
      <c r="E152" s="183"/>
    </row>
    <row r="153" spans="1:21">
      <c r="A153" s="125"/>
      <c r="B153" s="81"/>
      <c r="C153" s="184"/>
      <c r="D153" s="185"/>
      <c r="E153" s="185"/>
      <c r="H153" s="187"/>
      <c r="S153" s="82"/>
      <c r="T153" s="82"/>
    </row>
    <row r="154" spans="1:21">
      <c r="A154" s="125"/>
      <c r="B154" s="81"/>
      <c r="C154" s="81"/>
      <c r="D154" s="188"/>
      <c r="E154" s="188"/>
      <c r="S154" s="82"/>
      <c r="T154" s="82"/>
    </row>
    <row r="155" spans="1:21" s="81" customFormat="1">
      <c r="A155" s="189"/>
      <c r="D155" s="188"/>
      <c r="E155" s="188"/>
      <c r="F155" s="82"/>
      <c r="G155" s="82"/>
      <c r="H155" s="82"/>
    </row>
    <row r="156" spans="1:21">
      <c r="A156" s="125" t="str">
        <f>'1.1 Pamati, ā.inž.'!$A$51</f>
        <v xml:space="preserve">Pārbaudīja: </v>
      </c>
      <c r="B156" s="81"/>
      <c r="C156" s="81"/>
      <c r="D156" s="188"/>
      <c r="E156" s="188"/>
      <c r="S156" s="82"/>
      <c r="T156" s="82"/>
    </row>
    <row r="157" spans="1:21">
      <c r="A157" s="81"/>
      <c r="B157" s="81"/>
      <c r="C157" s="81"/>
      <c r="D157" s="188"/>
      <c r="E157" s="188"/>
      <c r="S157" s="82"/>
      <c r="T157" s="82"/>
    </row>
    <row r="158" spans="1:21">
      <c r="A158" s="81"/>
      <c r="B158" s="81"/>
      <c r="C158" s="81"/>
      <c r="D158" s="188"/>
      <c r="E158" s="188"/>
      <c r="S158" s="82"/>
      <c r="T158" s="82"/>
    </row>
    <row r="159" spans="1:21">
      <c r="A159" s="81"/>
      <c r="B159" s="81"/>
      <c r="C159" s="81"/>
      <c r="D159" s="188"/>
      <c r="E159" s="188"/>
      <c r="S159" s="82"/>
      <c r="T159" s="82"/>
    </row>
  </sheetData>
  <mergeCells count="14">
    <mergeCell ref="C148:E148"/>
    <mergeCell ref="A1:R1"/>
    <mergeCell ref="A2:R2"/>
    <mergeCell ref="O9:P9"/>
    <mergeCell ref="Q9:R9"/>
    <mergeCell ref="A12:A13"/>
    <mergeCell ref="B12:B13"/>
    <mergeCell ref="F12:F13"/>
    <mergeCell ref="G12:G13"/>
    <mergeCell ref="H12:M12"/>
    <mergeCell ref="N12:R12"/>
    <mergeCell ref="A4:R4"/>
    <mergeCell ref="A5:R5"/>
    <mergeCell ref="C12:E13"/>
  </mergeCells>
  <printOptions horizontalCentered="1"/>
  <pageMargins left="0.74803149606299213" right="0.74803149606299213" top="1.1023622047244095" bottom="0.15748031496062992" header="0.43307086614173229" footer="0.23622047244094491"/>
  <pageSetup paperSize="9" scale="6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85899-40D9-4E81-9AC7-9DA87025E9B9}">
  <sheetPr>
    <tabColor theme="6" tint="-0.499984740745262"/>
  </sheetPr>
  <dimension ref="A1:S112"/>
  <sheetViews>
    <sheetView view="pageBreakPreview" topLeftCell="A46" zoomScale="85" zoomScaleNormal="85" workbookViewId="0">
      <selection activeCell="I27" sqref="I27"/>
    </sheetView>
  </sheetViews>
  <sheetFormatPr defaultColWidth="9.28515625" defaultRowHeight="12.75"/>
  <cols>
    <col min="1" max="1" width="4.5703125" style="12" customWidth="1"/>
    <col min="2" max="2" width="6.28515625" style="12" customWidth="1"/>
    <col min="3" max="3" width="35.28515625" style="12" customWidth="1"/>
    <col min="4" max="4" width="6.28515625" style="12" customWidth="1"/>
    <col min="5" max="5" width="9.5703125" style="12" customWidth="1"/>
    <col min="6" max="6" width="7.7109375" style="12" customWidth="1"/>
    <col min="7" max="7" width="8.7109375" style="12" customWidth="1"/>
    <col min="8" max="8" width="9.5703125" style="12" customWidth="1"/>
    <col min="9" max="9" width="10.28515625" style="12" customWidth="1"/>
    <col min="10" max="11" width="9.7109375" style="12" customWidth="1"/>
    <col min="12" max="12" width="10.28515625" style="12" customWidth="1"/>
    <col min="13" max="13" width="12" style="12" customWidth="1"/>
    <col min="14" max="14" width="11.7109375" style="12" customWidth="1"/>
    <col min="15" max="15" width="9.28515625" style="12" customWidth="1"/>
    <col min="16" max="16" width="11.42578125" style="12" customWidth="1"/>
    <col min="17" max="17" width="12.28515625" style="27" customWidth="1"/>
    <col min="18" max="18" width="9.28515625" style="27"/>
    <col min="19" max="19" width="11" style="12" customWidth="1"/>
    <col min="20" max="16384" width="9.28515625" style="12"/>
  </cols>
  <sheetData>
    <row r="1" spans="1:19" s="1" customFormat="1">
      <c r="A1" s="407" t="s">
        <v>824</v>
      </c>
      <c r="B1" s="407"/>
      <c r="C1" s="407"/>
      <c r="D1" s="407"/>
      <c r="E1" s="407"/>
      <c r="F1" s="407"/>
      <c r="G1" s="407"/>
      <c r="H1" s="407"/>
      <c r="I1" s="407"/>
      <c r="J1" s="407"/>
      <c r="K1" s="407"/>
      <c r="L1" s="407"/>
      <c r="M1" s="407"/>
      <c r="N1" s="407"/>
      <c r="O1" s="407"/>
      <c r="P1" s="407"/>
      <c r="Q1" s="26"/>
      <c r="R1" s="3"/>
    </row>
    <row r="2" spans="1:19" s="1" customFormat="1">
      <c r="A2" s="408" t="s">
        <v>63</v>
      </c>
      <c r="B2" s="408"/>
      <c r="C2" s="408"/>
      <c r="D2" s="408"/>
      <c r="E2" s="408"/>
      <c r="F2" s="408"/>
      <c r="G2" s="408"/>
      <c r="H2" s="408"/>
      <c r="I2" s="408"/>
      <c r="J2" s="408"/>
      <c r="K2" s="408"/>
      <c r="L2" s="408"/>
      <c r="M2" s="408"/>
      <c r="N2" s="408"/>
      <c r="O2" s="408"/>
      <c r="P2" s="408"/>
      <c r="Q2" s="3"/>
      <c r="R2" s="3"/>
    </row>
    <row r="3" spans="1:19" s="1" customFormat="1">
      <c r="A3" s="25"/>
      <c r="B3" s="25"/>
      <c r="C3" s="25"/>
      <c r="D3" s="25"/>
      <c r="E3" s="25"/>
      <c r="F3" s="25"/>
      <c r="G3" s="25"/>
      <c r="H3" s="25"/>
      <c r="I3" s="25"/>
      <c r="J3" s="25"/>
      <c r="K3" s="25"/>
      <c r="L3" s="25"/>
      <c r="M3" s="25"/>
      <c r="N3" s="25"/>
      <c r="O3" s="25"/>
      <c r="P3" s="25"/>
      <c r="Q3" s="3"/>
      <c r="R3" s="3"/>
    </row>
    <row r="4" spans="1:19" s="1" customFormat="1" ht="26.25" customHeight="1">
      <c r="A4" s="351" t="str">
        <f>'1.1 Pamati, ā.inž.'!$A$4</f>
        <v>Objekta nosaukums: VESELĪBAS UN SOCIĀLĀS APRŪPES CENTRS</v>
      </c>
      <c r="B4" s="351"/>
      <c r="C4" s="351"/>
      <c r="D4" s="351"/>
      <c r="E4" s="351"/>
      <c r="F4" s="351"/>
      <c r="G4" s="351"/>
      <c r="H4" s="351"/>
      <c r="I4" s="351"/>
      <c r="J4" s="351"/>
      <c r="K4" s="351"/>
      <c r="L4" s="351"/>
      <c r="M4" s="351"/>
      <c r="N4" s="351"/>
      <c r="O4" s="351"/>
      <c r="P4" s="351"/>
      <c r="Q4" s="3"/>
      <c r="R4" s="3"/>
    </row>
    <row r="5" spans="1:19" s="1" customFormat="1" ht="36" customHeight="1">
      <c r="A5" s="351" t="str">
        <f>'1.1 Pamati, ā.inž.'!$A$5</f>
        <v>Būves nosaukums: VESELĪBAS UN SOCIĀLĀS APRŪPES CENTRS</v>
      </c>
      <c r="B5" s="351"/>
      <c r="C5" s="351"/>
      <c r="D5" s="351"/>
      <c r="E5" s="351"/>
      <c r="F5" s="351"/>
      <c r="G5" s="351"/>
      <c r="H5" s="351"/>
      <c r="I5" s="351"/>
      <c r="J5" s="351"/>
      <c r="K5" s="351"/>
      <c r="L5" s="351"/>
      <c r="M5" s="351"/>
      <c r="N5" s="351"/>
      <c r="O5" s="351"/>
      <c r="P5" s="351"/>
      <c r="Q5" s="3"/>
      <c r="R5" s="3"/>
    </row>
    <row r="6" spans="1:19" s="1" customFormat="1">
      <c r="A6" s="2" t="str">
        <f>'1.1 Pamati, ā.inž.'!$A$6</f>
        <v>Objekta adrese: Liliju iela 109</v>
      </c>
      <c r="B6" s="2"/>
      <c r="C6" s="3"/>
      <c r="D6" s="4"/>
      <c r="E6" s="4"/>
      <c r="F6" s="4"/>
      <c r="G6" s="4"/>
      <c r="H6" s="3"/>
      <c r="I6" s="3"/>
      <c r="J6" s="3"/>
      <c r="K6" s="3"/>
      <c r="L6" s="3"/>
      <c r="M6" s="3"/>
      <c r="N6" s="3"/>
      <c r="O6" s="3"/>
      <c r="P6" s="3"/>
      <c r="Q6" s="3"/>
      <c r="R6" s="3"/>
    </row>
    <row r="7" spans="1:19" s="1" customFormat="1">
      <c r="A7" s="2" t="str">
        <f>'1.1 Pamati, ā.inž.'!$A$7</f>
        <v xml:space="preserve">Pasūtījuma Nr.: </v>
      </c>
      <c r="B7" s="2"/>
      <c r="C7" s="3"/>
      <c r="D7" s="4"/>
      <c r="E7" s="4"/>
      <c r="F7" s="4"/>
      <c r="G7" s="4"/>
      <c r="H7" s="3"/>
      <c r="I7" s="3"/>
      <c r="J7" s="3"/>
      <c r="K7" s="3"/>
      <c r="L7" s="3"/>
      <c r="M7" s="3"/>
      <c r="N7" s="3"/>
      <c r="O7" s="3"/>
      <c r="P7" s="3"/>
      <c r="Q7" s="3"/>
      <c r="R7" s="3"/>
    </row>
    <row r="8" spans="1:19" s="1" customFormat="1">
      <c r="A8" s="2"/>
      <c r="B8" s="2"/>
      <c r="C8" s="3"/>
      <c r="D8" s="4"/>
      <c r="E8" s="4"/>
      <c r="F8" s="4"/>
      <c r="G8" s="4"/>
      <c r="H8" s="3"/>
      <c r="I8" s="3"/>
      <c r="J8" s="3"/>
      <c r="K8" s="3"/>
      <c r="L8" s="3"/>
      <c r="M8" s="3"/>
      <c r="N8" s="3"/>
      <c r="O8" s="3"/>
      <c r="P8" s="3"/>
      <c r="Q8" s="3"/>
      <c r="R8" s="3"/>
    </row>
    <row r="9" spans="1:19" s="1" customFormat="1">
      <c r="A9" s="1" t="str">
        <f>'1.1 Pamati, ā.inž.'!$A$9</f>
        <v>Tāme sastādīta 2026.gada tirgus cenās</v>
      </c>
      <c r="C9" s="170"/>
      <c r="D9" s="4"/>
      <c r="H9" s="3"/>
      <c r="I9" s="3"/>
      <c r="J9" s="3"/>
      <c r="K9" s="5"/>
      <c r="L9" s="5"/>
      <c r="M9" s="409" t="s">
        <v>20</v>
      </c>
      <c r="N9" s="409"/>
      <c r="O9" s="410">
        <f>P101</f>
        <v>0</v>
      </c>
      <c r="P9" s="411"/>
      <c r="Q9" s="3"/>
      <c r="R9" s="3"/>
    </row>
    <row r="10" spans="1:19" s="1" customFormat="1">
      <c r="C10" s="170"/>
      <c r="D10" s="4"/>
      <c r="H10" s="3"/>
      <c r="I10" s="3"/>
      <c r="J10" s="3"/>
      <c r="K10" s="5"/>
      <c r="L10" s="5"/>
      <c r="M10" s="4"/>
      <c r="N10" s="4"/>
      <c r="O10" s="17"/>
      <c r="P10" s="33"/>
      <c r="Q10" s="3"/>
      <c r="R10" s="3"/>
    </row>
    <row r="11" spans="1:19" s="1" customFormat="1">
      <c r="A11" s="2"/>
      <c r="B11" s="2"/>
      <c r="C11" s="2"/>
      <c r="D11" s="3"/>
      <c r="P11" s="4" t="str">
        <f>Kops.1!$I$15</f>
        <v>Tāme sastādīta [datums]</v>
      </c>
      <c r="Q11" s="3"/>
      <c r="R11" s="3"/>
    </row>
    <row r="12" spans="1:19" s="1" customFormat="1" ht="12.75" customHeight="1">
      <c r="A12" s="416" t="s">
        <v>4</v>
      </c>
      <c r="B12" s="416" t="s">
        <v>24</v>
      </c>
      <c r="C12" s="418" t="s">
        <v>43</v>
      </c>
      <c r="D12" s="416" t="s">
        <v>1</v>
      </c>
      <c r="E12" s="412" t="s">
        <v>2</v>
      </c>
      <c r="F12" s="413" t="s">
        <v>5</v>
      </c>
      <c r="G12" s="414"/>
      <c r="H12" s="414"/>
      <c r="I12" s="414"/>
      <c r="J12" s="414"/>
      <c r="K12" s="415"/>
      <c r="L12" s="413" t="s">
        <v>3</v>
      </c>
      <c r="M12" s="414"/>
      <c r="N12" s="414"/>
      <c r="O12" s="414"/>
      <c r="P12" s="415"/>
      <c r="Q12" s="3"/>
      <c r="R12" s="3"/>
    </row>
    <row r="13" spans="1:19" s="1" customFormat="1" ht="57.75" customHeight="1">
      <c r="A13" s="417"/>
      <c r="B13" s="417"/>
      <c r="C13" s="419"/>
      <c r="D13" s="417"/>
      <c r="E13" s="412"/>
      <c r="F13" s="193" t="s">
        <v>25</v>
      </c>
      <c r="G13" s="193" t="s">
        <v>26</v>
      </c>
      <c r="H13" s="193" t="s">
        <v>39</v>
      </c>
      <c r="I13" s="193" t="s">
        <v>40</v>
      </c>
      <c r="J13" s="193" t="s">
        <v>41</v>
      </c>
      <c r="K13" s="193" t="s">
        <v>44</v>
      </c>
      <c r="L13" s="193" t="s">
        <v>27</v>
      </c>
      <c r="M13" s="193" t="s">
        <v>39</v>
      </c>
      <c r="N13" s="193" t="s">
        <v>40</v>
      </c>
      <c r="O13" s="193" t="s">
        <v>41</v>
      </c>
      <c r="P13" s="193" t="s">
        <v>45</v>
      </c>
      <c r="Q13" s="3"/>
      <c r="R13" s="3"/>
    </row>
    <row r="14" spans="1:19">
      <c r="A14" s="195"/>
      <c r="B14" s="196"/>
      <c r="C14" s="55" t="s">
        <v>827</v>
      </c>
      <c r="D14" s="197"/>
      <c r="E14" s="198"/>
      <c r="F14" s="199"/>
      <c r="G14" s="13"/>
      <c r="H14" s="13"/>
      <c r="I14" s="13"/>
      <c r="J14" s="13"/>
      <c r="K14" s="13">
        <f>ROUND(H14+I14+J14,2)</f>
        <v>0</v>
      </c>
      <c r="L14" s="13">
        <f>ROUND(F14*E14,2)</f>
        <v>0</v>
      </c>
      <c r="M14" s="14">
        <f>ROUND(H14*E14,2)</f>
        <v>0</v>
      </c>
      <c r="N14" s="14">
        <f>ROUND(I14*E14,2)</f>
        <v>0</v>
      </c>
      <c r="O14" s="14">
        <f>ROUND(J14*E14,2)</f>
        <v>0</v>
      </c>
      <c r="P14" s="13">
        <f>ROUND(M14+N14+O14,2)</f>
        <v>0</v>
      </c>
    </row>
    <row r="15" spans="1:19" ht="89.25">
      <c r="A15" s="195">
        <v>1</v>
      </c>
      <c r="B15" s="196"/>
      <c r="C15" s="56" t="s">
        <v>897</v>
      </c>
      <c r="D15" s="200" t="s">
        <v>618</v>
      </c>
      <c r="E15" s="35">
        <v>1</v>
      </c>
      <c r="F15" s="201"/>
      <c r="G15" s="202"/>
      <c r="H15" s="24"/>
      <c r="I15" s="24"/>
      <c r="J15" s="24"/>
      <c r="K15" s="13"/>
      <c r="L15" s="13"/>
      <c r="M15" s="14"/>
      <c r="N15" s="14"/>
      <c r="O15" s="14"/>
      <c r="P15" s="13"/>
      <c r="S15" s="27"/>
    </row>
    <row r="16" spans="1:19" ht="89.25">
      <c r="A16" s="195">
        <v>2</v>
      </c>
      <c r="B16" s="196"/>
      <c r="C16" s="56" t="s">
        <v>898</v>
      </c>
      <c r="D16" s="200" t="s">
        <v>618</v>
      </c>
      <c r="E16" s="35">
        <v>1</v>
      </c>
      <c r="F16" s="201"/>
      <c r="G16" s="202"/>
      <c r="H16" s="24"/>
      <c r="I16" s="24"/>
      <c r="J16" s="24"/>
      <c r="K16" s="13"/>
      <c r="L16" s="13"/>
      <c r="M16" s="14"/>
      <c r="N16" s="14"/>
      <c r="O16" s="14"/>
      <c r="P16" s="13"/>
      <c r="S16" s="27"/>
    </row>
    <row r="17" spans="1:19">
      <c r="A17" s="195">
        <v>3</v>
      </c>
      <c r="B17" s="196"/>
      <c r="C17" s="56" t="s">
        <v>828</v>
      </c>
      <c r="D17" s="200" t="s">
        <v>610</v>
      </c>
      <c r="E17" s="35">
        <v>1</v>
      </c>
      <c r="F17" s="201"/>
      <c r="G17" s="202"/>
      <c r="H17" s="24"/>
      <c r="I17" s="24"/>
      <c r="J17" s="24"/>
      <c r="K17" s="13"/>
      <c r="L17" s="13"/>
      <c r="M17" s="14"/>
      <c r="N17" s="14"/>
      <c r="O17" s="14"/>
      <c r="P17" s="13"/>
      <c r="S17" s="27"/>
    </row>
    <row r="18" spans="1:19">
      <c r="A18" s="195">
        <v>4</v>
      </c>
      <c r="B18" s="196"/>
      <c r="C18" s="56" t="s">
        <v>149</v>
      </c>
      <c r="D18" s="200" t="s">
        <v>610</v>
      </c>
      <c r="E18" s="35">
        <v>1</v>
      </c>
      <c r="F18" s="201"/>
      <c r="G18" s="202"/>
      <c r="H18" s="24"/>
      <c r="I18" s="24"/>
      <c r="J18" s="24"/>
      <c r="K18" s="13"/>
      <c r="L18" s="13"/>
      <c r="M18" s="14"/>
      <c r="N18" s="14"/>
      <c r="O18" s="14"/>
      <c r="P18" s="13"/>
      <c r="S18" s="27"/>
    </row>
    <row r="19" spans="1:19">
      <c r="A19" s="195"/>
      <c r="B19" s="196"/>
      <c r="C19" s="34" t="s">
        <v>829</v>
      </c>
      <c r="D19" s="200"/>
      <c r="E19" s="35"/>
      <c r="F19" s="201"/>
      <c r="G19" s="202"/>
      <c r="H19" s="24"/>
      <c r="I19" s="24"/>
      <c r="J19" s="24"/>
      <c r="K19" s="13"/>
      <c r="L19" s="13"/>
      <c r="M19" s="14"/>
      <c r="N19" s="14"/>
      <c r="O19" s="14"/>
      <c r="P19" s="13"/>
      <c r="S19" s="27"/>
    </row>
    <row r="20" spans="1:19">
      <c r="A20" s="195">
        <v>5</v>
      </c>
      <c r="B20" s="196"/>
      <c r="C20" s="56" t="s">
        <v>830</v>
      </c>
      <c r="D20" s="200" t="s">
        <v>263</v>
      </c>
      <c r="E20" s="35">
        <v>100</v>
      </c>
      <c r="F20" s="201"/>
      <c r="G20" s="202"/>
      <c r="H20" s="24"/>
      <c r="I20" s="24"/>
      <c r="J20" s="24"/>
      <c r="K20" s="13"/>
      <c r="L20" s="13"/>
      <c r="M20" s="14"/>
      <c r="N20" s="14"/>
      <c r="O20" s="14"/>
      <c r="P20" s="13"/>
      <c r="S20" s="27"/>
    </row>
    <row r="21" spans="1:19">
      <c r="A21" s="195">
        <v>6</v>
      </c>
      <c r="B21" s="196"/>
      <c r="C21" s="56" t="s">
        <v>831</v>
      </c>
      <c r="D21" s="200" t="s">
        <v>263</v>
      </c>
      <c r="E21" s="35">
        <v>1200</v>
      </c>
      <c r="F21" s="201"/>
      <c r="G21" s="202"/>
      <c r="H21" s="24"/>
      <c r="I21" s="24"/>
      <c r="J21" s="24"/>
      <c r="K21" s="13"/>
      <c r="L21" s="13"/>
      <c r="M21" s="14"/>
      <c r="N21" s="14"/>
      <c r="O21" s="14"/>
      <c r="P21" s="13"/>
      <c r="S21" s="27"/>
    </row>
    <row r="22" spans="1:19" ht="25.5">
      <c r="A22" s="195">
        <v>7</v>
      </c>
      <c r="B22" s="196"/>
      <c r="C22" s="56" t="s">
        <v>832</v>
      </c>
      <c r="D22" s="200" t="s">
        <v>263</v>
      </c>
      <c r="E22" s="35">
        <v>80</v>
      </c>
      <c r="F22" s="201"/>
      <c r="G22" s="202"/>
      <c r="H22" s="24"/>
      <c r="I22" s="24"/>
      <c r="J22" s="24"/>
      <c r="K22" s="13"/>
      <c r="L22" s="13"/>
      <c r="M22" s="14"/>
      <c r="N22" s="14"/>
      <c r="O22" s="14"/>
      <c r="P22" s="13"/>
      <c r="S22" s="27"/>
    </row>
    <row r="23" spans="1:19">
      <c r="A23" s="195">
        <v>8</v>
      </c>
      <c r="B23" s="196"/>
      <c r="C23" s="56" t="s">
        <v>833</v>
      </c>
      <c r="D23" s="200" t="s">
        <v>263</v>
      </c>
      <c r="E23" s="35">
        <v>2000</v>
      </c>
      <c r="F23" s="201"/>
      <c r="G23" s="202"/>
      <c r="H23" s="24"/>
      <c r="I23" s="24"/>
      <c r="J23" s="24"/>
      <c r="K23" s="13"/>
      <c r="L23" s="13"/>
      <c r="M23" s="14"/>
      <c r="N23" s="14"/>
      <c r="O23" s="14"/>
      <c r="P23" s="13"/>
      <c r="S23" s="27"/>
    </row>
    <row r="24" spans="1:19" ht="25.5">
      <c r="A24" s="195">
        <v>9</v>
      </c>
      <c r="B24" s="196"/>
      <c r="C24" s="56" t="s">
        <v>834</v>
      </c>
      <c r="D24" s="200" t="s">
        <v>263</v>
      </c>
      <c r="E24" s="35">
        <v>150</v>
      </c>
      <c r="F24" s="201"/>
      <c r="G24" s="202"/>
      <c r="H24" s="24"/>
      <c r="I24" s="24"/>
      <c r="J24" s="24"/>
      <c r="K24" s="13"/>
      <c r="L24" s="13"/>
      <c r="M24" s="14"/>
      <c r="N24" s="14"/>
      <c r="O24" s="14"/>
      <c r="P24" s="13"/>
      <c r="S24" s="27"/>
    </row>
    <row r="25" spans="1:19">
      <c r="A25" s="195">
        <v>10</v>
      </c>
      <c r="B25" s="196"/>
      <c r="C25" s="56" t="s">
        <v>835</v>
      </c>
      <c r="D25" s="200" t="s">
        <v>263</v>
      </c>
      <c r="E25" s="35">
        <v>130</v>
      </c>
      <c r="F25" s="201"/>
      <c r="G25" s="202"/>
      <c r="H25" s="24"/>
      <c r="I25" s="24"/>
      <c r="J25" s="24"/>
      <c r="K25" s="13"/>
      <c r="L25" s="13"/>
      <c r="M25" s="14"/>
      <c r="N25" s="14"/>
      <c r="O25" s="14"/>
      <c r="P25" s="13"/>
      <c r="S25" s="27"/>
    </row>
    <row r="26" spans="1:19" ht="25.5">
      <c r="A26" s="195">
        <v>11</v>
      </c>
      <c r="B26" s="196"/>
      <c r="C26" s="56" t="s">
        <v>836</v>
      </c>
      <c r="D26" s="200" t="s">
        <v>263</v>
      </c>
      <c r="E26" s="35">
        <v>120</v>
      </c>
      <c r="F26" s="201"/>
      <c r="G26" s="202"/>
      <c r="H26" s="24"/>
      <c r="I26" s="24"/>
      <c r="J26" s="24"/>
      <c r="K26" s="13"/>
      <c r="L26" s="13"/>
      <c r="M26" s="14"/>
      <c r="N26" s="14"/>
      <c r="O26" s="14"/>
      <c r="P26" s="13"/>
      <c r="S26" s="27"/>
    </row>
    <row r="27" spans="1:19" ht="25.5">
      <c r="A27" s="195">
        <v>12</v>
      </c>
      <c r="B27" s="196"/>
      <c r="C27" s="56" t="s">
        <v>837</v>
      </c>
      <c r="D27" s="200" t="s">
        <v>263</v>
      </c>
      <c r="E27" s="35">
        <v>40</v>
      </c>
      <c r="F27" s="201"/>
      <c r="G27" s="202"/>
      <c r="H27" s="24"/>
      <c r="I27" s="24"/>
      <c r="J27" s="24"/>
      <c r="K27" s="13"/>
      <c r="L27" s="13"/>
      <c r="M27" s="14"/>
      <c r="N27" s="14"/>
      <c r="O27" s="14"/>
      <c r="P27" s="13"/>
      <c r="S27" s="27"/>
    </row>
    <row r="28" spans="1:19">
      <c r="A28" s="195">
        <v>13</v>
      </c>
      <c r="B28" s="196"/>
      <c r="C28" s="56" t="s">
        <v>838</v>
      </c>
      <c r="D28" s="200" t="s">
        <v>263</v>
      </c>
      <c r="E28" s="35">
        <v>15</v>
      </c>
      <c r="F28" s="201"/>
      <c r="G28" s="202"/>
      <c r="H28" s="24"/>
      <c r="I28" s="24"/>
      <c r="J28" s="24"/>
      <c r="K28" s="13"/>
      <c r="L28" s="13"/>
      <c r="M28" s="14"/>
      <c r="N28" s="14"/>
      <c r="O28" s="14"/>
      <c r="P28" s="13"/>
      <c r="S28" s="27"/>
    </row>
    <row r="29" spans="1:19" ht="25.5">
      <c r="A29" s="195">
        <v>14</v>
      </c>
      <c r="B29" s="196"/>
      <c r="C29" s="56" t="s">
        <v>839</v>
      </c>
      <c r="D29" s="200" t="s">
        <v>263</v>
      </c>
      <c r="E29" s="35">
        <v>150</v>
      </c>
      <c r="F29" s="201"/>
      <c r="G29" s="202"/>
      <c r="H29" s="24"/>
      <c r="I29" s="24"/>
      <c r="J29" s="24"/>
      <c r="K29" s="13"/>
      <c r="L29" s="13"/>
      <c r="M29" s="14"/>
      <c r="N29" s="14"/>
      <c r="O29" s="14"/>
      <c r="P29" s="13"/>
      <c r="S29" s="27"/>
    </row>
    <row r="30" spans="1:19" ht="25.5">
      <c r="A30" s="195">
        <v>15</v>
      </c>
      <c r="B30" s="196"/>
      <c r="C30" s="56" t="s">
        <v>840</v>
      </c>
      <c r="D30" s="200" t="s">
        <v>263</v>
      </c>
      <c r="E30" s="35">
        <v>60</v>
      </c>
      <c r="F30" s="201"/>
      <c r="G30" s="202"/>
      <c r="H30" s="24"/>
      <c r="I30" s="24"/>
      <c r="J30" s="24"/>
      <c r="K30" s="13"/>
      <c r="L30" s="13"/>
      <c r="M30" s="14"/>
      <c r="N30" s="14"/>
      <c r="O30" s="14"/>
      <c r="P30" s="13"/>
      <c r="S30" s="27"/>
    </row>
    <row r="31" spans="1:19" ht="38.25">
      <c r="A31" s="195">
        <v>16</v>
      </c>
      <c r="B31" s="196"/>
      <c r="C31" s="56" t="s">
        <v>841</v>
      </c>
      <c r="D31" s="200" t="s">
        <v>263</v>
      </c>
      <c r="E31" s="35">
        <v>1210</v>
      </c>
      <c r="F31" s="201"/>
      <c r="G31" s="202"/>
      <c r="H31" s="24"/>
      <c r="I31" s="24"/>
      <c r="J31" s="24"/>
      <c r="K31" s="13"/>
      <c r="L31" s="13"/>
      <c r="M31" s="14"/>
      <c r="N31" s="14"/>
      <c r="O31" s="14"/>
      <c r="P31" s="13"/>
      <c r="S31" s="27"/>
    </row>
    <row r="32" spans="1:19" ht="38.25">
      <c r="A32" s="195">
        <v>17</v>
      </c>
      <c r="B32" s="196"/>
      <c r="C32" s="56" t="s">
        <v>842</v>
      </c>
      <c r="D32" s="200" t="s">
        <v>263</v>
      </c>
      <c r="E32" s="35">
        <v>1850</v>
      </c>
      <c r="F32" s="201"/>
      <c r="G32" s="202"/>
      <c r="H32" s="24"/>
      <c r="I32" s="24"/>
      <c r="J32" s="24"/>
      <c r="K32" s="13"/>
      <c r="L32" s="13"/>
      <c r="M32" s="14"/>
      <c r="N32" s="14"/>
      <c r="O32" s="14"/>
      <c r="P32" s="13"/>
      <c r="S32" s="27"/>
    </row>
    <row r="33" spans="1:19" ht="38.25">
      <c r="A33" s="195">
        <v>18</v>
      </c>
      <c r="B33" s="196"/>
      <c r="C33" s="56" t="s">
        <v>843</v>
      </c>
      <c r="D33" s="200" t="s">
        <v>263</v>
      </c>
      <c r="E33" s="35">
        <v>150</v>
      </c>
      <c r="F33" s="201"/>
      <c r="G33" s="202"/>
      <c r="H33" s="24"/>
      <c r="I33" s="24"/>
      <c r="J33" s="24"/>
      <c r="K33" s="13"/>
      <c r="L33" s="13"/>
      <c r="M33" s="14"/>
      <c r="N33" s="14"/>
      <c r="O33" s="14"/>
      <c r="P33" s="13"/>
      <c r="S33" s="27"/>
    </row>
    <row r="34" spans="1:19" ht="38.25">
      <c r="A34" s="195">
        <v>19</v>
      </c>
      <c r="B34" s="196"/>
      <c r="C34" s="56" t="s">
        <v>844</v>
      </c>
      <c r="D34" s="200" t="s">
        <v>263</v>
      </c>
      <c r="E34" s="35">
        <v>30</v>
      </c>
      <c r="F34" s="201"/>
      <c r="G34" s="202"/>
      <c r="H34" s="24"/>
      <c r="I34" s="24"/>
      <c r="J34" s="24"/>
      <c r="K34" s="13"/>
      <c r="L34" s="13"/>
      <c r="M34" s="14"/>
      <c r="N34" s="14"/>
      <c r="O34" s="14"/>
      <c r="P34" s="13"/>
      <c r="S34" s="27"/>
    </row>
    <row r="35" spans="1:19" ht="25.5">
      <c r="A35" s="195">
        <v>20</v>
      </c>
      <c r="B35" s="196"/>
      <c r="C35" s="56" t="s">
        <v>845</v>
      </c>
      <c r="D35" s="200" t="s">
        <v>846</v>
      </c>
      <c r="E35" s="35">
        <v>1</v>
      </c>
      <c r="F35" s="201"/>
      <c r="G35" s="202"/>
      <c r="H35" s="24"/>
      <c r="I35" s="24"/>
      <c r="J35" s="24"/>
      <c r="K35" s="13"/>
      <c r="L35" s="13"/>
      <c r="M35" s="14"/>
      <c r="N35" s="14"/>
      <c r="O35" s="14"/>
      <c r="P35" s="13"/>
      <c r="S35" s="27"/>
    </row>
    <row r="36" spans="1:19">
      <c r="A36" s="195">
        <v>21</v>
      </c>
      <c r="B36" s="196"/>
      <c r="C36" s="56" t="s">
        <v>149</v>
      </c>
      <c r="D36" s="200" t="s">
        <v>846</v>
      </c>
      <c r="E36" s="35">
        <v>1</v>
      </c>
      <c r="F36" s="201"/>
      <c r="G36" s="202"/>
      <c r="H36" s="24"/>
      <c r="I36" s="24"/>
      <c r="J36" s="24"/>
      <c r="K36" s="13"/>
      <c r="L36" s="13"/>
      <c r="M36" s="14"/>
      <c r="N36" s="14"/>
      <c r="O36" s="14"/>
      <c r="P36" s="13"/>
      <c r="S36" s="27"/>
    </row>
    <row r="37" spans="1:19">
      <c r="A37" s="195">
        <v>22</v>
      </c>
      <c r="B37" s="196"/>
      <c r="C37" s="56" t="s">
        <v>847</v>
      </c>
      <c r="D37" s="200" t="s">
        <v>846</v>
      </c>
      <c r="E37" s="35">
        <v>1</v>
      </c>
      <c r="F37" s="201"/>
      <c r="G37" s="202"/>
      <c r="H37" s="24"/>
      <c r="I37" s="24"/>
      <c r="J37" s="24"/>
      <c r="K37" s="13"/>
      <c r="L37" s="13"/>
      <c r="M37" s="14"/>
      <c r="N37" s="14"/>
      <c r="O37" s="14"/>
      <c r="P37" s="13"/>
      <c r="S37" s="27"/>
    </row>
    <row r="38" spans="1:19">
      <c r="A38" s="195"/>
      <c r="B38" s="196"/>
      <c r="C38" s="34" t="s">
        <v>848</v>
      </c>
      <c r="D38" s="200"/>
      <c r="E38" s="35"/>
      <c r="F38" s="201"/>
      <c r="G38" s="202"/>
      <c r="H38" s="24"/>
      <c r="I38" s="24"/>
      <c r="J38" s="24"/>
      <c r="K38" s="13"/>
      <c r="L38" s="13"/>
      <c r="M38" s="14"/>
      <c r="N38" s="14"/>
      <c r="O38" s="14"/>
      <c r="P38" s="13"/>
      <c r="S38" s="27"/>
    </row>
    <row r="39" spans="1:19" ht="38.25">
      <c r="A39" s="195">
        <v>23</v>
      </c>
      <c r="B39" s="196"/>
      <c r="C39" s="56" t="s">
        <v>909</v>
      </c>
      <c r="D39" s="200" t="s">
        <v>618</v>
      </c>
      <c r="E39" s="35">
        <v>11</v>
      </c>
      <c r="F39" s="201"/>
      <c r="G39" s="202"/>
      <c r="H39" s="24"/>
      <c r="I39" s="24"/>
      <c r="J39" s="24"/>
      <c r="K39" s="13"/>
      <c r="L39" s="13"/>
      <c r="M39" s="14"/>
      <c r="N39" s="14"/>
      <c r="O39" s="14"/>
      <c r="P39" s="13"/>
      <c r="S39" s="27"/>
    </row>
    <row r="40" spans="1:19" ht="38.25">
      <c r="A40" s="195">
        <v>24</v>
      </c>
      <c r="B40" s="196"/>
      <c r="C40" s="56" t="s">
        <v>910</v>
      </c>
      <c r="D40" s="200" t="s">
        <v>618</v>
      </c>
      <c r="E40" s="35">
        <v>7</v>
      </c>
      <c r="F40" s="201"/>
      <c r="G40" s="202"/>
      <c r="H40" s="24"/>
      <c r="I40" s="24"/>
      <c r="J40" s="24"/>
      <c r="K40" s="13"/>
      <c r="L40" s="13"/>
      <c r="M40" s="14"/>
      <c r="N40" s="14"/>
      <c r="O40" s="14"/>
      <c r="P40" s="13"/>
      <c r="S40" s="27"/>
    </row>
    <row r="41" spans="1:19" ht="51">
      <c r="A41" s="195">
        <v>25</v>
      </c>
      <c r="B41" s="196"/>
      <c r="C41" s="56" t="s">
        <v>911</v>
      </c>
      <c r="D41" s="200" t="s">
        <v>618</v>
      </c>
      <c r="E41" s="35">
        <v>2</v>
      </c>
      <c r="F41" s="201"/>
      <c r="G41" s="202"/>
      <c r="H41" s="24"/>
      <c r="I41" s="24"/>
      <c r="J41" s="24"/>
      <c r="K41" s="13"/>
      <c r="L41" s="13"/>
      <c r="M41" s="14"/>
      <c r="N41" s="14"/>
      <c r="O41" s="14"/>
      <c r="P41" s="13"/>
      <c r="S41" s="27"/>
    </row>
    <row r="42" spans="1:19" ht="51">
      <c r="A42" s="195">
        <v>26</v>
      </c>
      <c r="B42" s="196"/>
      <c r="C42" s="56" t="s">
        <v>912</v>
      </c>
      <c r="D42" s="200" t="s">
        <v>618</v>
      </c>
      <c r="E42" s="35">
        <v>1</v>
      </c>
      <c r="F42" s="201"/>
      <c r="G42" s="202"/>
      <c r="H42" s="24"/>
      <c r="I42" s="24"/>
      <c r="J42" s="24"/>
      <c r="K42" s="13"/>
      <c r="L42" s="13"/>
      <c r="M42" s="14"/>
      <c r="N42" s="14"/>
      <c r="O42" s="14"/>
      <c r="P42" s="13"/>
      <c r="S42" s="27"/>
    </row>
    <row r="43" spans="1:19" ht="51">
      <c r="A43" s="195">
        <v>27</v>
      </c>
      <c r="B43" s="196"/>
      <c r="C43" s="56" t="s">
        <v>913</v>
      </c>
      <c r="D43" s="200" t="s">
        <v>618</v>
      </c>
      <c r="E43" s="35">
        <v>14</v>
      </c>
      <c r="F43" s="201"/>
      <c r="G43" s="202"/>
      <c r="H43" s="24"/>
      <c r="I43" s="24"/>
      <c r="J43" s="24"/>
      <c r="K43" s="13"/>
      <c r="L43" s="13"/>
      <c r="M43" s="14"/>
      <c r="N43" s="14"/>
      <c r="O43" s="14"/>
      <c r="P43" s="13"/>
      <c r="S43" s="27"/>
    </row>
    <row r="44" spans="1:19" ht="51">
      <c r="A44" s="195">
        <v>28</v>
      </c>
      <c r="B44" s="196"/>
      <c r="C44" s="56" t="s">
        <v>914</v>
      </c>
      <c r="D44" s="200" t="s">
        <v>618</v>
      </c>
      <c r="E44" s="35">
        <v>1</v>
      </c>
      <c r="F44" s="201"/>
      <c r="G44" s="202"/>
      <c r="H44" s="24"/>
      <c r="I44" s="24"/>
      <c r="J44" s="24"/>
      <c r="K44" s="13"/>
      <c r="L44" s="13"/>
      <c r="M44" s="14"/>
      <c r="N44" s="14"/>
      <c r="O44" s="14"/>
      <c r="P44" s="13"/>
      <c r="S44" s="27"/>
    </row>
    <row r="45" spans="1:19" ht="38.25">
      <c r="A45" s="195">
        <v>29</v>
      </c>
      <c r="B45" s="196"/>
      <c r="C45" s="56" t="s">
        <v>915</v>
      </c>
      <c r="D45" s="200" t="s">
        <v>618</v>
      </c>
      <c r="E45" s="35">
        <v>11</v>
      </c>
      <c r="F45" s="201"/>
      <c r="G45" s="202"/>
      <c r="H45" s="24"/>
      <c r="I45" s="24"/>
      <c r="J45" s="24"/>
      <c r="K45" s="13"/>
      <c r="L45" s="13"/>
      <c r="M45" s="14"/>
      <c r="N45" s="14"/>
      <c r="O45" s="14"/>
      <c r="P45" s="13"/>
      <c r="S45" s="27"/>
    </row>
    <row r="46" spans="1:19" ht="38.25">
      <c r="A46" s="195">
        <v>30</v>
      </c>
      <c r="B46" s="196"/>
      <c r="C46" s="56" t="s">
        <v>916</v>
      </c>
      <c r="D46" s="200" t="s">
        <v>618</v>
      </c>
      <c r="E46" s="35">
        <v>1</v>
      </c>
      <c r="F46" s="201"/>
      <c r="G46" s="202"/>
      <c r="H46" s="24"/>
      <c r="I46" s="24"/>
      <c r="J46" s="24"/>
      <c r="K46" s="13"/>
      <c r="L46" s="13"/>
      <c r="M46" s="14"/>
      <c r="N46" s="14"/>
      <c r="O46" s="14"/>
      <c r="P46" s="13"/>
      <c r="S46" s="27"/>
    </row>
    <row r="47" spans="1:19">
      <c r="A47" s="195">
        <v>31</v>
      </c>
      <c r="B47" s="196"/>
      <c r="C47" s="56" t="s">
        <v>849</v>
      </c>
      <c r="D47" s="200" t="s">
        <v>618</v>
      </c>
      <c r="E47" s="35">
        <v>1</v>
      </c>
      <c r="F47" s="201"/>
      <c r="G47" s="202"/>
      <c r="H47" s="24"/>
      <c r="I47" s="24"/>
      <c r="J47" s="24"/>
      <c r="K47" s="13"/>
      <c r="L47" s="13"/>
      <c r="M47" s="14"/>
      <c r="N47" s="14"/>
      <c r="O47" s="14"/>
      <c r="P47" s="13"/>
      <c r="S47" s="27"/>
    </row>
    <row r="48" spans="1:19" ht="38.25">
      <c r="A48" s="195">
        <v>32</v>
      </c>
      <c r="B48" s="196"/>
      <c r="C48" s="56" t="s">
        <v>850</v>
      </c>
      <c r="D48" s="200" t="s">
        <v>618</v>
      </c>
      <c r="E48" s="35">
        <v>1</v>
      </c>
      <c r="F48" s="201"/>
      <c r="G48" s="202"/>
      <c r="H48" s="24"/>
      <c r="I48" s="24"/>
      <c r="J48" s="24"/>
      <c r="K48" s="13"/>
      <c r="L48" s="13"/>
      <c r="M48" s="14"/>
      <c r="N48" s="14"/>
      <c r="O48" s="14"/>
      <c r="P48" s="13"/>
      <c r="S48" s="27"/>
    </row>
    <row r="49" spans="1:19">
      <c r="A49" s="195">
        <v>33</v>
      </c>
      <c r="B49" s="196"/>
      <c r="C49" s="56" t="s">
        <v>851</v>
      </c>
      <c r="D49" s="200" t="s">
        <v>618</v>
      </c>
      <c r="E49" s="35">
        <v>1</v>
      </c>
      <c r="F49" s="201"/>
      <c r="G49" s="202"/>
      <c r="H49" s="24"/>
      <c r="I49" s="24"/>
      <c r="J49" s="24"/>
      <c r="K49" s="13"/>
      <c r="L49" s="13"/>
      <c r="M49" s="14"/>
      <c r="N49" s="14"/>
      <c r="O49" s="14"/>
      <c r="P49" s="13"/>
      <c r="S49" s="27"/>
    </row>
    <row r="50" spans="1:19" ht="25.5">
      <c r="A50" s="195">
        <v>34</v>
      </c>
      <c r="B50" s="196"/>
      <c r="C50" s="56" t="s">
        <v>852</v>
      </c>
      <c r="D50" s="200" t="s">
        <v>618</v>
      </c>
      <c r="E50" s="35">
        <v>6</v>
      </c>
      <c r="F50" s="201"/>
      <c r="G50" s="202"/>
      <c r="H50" s="24"/>
      <c r="I50" s="24"/>
      <c r="J50" s="24"/>
      <c r="K50" s="13"/>
      <c r="L50" s="13"/>
      <c r="M50" s="14"/>
      <c r="N50" s="14"/>
      <c r="O50" s="14"/>
      <c r="P50" s="13"/>
      <c r="S50" s="27"/>
    </row>
    <row r="51" spans="1:19" ht="25.5">
      <c r="A51" s="195">
        <v>35</v>
      </c>
      <c r="B51" s="196"/>
      <c r="C51" s="56" t="s">
        <v>853</v>
      </c>
      <c r="D51" s="200" t="s">
        <v>846</v>
      </c>
      <c r="E51" s="35">
        <v>1</v>
      </c>
      <c r="F51" s="201"/>
      <c r="G51" s="202"/>
      <c r="H51" s="24"/>
      <c r="I51" s="24"/>
      <c r="J51" s="24"/>
      <c r="K51" s="13"/>
      <c r="L51" s="13"/>
      <c r="M51" s="14"/>
      <c r="N51" s="14"/>
      <c r="O51" s="14"/>
      <c r="P51" s="13"/>
      <c r="S51" s="27"/>
    </row>
    <row r="52" spans="1:19">
      <c r="A52" s="195"/>
      <c r="B52" s="196"/>
      <c r="C52" s="34" t="s">
        <v>854</v>
      </c>
      <c r="D52" s="200"/>
      <c r="E52" s="35"/>
      <c r="F52" s="201"/>
      <c r="G52" s="202"/>
      <c r="H52" s="24"/>
      <c r="I52" s="24"/>
      <c r="J52" s="24"/>
      <c r="K52" s="13"/>
      <c r="L52" s="13"/>
      <c r="M52" s="14"/>
      <c r="N52" s="14"/>
      <c r="O52" s="14"/>
      <c r="P52" s="13"/>
      <c r="S52" s="27"/>
    </row>
    <row r="53" spans="1:19" ht="51">
      <c r="A53" s="195">
        <v>36</v>
      </c>
      <c r="B53" s="196"/>
      <c r="C53" s="56" t="s">
        <v>917</v>
      </c>
      <c r="D53" s="200" t="s">
        <v>618</v>
      </c>
      <c r="E53" s="35">
        <v>168</v>
      </c>
      <c r="F53" s="201"/>
      <c r="G53" s="202"/>
      <c r="H53" s="24"/>
      <c r="I53" s="24"/>
      <c r="J53" s="24"/>
      <c r="K53" s="13"/>
      <c r="L53" s="13"/>
      <c r="M53" s="14"/>
      <c r="N53" s="14"/>
      <c r="O53" s="14"/>
      <c r="P53" s="13"/>
      <c r="S53" s="27"/>
    </row>
    <row r="54" spans="1:19" ht="51">
      <c r="A54" s="195">
        <v>37</v>
      </c>
      <c r="B54" s="196"/>
      <c r="C54" s="56" t="s">
        <v>918</v>
      </c>
      <c r="D54" s="200" t="s">
        <v>618</v>
      </c>
      <c r="E54" s="35">
        <v>21</v>
      </c>
      <c r="F54" s="201"/>
      <c r="G54" s="202"/>
      <c r="H54" s="24"/>
      <c r="I54" s="24"/>
      <c r="J54" s="24"/>
      <c r="K54" s="13"/>
      <c r="L54" s="13"/>
      <c r="M54" s="14"/>
      <c r="N54" s="14"/>
      <c r="O54" s="14"/>
      <c r="P54" s="13"/>
      <c r="S54" s="27"/>
    </row>
    <row r="55" spans="1:19" ht="51">
      <c r="A55" s="195">
        <v>38</v>
      </c>
      <c r="B55" s="196"/>
      <c r="C55" s="56" t="s">
        <v>919</v>
      </c>
      <c r="D55" s="200" t="s">
        <v>618</v>
      </c>
      <c r="E55" s="35">
        <v>4</v>
      </c>
      <c r="F55" s="201"/>
      <c r="G55" s="202"/>
      <c r="H55" s="24"/>
      <c r="I55" s="24"/>
      <c r="J55" s="24"/>
      <c r="K55" s="13"/>
      <c r="L55" s="13"/>
      <c r="M55" s="14"/>
      <c r="N55" s="14"/>
      <c r="O55" s="14"/>
      <c r="P55" s="13"/>
      <c r="S55" s="27"/>
    </row>
    <row r="56" spans="1:19">
      <c r="A56" s="195">
        <v>39</v>
      </c>
      <c r="B56" s="196"/>
      <c r="C56" s="56" t="s">
        <v>855</v>
      </c>
      <c r="D56" s="200" t="s">
        <v>846</v>
      </c>
      <c r="E56" s="35">
        <v>1</v>
      </c>
      <c r="F56" s="201"/>
      <c r="G56" s="202"/>
      <c r="H56" s="24"/>
      <c r="I56" s="24"/>
      <c r="J56" s="24"/>
      <c r="K56" s="13"/>
      <c r="L56" s="13"/>
      <c r="M56" s="14"/>
      <c r="N56" s="14"/>
      <c r="O56" s="14"/>
      <c r="P56" s="13"/>
      <c r="S56" s="27"/>
    </row>
    <row r="57" spans="1:19">
      <c r="A57" s="195">
        <v>40</v>
      </c>
      <c r="B57" s="196"/>
      <c r="C57" s="56" t="s">
        <v>856</v>
      </c>
      <c r="D57" s="200" t="s">
        <v>618</v>
      </c>
      <c r="E57" s="35">
        <v>42</v>
      </c>
      <c r="F57" s="201"/>
      <c r="G57" s="202"/>
      <c r="H57" s="24"/>
      <c r="I57" s="24"/>
      <c r="J57" s="24"/>
      <c r="K57" s="13"/>
      <c r="L57" s="13"/>
      <c r="M57" s="14"/>
      <c r="N57" s="14"/>
      <c r="O57" s="14"/>
      <c r="P57" s="13"/>
      <c r="S57" s="27"/>
    </row>
    <row r="58" spans="1:19">
      <c r="A58" s="195"/>
      <c r="B58" s="196"/>
      <c r="C58" s="34" t="s">
        <v>857</v>
      </c>
      <c r="D58" s="200"/>
      <c r="E58" s="35"/>
      <c r="F58" s="201"/>
      <c r="G58" s="202"/>
      <c r="H58" s="24"/>
      <c r="I58" s="24"/>
      <c r="J58" s="24"/>
      <c r="K58" s="13"/>
      <c r="L58" s="13"/>
      <c r="M58" s="14"/>
      <c r="N58" s="14"/>
      <c r="O58" s="14"/>
      <c r="P58" s="13"/>
      <c r="S58" s="27"/>
    </row>
    <row r="59" spans="1:19">
      <c r="A59" s="195">
        <v>41</v>
      </c>
      <c r="B59" s="196"/>
      <c r="C59" s="56" t="s">
        <v>858</v>
      </c>
      <c r="D59" s="200" t="s">
        <v>618</v>
      </c>
      <c r="E59" s="35">
        <v>1</v>
      </c>
      <c r="F59" s="201"/>
      <c r="G59" s="202"/>
      <c r="H59" s="24"/>
      <c r="I59" s="24"/>
      <c r="J59" s="24"/>
      <c r="K59" s="13"/>
      <c r="L59" s="13"/>
      <c r="M59" s="14"/>
      <c r="N59" s="14"/>
      <c r="O59" s="14"/>
      <c r="P59" s="13"/>
      <c r="S59" s="27"/>
    </row>
    <row r="60" spans="1:19" ht="51">
      <c r="A60" s="195">
        <v>42</v>
      </c>
      <c r="B60" s="196"/>
      <c r="C60" s="56" t="s">
        <v>859</v>
      </c>
      <c r="D60" s="200" t="s">
        <v>618</v>
      </c>
      <c r="E60" s="35">
        <v>3</v>
      </c>
      <c r="F60" s="201"/>
      <c r="G60" s="202"/>
      <c r="H60" s="24"/>
      <c r="I60" s="24"/>
      <c r="J60" s="24"/>
      <c r="K60" s="13"/>
      <c r="L60" s="13"/>
      <c r="M60" s="14"/>
      <c r="N60" s="14"/>
      <c r="O60" s="14"/>
      <c r="P60" s="13"/>
      <c r="S60" s="27"/>
    </row>
    <row r="61" spans="1:19" ht="51">
      <c r="A61" s="195">
        <v>43</v>
      </c>
      <c r="B61" s="196"/>
      <c r="C61" s="56" t="s">
        <v>860</v>
      </c>
      <c r="D61" s="200" t="s">
        <v>618</v>
      </c>
      <c r="E61" s="35">
        <v>2</v>
      </c>
      <c r="F61" s="201"/>
      <c r="G61" s="202"/>
      <c r="H61" s="24"/>
      <c r="I61" s="24"/>
      <c r="J61" s="24"/>
      <c r="K61" s="13"/>
      <c r="L61" s="13"/>
      <c r="M61" s="14"/>
      <c r="N61" s="14"/>
      <c r="O61" s="14"/>
      <c r="P61" s="13"/>
      <c r="S61" s="27"/>
    </row>
    <row r="62" spans="1:19" ht="51">
      <c r="A62" s="195">
        <v>44</v>
      </c>
      <c r="B62" s="196"/>
      <c r="C62" s="56" t="s">
        <v>861</v>
      </c>
      <c r="D62" s="200" t="s">
        <v>618</v>
      </c>
      <c r="E62" s="35">
        <v>6</v>
      </c>
      <c r="F62" s="201"/>
      <c r="G62" s="202"/>
      <c r="H62" s="24"/>
      <c r="I62" s="24"/>
      <c r="J62" s="24"/>
      <c r="K62" s="13"/>
      <c r="L62" s="13"/>
      <c r="M62" s="14"/>
      <c r="N62" s="14"/>
      <c r="O62" s="14"/>
      <c r="P62" s="13"/>
      <c r="S62" s="27"/>
    </row>
    <row r="63" spans="1:19" ht="38.25">
      <c r="A63" s="195">
        <v>45</v>
      </c>
      <c r="B63" s="196"/>
      <c r="C63" s="56" t="s">
        <v>862</v>
      </c>
      <c r="D63" s="200" t="s">
        <v>618</v>
      </c>
      <c r="E63" s="35">
        <v>2</v>
      </c>
      <c r="F63" s="201"/>
      <c r="G63" s="202"/>
      <c r="H63" s="24"/>
      <c r="I63" s="24"/>
      <c r="J63" s="24"/>
      <c r="K63" s="13"/>
      <c r="L63" s="13"/>
      <c r="M63" s="14"/>
      <c r="N63" s="14"/>
      <c r="O63" s="14"/>
      <c r="P63" s="13"/>
      <c r="S63" s="27"/>
    </row>
    <row r="64" spans="1:19" ht="25.5">
      <c r="A64" s="195">
        <v>46</v>
      </c>
      <c r="B64" s="196"/>
      <c r="C64" s="56" t="s">
        <v>863</v>
      </c>
      <c r="D64" s="200" t="s">
        <v>618</v>
      </c>
      <c r="E64" s="35">
        <v>6</v>
      </c>
      <c r="F64" s="201"/>
      <c r="G64" s="202"/>
      <c r="H64" s="24"/>
      <c r="I64" s="24"/>
      <c r="J64" s="24"/>
      <c r="K64" s="13"/>
      <c r="L64" s="13"/>
      <c r="M64" s="14"/>
      <c r="N64" s="14"/>
      <c r="O64" s="14"/>
      <c r="P64" s="13"/>
      <c r="S64" s="27"/>
    </row>
    <row r="65" spans="1:19" ht="38.25">
      <c r="A65" s="195">
        <v>47</v>
      </c>
      <c r="B65" s="196"/>
      <c r="C65" s="56" t="s">
        <v>864</v>
      </c>
      <c r="D65" s="200" t="s">
        <v>618</v>
      </c>
      <c r="E65" s="35">
        <v>36</v>
      </c>
      <c r="F65" s="201"/>
      <c r="G65" s="202"/>
      <c r="H65" s="24"/>
      <c r="I65" s="24"/>
      <c r="J65" s="24"/>
      <c r="K65" s="13"/>
      <c r="L65" s="13"/>
      <c r="M65" s="14"/>
      <c r="N65" s="14"/>
      <c r="O65" s="14"/>
      <c r="P65" s="13"/>
      <c r="S65" s="27"/>
    </row>
    <row r="66" spans="1:19" ht="51">
      <c r="A66" s="195">
        <v>48</v>
      </c>
      <c r="B66" s="196"/>
      <c r="C66" s="56" t="s">
        <v>865</v>
      </c>
      <c r="D66" s="200" t="s">
        <v>618</v>
      </c>
      <c r="E66" s="35">
        <v>55</v>
      </c>
      <c r="F66" s="201"/>
      <c r="G66" s="202"/>
      <c r="H66" s="24"/>
      <c r="I66" s="24"/>
      <c r="J66" s="24"/>
      <c r="K66" s="13"/>
      <c r="L66" s="13"/>
      <c r="M66" s="14"/>
      <c r="N66" s="14"/>
      <c r="O66" s="14"/>
      <c r="P66" s="13"/>
      <c r="S66" s="27"/>
    </row>
    <row r="67" spans="1:19" ht="25.5">
      <c r="A67" s="195">
        <v>49</v>
      </c>
      <c r="B67" s="196"/>
      <c r="C67" s="56" t="s">
        <v>866</v>
      </c>
      <c r="D67" s="200" t="s">
        <v>618</v>
      </c>
      <c r="E67" s="35">
        <v>1</v>
      </c>
      <c r="F67" s="201"/>
      <c r="G67" s="202"/>
      <c r="H67" s="24"/>
      <c r="I67" s="24"/>
      <c r="J67" s="24"/>
      <c r="K67" s="13"/>
      <c r="L67" s="13"/>
      <c r="M67" s="14"/>
      <c r="N67" s="14"/>
      <c r="O67" s="14"/>
      <c r="P67" s="13"/>
      <c r="S67" s="27"/>
    </row>
    <row r="68" spans="1:19" ht="25.5">
      <c r="A68" s="195">
        <v>50</v>
      </c>
      <c r="B68" s="196"/>
      <c r="C68" s="56" t="s">
        <v>867</v>
      </c>
      <c r="D68" s="200" t="s">
        <v>618</v>
      </c>
      <c r="E68" s="35">
        <v>1</v>
      </c>
      <c r="F68" s="201"/>
      <c r="G68" s="202"/>
      <c r="H68" s="24"/>
      <c r="I68" s="24"/>
      <c r="J68" s="24"/>
      <c r="K68" s="13"/>
      <c r="L68" s="13"/>
      <c r="M68" s="14"/>
      <c r="N68" s="14"/>
      <c r="O68" s="14"/>
      <c r="P68" s="13"/>
      <c r="S68" s="27"/>
    </row>
    <row r="69" spans="1:19" ht="25.5">
      <c r="A69" s="195">
        <v>51</v>
      </c>
      <c r="B69" s="196"/>
      <c r="C69" s="56" t="s">
        <v>868</v>
      </c>
      <c r="D69" s="200" t="s">
        <v>618</v>
      </c>
      <c r="E69" s="35">
        <v>6</v>
      </c>
      <c r="F69" s="201"/>
      <c r="G69" s="202"/>
      <c r="H69" s="24"/>
      <c r="I69" s="24"/>
      <c r="J69" s="24"/>
      <c r="K69" s="13"/>
      <c r="L69" s="13"/>
      <c r="M69" s="14"/>
      <c r="N69" s="14"/>
      <c r="O69" s="14"/>
      <c r="P69" s="13"/>
      <c r="S69" s="27"/>
    </row>
    <row r="70" spans="1:19" ht="25.5">
      <c r="A70" s="195">
        <v>52</v>
      </c>
      <c r="B70" s="196"/>
      <c r="C70" s="56" t="s">
        <v>869</v>
      </c>
      <c r="D70" s="200" t="s">
        <v>618</v>
      </c>
      <c r="E70" s="35">
        <v>6</v>
      </c>
      <c r="F70" s="201"/>
      <c r="G70" s="202"/>
      <c r="H70" s="24"/>
      <c r="I70" s="24"/>
      <c r="J70" s="24"/>
      <c r="K70" s="13"/>
      <c r="L70" s="13"/>
      <c r="M70" s="14"/>
      <c r="N70" s="14"/>
      <c r="O70" s="14"/>
      <c r="P70" s="13"/>
      <c r="S70" s="27"/>
    </row>
    <row r="71" spans="1:19" ht="25.5">
      <c r="A71" s="195">
        <v>53</v>
      </c>
      <c r="B71" s="196"/>
      <c r="C71" s="56" t="s">
        <v>870</v>
      </c>
      <c r="D71" s="200" t="s">
        <v>618</v>
      </c>
      <c r="E71" s="35">
        <v>2</v>
      </c>
      <c r="F71" s="201"/>
      <c r="G71" s="202"/>
      <c r="H71" s="24"/>
      <c r="I71" s="24"/>
      <c r="J71" s="24"/>
      <c r="K71" s="13"/>
      <c r="L71" s="13"/>
      <c r="M71" s="14"/>
      <c r="N71" s="14"/>
      <c r="O71" s="14"/>
      <c r="P71" s="13"/>
      <c r="S71" s="27"/>
    </row>
    <row r="72" spans="1:19" ht="38.25">
      <c r="A72" s="195">
        <v>54</v>
      </c>
      <c r="B72" s="196"/>
      <c r="C72" s="56" t="s">
        <v>871</v>
      </c>
      <c r="D72" s="200" t="s">
        <v>618</v>
      </c>
      <c r="E72" s="35">
        <v>9</v>
      </c>
      <c r="F72" s="201"/>
      <c r="G72" s="202"/>
      <c r="H72" s="24"/>
      <c r="I72" s="24"/>
      <c r="J72" s="24"/>
      <c r="K72" s="13"/>
      <c r="L72" s="13"/>
      <c r="M72" s="14"/>
      <c r="N72" s="14"/>
      <c r="O72" s="14"/>
      <c r="P72" s="13"/>
      <c r="S72" s="27"/>
    </row>
    <row r="73" spans="1:19" ht="38.25">
      <c r="A73" s="195">
        <v>55</v>
      </c>
      <c r="B73" s="196"/>
      <c r="C73" s="56" t="s">
        <v>872</v>
      </c>
      <c r="D73" s="200" t="s">
        <v>618</v>
      </c>
      <c r="E73" s="35">
        <v>6</v>
      </c>
      <c r="F73" s="201"/>
      <c r="G73" s="202"/>
      <c r="H73" s="24"/>
      <c r="I73" s="24"/>
      <c r="J73" s="24"/>
      <c r="K73" s="13"/>
      <c r="L73" s="13"/>
      <c r="M73" s="14"/>
      <c r="N73" s="14"/>
      <c r="O73" s="14"/>
      <c r="P73" s="13"/>
      <c r="S73" s="27"/>
    </row>
    <row r="74" spans="1:19" ht="38.25">
      <c r="A74" s="195">
        <v>56</v>
      </c>
      <c r="B74" s="196"/>
      <c r="C74" s="56" t="s">
        <v>873</v>
      </c>
      <c r="D74" s="200" t="s">
        <v>618</v>
      </c>
      <c r="E74" s="35">
        <v>2</v>
      </c>
      <c r="F74" s="201"/>
      <c r="G74" s="202"/>
      <c r="H74" s="24"/>
      <c r="I74" s="24"/>
      <c r="J74" s="24"/>
      <c r="K74" s="13"/>
      <c r="L74" s="13"/>
      <c r="M74" s="14"/>
      <c r="N74" s="14"/>
      <c r="O74" s="14"/>
      <c r="P74" s="13"/>
      <c r="S74" s="27"/>
    </row>
    <row r="75" spans="1:19" ht="38.25">
      <c r="A75" s="195">
        <v>57</v>
      </c>
      <c r="B75" s="196"/>
      <c r="C75" s="56" t="s">
        <v>874</v>
      </c>
      <c r="D75" s="200" t="s">
        <v>618</v>
      </c>
      <c r="E75" s="35">
        <v>2</v>
      </c>
      <c r="F75" s="201"/>
      <c r="G75" s="202"/>
      <c r="H75" s="24"/>
      <c r="I75" s="24"/>
      <c r="J75" s="24"/>
      <c r="K75" s="13"/>
      <c r="L75" s="13"/>
      <c r="M75" s="14"/>
      <c r="N75" s="14"/>
      <c r="O75" s="14"/>
      <c r="P75" s="13"/>
      <c r="S75" s="27"/>
    </row>
    <row r="76" spans="1:19" ht="25.5">
      <c r="A76" s="195">
        <v>58</v>
      </c>
      <c r="B76" s="196"/>
      <c r="C76" s="56" t="s">
        <v>875</v>
      </c>
      <c r="D76" s="200" t="s">
        <v>618</v>
      </c>
      <c r="E76" s="35">
        <v>15</v>
      </c>
      <c r="F76" s="201"/>
      <c r="G76" s="202"/>
      <c r="H76" s="24"/>
      <c r="I76" s="24"/>
      <c r="J76" s="24"/>
      <c r="K76" s="13"/>
      <c r="L76" s="13"/>
      <c r="M76" s="14"/>
      <c r="N76" s="14"/>
      <c r="O76" s="14"/>
      <c r="P76" s="13"/>
      <c r="S76" s="27"/>
    </row>
    <row r="77" spans="1:19" ht="38.25">
      <c r="A77" s="195">
        <v>59</v>
      </c>
      <c r="B77" s="196"/>
      <c r="C77" s="56" t="s">
        <v>876</v>
      </c>
      <c r="D77" s="200" t="s">
        <v>618</v>
      </c>
      <c r="E77" s="35">
        <v>5</v>
      </c>
      <c r="F77" s="201"/>
      <c r="G77" s="202"/>
      <c r="H77" s="24"/>
      <c r="I77" s="24"/>
      <c r="J77" s="24"/>
      <c r="K77" s="13"/>
      <c r="L77" s="13"/>
      <c r="M77" s="14"/>
      <c r="N77" s="14"/>
      <c r="O77" s="14"/>
      <c r="P77" s="13"/>
      <c r="S77" s="27"/>
    </row>
    <row r="78" spans="1:19" ht="38.25">
      <c r="A78" s="195">
        <v>60</v>
      </c>
      <c r="B78" s="196"/>
      <c r="C78" s="56" t="s">
        <v>877</v>
      </c>
      <c r="D78" s="200" t="s">
        <v>618</v>
      </c>
      <c r="E78" s="35">
        <v>13</v>
      </c>
      <c r="F78" s="201"/>
      <c r="G78" s="202"/>
      <c r="H78" s="24"/>
      <c r="I78" s="24"/>
      <c r="J78" s="24"/>
      <c r="K78" s="13"/>
      <c r="L78" s="13"/>
      <c r="M78" s="14"/>
      <c r="N78" s="14"/>
      <c r="O78" s="14"/>
      <c r="P78" s="13"/>
      <c r="S78" s="27"/>
    </row>
    <row r="79" spans="1:19" ht="25.5">
      <c r="A79" s="195">
        <v>61</v>
      </c>
      <c r="B79" s="196"/>
      <c r="C79" s="56" t="s">
        <v>878</v>
      </c>
      <c r="D79" s="200" t="s">
        <v>618</v>
      </c>
      <c r="E79" s="35">
        <v>14</v>
      </c>
      <c r="F79" s="201"/>
      <c r="G79" s="202"/>
      <c r="H79" s="24"/>
      <c r="I79" s="24"/>
      <c r="J79" s="24"/>
      <c r="K79" s="13"/>
      <c r="L79" s="13"/>
      <c r="M79" s="14"/>
      <c r="N79" s="14"/>
      <c r="O79" s="14"/>
      <c r="P79" s="13"/>
      <c r="S79" s="27"/>
    </row>
    <row r="80" spans="1:19" ht="38.25">
      <c r="A80" s="195">
        <v>62</v>
      </c>
      <c r="B80" s="196"/>
      <c r="C80" s="56" t="s">
        <v>879</v>
      </c>
      <c r="D80" s="200" t="s">
        <v>263</v>
      </c>
      <c r="E80" s="35">
        <v>60</v>
      </c>
      <c r="F80" s="201"/>
      <c r="G80" s="202"/>
      <c r="H80" s="24"/>
      <c r="I80" s="24"/>
      <c r="J80" s="24"/>
      <c r="K80" s="13"/>
      <c r="L80" s="13"/>
      <c r="M80" s="14"/>
      <c r="N80" s="14"/>
      <c r="O80" s="14"/>
      <c r="P80" s="13"/>
      <c r="S80" s="27"/>
    </row>
    <row r="81" spans="1:19">
      <c r="A81" s="195">
        <v>63</v>
      </c>
      <c r="B81" s="196"/>
      <c r="C81" s="56" t="s">
        <v>149</v>
      </c>
      <c r="D81" s="200" t="s">
        <v>846</v>
      </c>
      <c r="E81" s="35">
        <v>1</v>
      </c>
      <c r="F81" s="201"/>
      <c r="G81" s="202"/>
      <c r="H81" s="24"/>
      <c r="I81" s="24"/>
      <c r="J81" s="24"/>
      <c r="K81" s="13"/>
      <c r="L81" s="13"/>
      <c r="M81" s="14"/>
      <c r="N81" s="14"/>
      <c r="O81" s="14"/>
      <c r="P81" s="13"/>
      <c r="S81" s="27"/>
    </row>
    <row r="82" spans="1:19">
      <c r="A82" s="195"/>
      <c r="B82" s="196"/>
      <c r="C82" s="34" t="s">
        <v>880</v>
      </c>
      <c r="D82" s="200"/>
      <c r="E82" s="35"/>
      <c r="F82" s="201"/>
      <c r="G82" s="202"/>
      <c r="H82" s="24"/>
      <c r="I82" s="24"/>
      <c r="J82" s="24"/>
      <c r="K82" s="13"/>
      <c r="L82" s="13"/>
      <c r="M82" s="14"/>
      <c r="N82" s="14"/>
      <c r="O82" s="14"/>
      <c r="P82" s="13"/>
      <c r="S82" s="27"/>
    </row>
    <row r="83" spans="1:19" ht="38.25">
      <c r="A83" s="195">
        <v>64</v>
      </c>
      <c r="B83" s="196"/>
      <c r="C83" s="56" t="s">
        <v>881</v>
      </c>
      <c r="D83" s="200" t="s">
        <v>263</v>
      </c>
      <c r="E83" s="35">
        <v>9</v>
      </c>
      <c r="F83" s="201"/>
      <c r="G83" s="202"/>
      <c r="H83" s="24"/>
      <c r="I83" s="24"/>
      <c r="J83" s="24"/>
      <c r="K83" s="13"/>
      <c r="L83" s="13"/>
      <c r="M83" s="14"/>
      <c r="N83" s="14"/>
      <c r="O83" s="14"/>
      <c r="P83" s="13"/>
      <c r="S83" s="27"/>
    </row>
    <row r="84" spans="1:19" ht="38.25">
      <c r="A84" s="195">
        <v>65</v>
      </c>
      <c r="B84" s="196"/>
      <c r="C84" s="56" t="s">
        <v>882</v>
      </c>
      <c r="D84" s="200" t="s">
        <v>263</v>
      </c>
      <c r="E84" s="35">
        <v>40</v>
      </c>
      <c r="F84" s="201"/>
      <c r="G84" s="202"/>
      <c r="H84" s="24"/>
      <c r="I84" s="24"/>
      <c r="J84" s="24"/>
      <c r="K84" s="13"/>
      <c r="L84" s="13"/>
      <c r="M84" s="14"/>
      <c r="N84" s="14"/>
      <c r="O84" s="14"/>
      <c r="P84" s="13"/>
      <c r="S84" s="27"/>
    </row>
    <row r="85" spans="1:19">
      <c r="A85" s="195">
        <v>66</v>
      </c>
      <c r="B85" s="196"/>
      <c r="C85" s="56" t="s">
        <v>883</v>
      </c>
      <c r="D85" s="200" t="s">
        <v>846</v>
      </c>
      <c r="E85" s="35">
        <v>1</v>
      </c>
      <c r="F85" s="201"/>
      <c r="G85" s="202"/>
      <c r="H85" s="24"/>
      <c r="I85" s="24"/>
      <c r="J85" s="24"/>
      <c r="K85" s="13"/>
      <c r="L85" s="13"/>
      <c r="M85" s="14"/>
      <c r="N85" s="14"/>
      <c r="O85" s="14"/>
      <c r="P85" s="13"/>
      <c r="S85" s="27"/>
    </row>
    <row r="86" spans="1:19">
      <c r="A86" s="195"/>
      <c r="B86" s="196"/>
      <c r="C86" s="34" t="s">
        <v>884</v>
      </c>
      <c r="D86" s="200"/>
      <c r="E86" s="35"/>
      <c r="F86" s="201"/>
      <c r="G86" s="202"/>
      <c r="H86" s="24"/>
      <c r="I86" s="24"/>
      <c r="J86" s="24"/>
      <c r="K86" s="13"/>
      <c r="L86" s="13"/>
      <c r="M86" s="14"/>
      <c r="N86" s="14"/>
      <c r="O86" s="14"/>
      <c r="P86" s="13"/>
      <c r="S86" s="27"/>
    </row>
    <row r="87" spans="1:19" ht="25.5">
      <c r="A87" s="195">
        <v>67</v>
      </c>
      <c r="B87" s="196"/>
      <c r="C87" s="56" t="s">
        <v>896</v>
      </c>
      <c r="D87" s="200" t="s">
        <v>263</v>
      </c>
      <c r="E87" s="35">
        <v>190</v>
      </c>
      <c r="F87" s="201"/>
      <c r="G87" s="202"/>
      <c r="H87" s="24"/>
      <c r="I87" s="24"/>
      <c r="J87" s="24"/>
      <c r="K87" s="13"/>
      <c r="L87" s="13"/>
      <c r="M87" s="14"/>
      <c r="N87" s="14"/>
      <c r="O87" s="14"/>
      <c r="P87" s="13"/>
      <c r="S87" s="27"/>
    </row>
    <row r="88" spans="1:19" ht="25.5">
      <c r="A88" s="195">
        <v>68</v>
      </c>
      <c r="B88" s="196"/>
      <c r="C88" s="56" t="s">
        <v>886</v>
      </c>
      <c r="D88" s="200" t="s">
        <v>263</v>
      </c>
      <c r="E88" s="35">
        <v>49</v>
      </c>
      <c r="F88" s="201"/>
      <c r="G88" s="202"/>
      <c r="H88" s="24"/>
      <c r="I88" s="24"/>
      <c r="J88" s="24"/>
      <c r="K88" s="13"/>
      <c r="L88" s="13"/>
      <c r="M88" s="14"/>
      <c r="N88" s="14"/>
      <c r="O88" s="14"/>
      <c r="P88" s="13"/>
      <c r="S88" s="27"/>
    </row>
    <row r="89" spans="1:19">
      <c r="A89" s="195">
        <v>69</v>
      </c>
      <c r="B89" s="196"/>
      <c r="C89" s="56" t="s">
        <v>887</v>
      </c>
      <c r="D89" s="200" t="s">
        <v>618</v>
      </c>
      <c r="E89" s="35">
        <v>15</v>
      </c>
      <c r="F89" s="201"/>
      <c r="G89" s="202"/>
      <c r="H89" s="24"/>
      <c r="I89" s="24"/>
      <c r="J89" s="24"/>
      <c r="K89" s="13"/>
      <c r="L89" s="13"/>
      <c r="M89" s="14"/>
      <c r="N89" s="14"/>
      <c r="O89" s="14"/>
      <c r="P89" s="13"/>
      <c r="S89" s="27"/>
    </row>
    <row r="90" spans="1:19" ht="25.5">
      <c r="A90" s="195">
        <v>70</v>
      </c>
      <c r="B90" s="196"/>
      <c r="C90" s="56" t="s">
        <v>888</v>
      </c>
      <c r="D90" s="200" t="s">
        <v>618</v>
      </c>
      <c r="E90" s="35">
        <v>14</v>
      </c>
      <c r="F90" s="201"/>
      <c r="G90" s="202"/>
      <c r="H90" s="24"/>
      <c r="I90" s="24"/>
      <c r="J90" s="24"/>
      <c r="K90" s="13"/>
      <c r="L90" s="13"/>
      <c r="M90" s="14"/>
      <c r="N90" s="14"/>
      <c r="O90" s="14"/>
      <c r="P90" s="13"/>
      <c r="S90" s="27"/>
    </row>
    <row r="91" spans="1:19">
      <c r="A91" s="195">
        <v>71</v>
      </c>
      <c r="B91" s="196"/>
      <c r="C91" s="56" t="s">
        <v>889</v>
      </c>
      <c r="D91" s="200" t="s">
        <v>618</v>
      </c>
      <c r="E91" s="35">
        <v>7</v>
      </c>
      <c r="F91" s="201"/>
      <c r="G91" s="202"/>
      <c r="H91" s="24"/>
      <c r="I91" s="24"/>
      <c r="J91" s="24"/>
      <c r="K91" s="13"/>
      <c r="L91" s="13"/>
      <c r="M91" s="14"/>
      <c r="N91" s="14"/>
      <c r="O91" s="14"/>
      <c r="P91" s="13"/>
      <c r="S91" s="27"/>
    </row>
    <row r="92" spans="1:19" ht="25.5">
      <c r="A92" s="195">
        <v>72</v>
      </c>
      <c r="B92" s="196"/>
      <c r="C92" s="56" t="s">
        <v>890</v>
      </c>
      <c r="D92" s="200" t="s">
        <v>618</v>
      </c>
      <c r="E92" s="35">
        <v>180</v>
      </c>
      <c r="F92" s="201"/>
      <c r="G92" s="202"/>
      <c r="H92" s="24"/>
      <c r="I92" s="24"/>
      <c r="J92" s="24"/>
      <c r="K92" s="13"/>
      <c r="L92" s="13"/>
      <c r="M92" s="14"/>
      <c r="N92" s="14"/>
      <c r="O92" s="14"/>
      <c r="P92" s="13"/>
      <c r="S92" s="27"/>
    </row>
    <row r="93" spans="1:19" ht="25.5">
      <c r="A93" s="195">
        <v>73</v>
      </c>
      <c r="B93" s="196"/>
      <c r="C93" s="56" t="s">
        <v>891</v>
      </c>
      <c r="D93" s="200" t="s">
        <v>618</v>
      </c>
      <c r="E93" s="35">
        <v>98</v>
      </c>
      <c r="F93" s="201"/>
      <c r="G93" s="202"/>
      <c r="H93" s="24"/>
      <c r="I93" s="24"/>
      <c r="J93" s="24"/>
      <c r="K93" s="13"/>
      <c r="L93" s="13"/>
      <c r="M93" s="14"/>
      <c r="N93" s="14"/>
      <c r="O93" s="14"/>
      <c r="P93" s="13"/>
      <c r="S93" s="27"/>
    </row>
    <row r="94" spans="1:19" ht="25.5">
      <c r="A94" s="195">
        <v>74</v>
      </c>
      <c r="B94" s="196"/>
      <c r="C94" s="56" t="s">
        <v>892</v>
      </c>
      <c r="D94" s="200" t="s">
        <v>618</v>
      </c>
      <c r="E94" s="35">
        <v>7</v>
      </c>
      <c r="F94" s="201"/>
      <c r="G94" s="202"/>
      <c r="H94" s="24"/>
      <c r="I94" s="24"/>
      <c r="J94" s="24"/>
      <c r="K94" s="13"/>
      <c r="L94" s="13"/>
      <c r="M94" s="14"/>
      <c r="N94" s="14"/>
      <c r="O94" s="14"/>
      <c r="P94" s="13"/>
      <c r="S94" s="27"/>
    </row>
    <row r="95" spans="1:19" ht="25.5">
      <c r="A95" s="195">
        <v>75</v>
      </c>
      <c r="B95" s="196"/>
      <c r="C95" s="56" t="s">
        <v>893</v>
      </c>
      <c r="D95" s="200" t="s">
        <v>618</v>
      </c>
      <c r="E95" s="35">
        <v>7</v>
      </c>
      <c r="F95" s="201"/>
      <c r="G95" s="202"/>
      <c r="H95" s="24"/>
      <c r="I95" s="24"/>
      <c r="J95" s="24"/>
      <c r="K95" s="13"/>
      <c r="L95" s="13"/>
      <c r="M95" s="14"/>
      <c r="N95" s="14"/>
      <c r="O95" s="14"/>
      <c r="P95" s="13"/>
      <c r="S95" s="27"/>
    </row>
    <row r="96" spans="1:19">
      <c r="A96" s="195">
        <v>76</v>
      </c>
      <c r="B96" s="196"/>
      <c r="C96" s="56" t="s">
        <v>894</v>
      </c>
      <c r="D96" s="200" t="s">
        <v>618</v>
      </c>
      <c r="E96" s="35">
        <v>7</v>
      </c>
      <c r="F96" s="201"/>
      <c r="G96" s="202"/>
      <c r="H96" s="24"/>
      <c r="I96" s="24"/>
      <c r="J96" s="24"/>
      <c r="K96" s="13"/>
      <c r="L96" s="13"/>
      <c r="M96" s="14"/>
      <c r="N96" s="14"/>
      <c r="O96" s="14"/>
      <c r="P96" s="13"/>
      <c r="S96" s="27"/>
    </row>
    <row r="97" spans="1:19">
      <c r="A97" s="195">
        <v>77</v>
      </c>
      <c r="B97" s="196"/>
      <c r="C97" s="56" t="s">
        <v>895</v>
      </c>
      <c r="D97" s="200" t="s">
        <v>263</v>
      </c>
      <c r="E97" s="35">
        <v>14</v>
      </c>
      <c r="F97" s="201"/>
      <c r="G97" s="202"/>
      <c r="H97" s="24"/>
      <c r="I97" s="24"/>
      <c r="J97" s="24"/>
      <c r="K97" s="13"/>
      <c r="L97" s="13"/>
      <c r="M97" s="14"/>
      <c r="N97" s="14"/>
      <c r="O97" s="14"/>
      <c r="P97" s="13"/>
      <c r="S97" s="27"/>
    </row>
    <row r="98" spans="1:19">
      <c r="A98" s="195"/>
      <c r="B98" s="196"/>
      <c r="C98" s="34" t="s">
        <v>955</v>
      </c>
      <c r="D98" s="200"/>
      <c r="E98" s="35"/>
      <c r="F98" s="201"/>
      <c r="G98" s="201"/>
      <c r="H98" s="24"/>
      <c r="I98" s="24"/>
      <c r="J98" s="24"/>
      <c r="K98" s="13"/>
      <c r="L98" s="13"/>
      <c r="M98" s="14"/>
      <c r="N98" s="14"/>
      <c r="O98" s="14"/>
      <c r="P98" s="13"/>
      <c r="S98" s="27"/>
    </row>
    <row r="99" spans="1:19">
      <c r="A99" s="203">
        <f>A97+1</f>
        <v>78</v>
      </c>
      <c r="B99" s="204"/>
      <c r="C99" s="57" t="s">
        <v>956</v>
      </c>
      <c r="D99" s="200" t="s">
        <v>610</v>
      </c>
      <c r="E99" s="35">
        <v>1</v>
      </c>
      <c r="F99" s="201"/>
      <c r="G99" s="202"/>
      <c r="H99" s="24"/>
      <c r="I99" s="24"/>
      <c r="J99" s="24"/>
      <c r="K99" s="13"/>
      <c r="L99" s="13"/>
      <c r="M99" s="14"/>
      <c r="N99" s="14"/>
      <c r="O99" s="14"/>
      <c r="P99" s="13"/>
      <c r="S99" s="27"/>
    </row>
    <row r="100" spans="1:19">
      <c r="A100" s="46"/>
      <c r="B100" s="46"/>
      <c r="C100" s="57"/>
      <c r="D100" s="42"/>
      <c r="E100" s="43"/>
      <c r="F100" s="98"/>
      <c r="G100" s="99"/>
      <c r="H100" s="44"/>
      <c r="I100" s="44"/>
      <c r="J100" s="44"/>
      <c r="K100" s="13"/>
      <c r="L100" s="13"/>
      <c r="M100" s="14"/>
      <c r="N100" s="14"/>
      <c r="O100" s="14"/>
      <c r="P100" s="13"/>
    </row>
    <row r="101" spans="1:19" s="1" customFormat="1" ht="38.25" customHeight="1">
      <c r="A101" s="45"/>
      <c r="B101" s="47"/>
      <c r="C101" s="62" t="str">
        <f>'1.1 Pamati, ā.inž.'!$C$43</f>
        <v xml:space="preserve">Tiešās izmaksas kopā, t. sk. darba devēja sociālais nodoklis </v>
      </c>
      <c r="D101" s="48"/>
      <c r="E101" s="41"/>
      <c r="F101" s="7"/>
      <c r="G101" s="7"/>
      <c r="H101" s="7"/>
      <c r="I101" s="7"/>
      <c r="J101" s="7"/>
      <c r="K101" s="8"/>
      <c r="L101" s="8">
        <f>SUM(L14:L100)</f>
        <v>0</v>
      </c>
      <c r="M101" s="8">
        <f>SUM(M14:M100)</f>
        <v>0</v>
      </c>
      <c r="N101" s="8">
        <f>SUM(N14:N100)</f>
        <v>0</v>
      </c>
      <c r="O101" s="8">
        <f>SUM(O14:O100)</f>
        <v>0</v>
      </c>
      <c r="P101" s="8">
        <f>SUM(P14:P100)</f>
        <v>0</v>
      </c>
      <c r="Q101" s="3"/>
      <c r="R101" s="3"/>
    </row>
    <row r="102" spans="1:19" s="207" customFormat="1">
      <c r="A102" s="205"/>
      <c r="B102" s="205"/>
      <c r="C102" s="206"/>
    </row>
    <row r="103" spans="1:19" s="207" customFormat="1">
      <c r="A103" s="208"/>
      <c r="B103" s="170"/>
      <c r="C103" s="206"/>
    </row>
    <row r="104" spans="1:19" s="207" customFormat="1">
      <c r="A104" s="205"/>
      <c r="B104" s="205"/>
      <c r="C104" s="206"/>
    </row>
    <row r="105" spans="1:19" s="207" customFormat="1">
      <c r="A105" s="170" t="str">
        <f>'1.1 Pamati, ā.inž.'!$A$47</f>
        <v xml:space="preserve">Sastādīja: </v>
      </c>
      <c r="B105" s="18"/>
      <c r="C105" s="209"/>
    </row>
    <row r="106" spans="1:19">
      <c r="A106" s="170"/>
      <c r="B106" s="27"/>
      <c r="C106" s="210"/>
      <c r="F106" s="211"/>
      <c r="Q106" s="12"/>
      <c r="R106" s="12"/>
    </row>
    <row r="107" spans="1:19">
      <c r="A107" s="170"/>
      <c r="B107" s="27"/>
      <c r="C107" s="27"/>
      <c r="Q107" s="12"/>
      <c r="R107" s="12"/>
    </row>
    <row r="108" spans="1:19" s="27" customFormat="1">
      <c r="A108" s="174"/>
      <c r="D108" s="12"/>
      <c r="E108" s="12"/>
      <c r="F108" s="12"/>
    </row>
    <row r="109" spans="1:19">
      <c r="A109" s="170" t="str">
        <f>'1.1 Pamati, ā.inž.'!$A$51</f>
        <v xml:space="preserve">Pārbaudīja: </v>
      </c>
      <c r="B109" s="27"/>
      <c r="C109" s="27"/>
      <c r="Q109" s="12"/>
      <c r="R109" s="12"/>
    </row>
    <row r="110" spans="1:19">
      <c r="A110" s="27"/>
      <c r="B110" s="27"/>
      <c r="C110" s="27"/>
      <c r="Q110" s="12"/>
      <c r="R110" s="12"/>
    </row>
    <row r="111" spans="1:19">
      <c r="A111" s="27"/>
      <c r="B111" s="27"/>
      <c r="C111" s="27"/>
      <c r="Q111" s="12"/>
      <c r="R111" s="12"/>
    </row>
    <row r="112" spans="1:19">
      <c r="A112" s="27"/>
      <c r="B112" s="27"/>
      <c r="C112" s="27"/>
      <c r="Q112" s="12"/>
      <c r="R112" s="12"/>
    </row>
  </sheetData>
  <mergeCells count="13">
    <mergeCell ref="E12:E13"/>
    <mergeCell ref="F12:K12"/>
    <mergeCell ref="L12:P12"/>
    <mergeCell ref="A12:A13"/>
    <mergeCell ref="B12:B13"/>
    <mergeCell ref="C12:C13"/>
    <mergeCell ref="D12:D13"/>
    <mergeCell ref="A5:P5"/>
    <mergeCell ref="A4:P4"/>
    <mergeCell ref="A1:P1"/>
    <mergeCell ref="A2:P2"/>
    <mergeCell ref="M9:N9"/>
    <mergeCell ref="O9:P9"/>
  </mergeCells>
  <printOptions horizontalCentered="1"/>
  <pageMargins left="0.74803149606299213" right="0.74803149606299213" top="1.0629921259842521" bottom="0.15748031496062992" header="0.43307086614173229" footer="0.23622047244094491"/>
  <pageSetup paperSize="9" scale="6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D2F6E-4376-43B4-96A6-E252D8EA7768}">
  <sheetPr>
    <tabColor theme="6" tint="-0.499984740745262"/>
  </sheetPr>
  <dimension ref="A1:U109"/>
  <sheetViews>
    <sheetView view="pageBreakPreview" topLeftCell="A64" zoomScale="70" zoomScaleNormal="85" zoomScaleSheetLayoutView="70" workbookViewId="0">
      <selection activeCell="N97" sqref="N97"/>
    </sheetView>
  </sheetViews>
  <sheetFormatPr defaultColWidth="9.28515625" defaultRowHeight="12.75"/>
  <cols>
    <col min="1" max="1" width="4.5703125" style="82" customWidth="1"/>
    <col min="2" max="2" width="5.42578125" style="82" customWidth="1"/>
    <col min="3" max="3" width="29.7109375" style="82" customWidth="1"/>
    <col min="4" max="4" width="18.42578125" style="190" customWidth="1"/>
    <col min="5" max="5" width="13.28515625" style="190" customWidth="1"/>
    <col min="6" max="6" width="5.7109375" style="82" customWidth="1"/>
    <col min="7" max="9" width="8.7109375" style="82" customWidth="1"/>
    <col min="10" max="10" width="9.5703125" style="82" customWidth="1"/>
    <col min="11" max="11" width="10.28515625" style="82" customWidth="1"/>
    <col min="12" max="12" width="10.42578125" style="82" customWidth="1"/>
    <col min="13" max="13" width="10" style="82" customWidth="1"/>
    <col min="14" max="14" width="9.7109375" style="82" customWidth="1"/>
    <col min="15" max="16" width="11.28515625" style="82" customWidth="1"/>
    <col min="17"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825</v>
      </c>
      <c r="B1" s="392"/>
      <c r="C1" s="392"/>
      <c r="D1" s="392"/>
      <c r="E1" s="392"/>
      <c r="F1" s="392"/>
      <c r="G1" s="392"/>
      <c r="H1" s="392"/>
      <c r="I1" s="392"/>
      <c r="J1" s="392"/>
      <c r="K1" s="392"/>
      <c r="L1" s="392"/>
      <c r="M1" s="392"/>
      <c r="N1" s="392"/>
      <c r="O1" s="392"/>
      <c r="P1" s="392"/>
      <c r="Q1" s="392"/>
      <c r="R1" s="392"/>
      <c r="S1" s="63"/>
      <c r="T1" s="64"/>
    </row>
    <row r="2" spans="1:21" s="65" customFormat="1">
      <c r="A2" s="393" t="s">
        <v>64</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31.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36"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R98</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58.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ht="25.5">
      <c r="A14" s="177">
        <f>ROW()-13</f>
        <v>1</v>
      </c>
      <c r="B14" s="177"/>
      <c r="C14" s="94" t="s">
        <v>328</v>
      </c>
      <c r="D14" s="95"/>
      <c r="E14" s="84"/>
      <c r="F14" s="96"/>
      <c r="G14" s="86"/>
      <c r="H14" s="86"/>
      <c r="I14" s="178"/>
      <c r="J14" s="83"/>
      <c r="K14" s="83"/>
      <c r="L14" s="83"/>
      <c r="M14" s="79"/>
      <c r="N14" s="79"/>
      <c r="O14" s="80"/>
      <c r="P14" s="80"/>
      <c r="Q14" s="80"/>
      <c r="R14" s="79"/>
      <c r="U14" s="81"/>
    </row>
    <row r="15" spans="1:21">
      <c r="A15" s="177">
        <f t="shared" ref="A15:A78" si="0">ROW()-13</f>
        <v>2</v>
      </c>
      <c r="B15" s="177"/>
      <c r="C15" s="94" t="s">
        <v>291</v>
      </c>
      <c r="D15" s="95"/>
      <c r="E15" s="84"/>
      <c r="F15" s="96"/>
      <c r="G15" s="86"/>
      <c r="H15" s="86"/>
      <c r="I15" s="178"/>
      <c r="J15" s="83"/>
      <c r="K15" s="83"/>
      <c r="L15" s="83"/>
      <c r="M15" s="79"/>
      <c r="N15" s="79"/>
      <c r="O15" s="80"/>
      <c r="P15" s="80"/>
      <c r="Q15" s="80"/>
      <c r="R15" s="79"/>
      <c r="U15" s="81"/>
    </row>
    <row r="16" spans="1:21" ht="51">
      <c r="A16" s="177">
        <f t="shared" si="0"/>
        <v>3</v>
      </c>
      <c r="B16" s="177"/>
      <c r="C16" s="97" t="s">
        <v>329</v>
      </c>
      <c r="D16" s="95" t="s">
        <v>330</v>
      </c>
      <c r="E16" s="84"/>
      <c r="F16" s="96" t="s">
        <v>610</v>
      </c>
      <c r="G16" s="86">
        <v>1</v>
      </c>
      <c r="H16" s="86"/>
      <c r="I16" s="178"/>
      <c r="J16" s="83"/>
      <c r="K16" s="83"/>
      <c r="L16" s="83"/>
      <c r="M16" s="79"/>
      <c r="N16" s="79"/>
      <c r="O16" s="80"/>
      <c r="P16" s="80"/>
      <c r="Q16" s="80"/>
      <c r="R16" s="79"/>
      <c r="U16" s="81"/>
    </row>
    <row r="17" spans="1:21" ht="51">
      <c r="A17" s="177">
        <f t="shared" si="0"/>
        <v>4</v>
      </c>
      <c r="B17" s="177"/>
      <c r="C17" s="97" t="s">
        <v>331</v>
      </c>
      <c r="D17" s="95" t="s">
        <v>332</v>
      </c>
      <c r="E17" s="84"/>
      <c r="F17" s="96" t="s">
        <v>610</v>
      </c>
      <c r="G17" s="86">
        <v>2</v>
      </c>
      <c r="H17" s="86"/>
      <c r="I17" s="178"/>
      <c r="J17" s="83"/>
      <c r="K17" s="83"/>
      <c r="L17" s="83"/>
      <c r="M17" s="79"/>
      <c r="N17" s="79"/>
      <c r="O17" s="80"/>
      <c r="P17" s="80"/>
      <c r="Q17" s="80"/>
      <c r="R17" s="79"/>
      <c r="U17" s="81"/>
    </row>
    <row r="18" spans="1:21" ht="38.25">
      <c r="A18" s="177">
        <f t="shared" si="0"/>
        <v>5</v>
      </c>
      <c r="B18" s="177"/>
      <c r="C18" s="97" t="s">
        <v>333</v>
      </c>
      <c r="D18" s="95" t="s">
        <v>334</v>
      </c>
      <c r="E18" s="84"/>
      <c r="F18" s="96" t="s">
        <v>610</v>
      </c>
      <c r="G18" s="86">
        <v>6</v>
      </c>
      <c r="H18" s="86"/>
      <c r="I18" s="178"/>
      <c r="J18" s="83"/>
      <c r="K18" s="83"/>
      <c r="L18" s="83"/>
      <c r="M18" s="79"/>
      <c r="N18" s="79"/>
      <c r="O18" s="80"/>
      <c r="P18" s="80"/>
      <c r="Q18" s="80"/>
      <c r="R18" s="79"/>
      <c r="U18" s="81"/>
    </row>
    <row r="19" spans="1:21">
      <c r="A19" s="177">
        <f t="shared" si="0"/>
        <v>6</v>
      </c>
      <c r="B19" s="177"/>
      <c r="C19" s="97" t="s">
        <v>335</v>
      </c>
      <c r="D19" s="95" t="s">
        <v>336</v>
      </c>
      <c r="E19" s="84"/>
      <c r="F19" s="96" t="s">
        <v>610</v>
      </c>
      <c r="G19" s="86">
        <v>2</v>
      </c>
      <c r="H19" s="86"/>
      <c r="I19" s="178"/>
      <c r="J19" s="83"/>
      <c r="K19" s="83"/>
      <c r="L19" s="83"/>
      <c r="M19" s="79"/>
      <c r="N19" s="79"/>
      <c r="O19" s="80"/>
      <c r="P19" s="80"/>
      <c r="Q19" s="80"/>
      <c r="R19" s="79"/>
      <c r="U19" s="81"/>
    </row>
    <row r="20" spans="1:21">
      <c r="A20" s="177">
        <f t="shared" si="0"/>
        <v>7</v>
      </c>
      <c r="B20" s="177"/>
      <c r="C20" s="97" t="s">
        <v>335</v>
      </c>
      <c r="D20" s="95" t="s">
        <v>337</v>
      </c>
      <c r="E20" s="84"/>
      <c r="F20" s="96" t="s">
        <v>610</v>
      </c>
      <c r="G20" s="86">
        <v>1</v>
      </c>
      <c r="H20" s="86"/>
      <c r="I20" s="178"/>
      <c r="J20" s="83"/>
      <c r="K20" s="83"/>
      <c r="L20" s="83"/>
      <c r="M20" s="79"/>
      <c r="N20" s="79"/>
      <c r="O20" s="80"/>
      <c r="P20" s="80"/>
      <c r="Q20" s="80"/>
      <c r="R20" s="79"/>
      <c r="U20" s="81"/>
    </row>
    <row r="21" spans="1:21">
      <c r="A21" s="177">
        <f t="shared" si="0"/>
        <v>8</v>
      </c>
      <c r="B21" s="177"/>
      <c r="C21" s="97" t="s">
        <v>338</v>
      </c>
      <c r="D21" s="95" t="s">
        <v>339</v>
      </c>
      <c r="E21" s="84"/>
      <c r="F21" s="96" t="s">
        <v>618</v>
      </c>
      <c r="G21" s="86">
        <v>10</v>
      </c>
      <c r="H21" s="86"/>
      <c r="I21" s="178"/>
      <c r="J21" s="83"/>
      <c r="K21" s="83"/>
      <c r="L21" s="83"/>
      <c r="M21" s="79"/>
      <c r="N21" s="79"/>
      <c r="O21" s="80"/>
      <c r="P21" s="80"/>
      <c r="Q21" s="80"/>
      <c r="R21" s="79"/>
      <c r="U21" s="81"/>
    </row>
    <row r="22" spans="1:21" ht="33.75">
      <c r="A22" s="177">
        <f t="shared" si="0"/>
        <v>9</v>
      </c>
      <c r="B22" s="177"/>
      <c r="C22" s="97" t="s">
        <v>340</v>
      </c>
      <c r="D22" s="95"/>
      <c r="E22" s="84" t="s">
        <v>341</v>
      </c>
      <c r="F22" s="96" t="s">
        <v>618</v>
      </c>
      <c r="G22" s="86">
        <v>60</v>
      </c>
      <c r="H22" s="86"/>
      <c r="I22" s="178"/>
      <c r="J22" s="83"/>
      <c r="K22" s="83"/>
      <c r="L22" s="83"/>
      <c r="M22" s="79"/>
      <c r="N22" s="79"/>
      <c r="O22" s="80"/>
      <c r="P22" s="80"/>
      <c r="Q22" s="80"/>
      <c r="R22" s="79"/>
      <c r="U22" s="81"/>
    </row>
    <row r="23" spans="1:21" ht="51">
      <c r="A23" s="177">
        <f t="shared" si="0"/>
        <v>10</v>
      </c>
      <c r="B23" s="177"/>
      <c r="C23" s="97" t="s">
        <v>342</v>
      </c>
      <c r="D23" s="95" t="s">
        <v>343</v>
      </c>
      <c r="E23" s="84" t="s">
        <v>344</v>
      </c>
      <c r="F23" s="96" t="s">
        <v>610</v>
      </c>
      <c r="G23" s="86">
        <v>11</v>
      </c>
      <c r="H23" s="86"/>
      <c r="I23" s="178"/>
      <c r="J23" s="83"/>
      <c r="K23" s="83"/>
      <c r="L23" s="83"/>
      <c r="M23" s="79"/>
      <c r="N23" s="79"/>
      <c r="O23" s="80"/>
      <c r="P23" s="80"/>
      <c r="Q23" s="80"/>
      <c r="R23" s="79"/>
      <c r="U23" s="81"/>
    </row>
    <row r="24" spans="1:21" ht="63.75">
      <c r="A24" s="177">
        <f t="shared" si="0"/>
        <v>11</v>
      </c>
      <c r="B24" s="177"/>
      <c r="C24" s="97" t="s">
        <v>345</v>
      </c>
      <c r="D24" s="95" t="s">
        <v>346</v>
      </c>
      <c r="E24" s="84"/>
      <c r="F24" s="96" t="s">
        <v>610</v>
      </c>
      <c r="G24" s="86">
        <v>8</v>
      </c>
      <c r="H24" s="86"/>
      <c r="I24" s="178"/>
      <c r="J24" s="83"/>
      <c r="K24" s="83"/>
      <c r="L24" s="83"/>
      <c r="M24" s="79"/>
      <c r="N24" s="79"/>
      <c r="O24" s="80"/>
      <c r="P24" s="80"/>
      <c r="Q24" s="80"/>
      <c r="R24" s="79"/>
      <c r="U24" s="81"/>
    </row>
    <row r="25" spans="1:21">
      <c r="A25" s="177">
        <f t="shared" si="0"/>
        <v>12</v>
      </c>
      <c r="B25" s="177"/>
      <c r="C25" s="97" t="s">
        <v>347</v>
      </c>
      <c r="D25" s="95"/>
      <c r="E25" s="84"/>
      <c r="F25" s="96" t="s">
        <v>610</v>
      </c>
      <c r="G25" s="86">
        <v>8</v>
      </c>
      <c r="H25" s="86"/>
      <c r="I25" s="178"/>
      <c r="J25" s="83"/>
      <c r="K25" s="83"/>
      <c r="L25" s="83"/>
      <c r="M25" s="79"/>
      <c r="N25" s="79"/>
      <c r="O25" s="80"/>
      <c r="P25" s="80"/>
      <c r="Q25" s="80"/>
      <c r="R25" s="79"/>
      <c r="U25" s="81"/>
    </row>
    <row r="26" spans="1:21" ht="38.25">
      <c r="A26" s="177">
        <f t="shared" si="0"/>
        <v>13</v>
      </c>
      <c r="B26" s="177"/>
      <c r="C26" s="97" t="s">
        <v>348</v>
      </c>
      <c r="D26" s="95" t="s">
        <v>349</v>
      </c>
      <c r="E26" s="84"/>
      <c r="F26" s="96" t="s">
        <v>610</v>
      </c>
      <c r="G26" s="86">
        <v>1</v>
      </c>
      <c r="H26" s="86"/>
      <c r="I26" s="178"/>
      <c r="J26" s="83"/>
      <c r="K26" s="83"/>
      <c r="L26" s="83"/>
      <c r="M26" s="79"/>
      <c r="N26" s="79"/>
      <c r="O26" s="80"/>
      <c r="P26" s="80"/>
      <c r="Q26" s="80"/>
      <c r="R26" s="79"/>
      <c r="U26" s="81"/>
    </row>
    <row r="27" spans="1:21" ht="25.5">
      <c r="A27" s="177">
        <f t="shared" si="0"/>
        <v>14</v>
      </c>
      <c r="B27" s="177"/>
      <c r="C27" s="94" t="s">
        <v>316</v>
      </c>
      <c r="D27" s="95"/>
      <c r="E27" s="84"/>
      <c r="F27" s="96"/>
      <c r="G27" s="86"/>
      <c r="H27" s="86"/>
      <c r="I27" s="178"/>
      <c r="J27" s="83"/>
      <c r="K27" s="83"/>
      <c r="L27" s="83"/>
      <c r="M27" s="79"/>
      <c r="N27" s="79"/>
      <c r="O27" s="80"/>
      <c r="P27" s="80"/>
      <c r="Q27" s="80"/>
      <c r="R27" s="79"/>
      <c r="U27" s="81"/>
    </row>
    <row r="28" spans="1:21" ht="25.5">
      <c r="A28" s="177">
        <f t="shared" si="0"/>
        <v>15</v>
      </c>
      <c r="B28" s="177"/>
      <c r="C28" s="97" t="s">
        <v>350</v>
      </c>
      <c r="D28" s="95" t="s">
        <v>321</v>
      </c>
      <c r="E28" s="84" t="s">
        <v>319</v>
      </c>
      <c r="F28" s="96" t="s">
        <v>351</v>
      </c>
      <c r="G28" s="86">
        <v>390</v>
      </c>
      <c r="H28" s="86"/>
      <c r="I28" s="178"/>
      <c r="J28" s="83"/>
      <c r="K28" s="83"/>
      <c r="L28" s="83"/>
      <c r="M28" s="79"/>
      <c r="N28" s="79"/>
      <c r="O28" s="80"/>
      <c r="P28" s="80"/>
      <c r="Q28" s="80"/>
      <c r="R28" s="79"/>
      <c r="U28" s="81"/>
    </row>
    <row r="29" spans="1:21" ht="25.5">
      <c r="A29" s="177">
        <f t="shared" si="0"/>
        <v>16</v>
      </c>
      <c r="B29" s="177"/>
      <c r="C29" s="97" t="s">
        <v>352</v>
      </c>
      <c r="D29" s="95" t="s">
        <v>353</v>
      </c>
      <c r="E29" s="84" t="s">
        <v>319</v>
      </c>
      <c r="F29" s="96" t="s">
        <v>351</v>
      </c>
      <c r="G29" s="86">
        <v>350</v>
      </c>
      <c r="H29" s="86"/>
      <c r="I29" s="178"/>
      <c r="J29" s="83"/>
      <c r="K29" s="83"/>
      <c r="L29" s="83"/>
      <c r="M29" s="79"/>
      <c r="N29" s="79"/>
      <c r="O29" s="80"/>
      <c r="P29" s="80"/>
      <c r="Q29" s="80"/>
      <c r="R29" s="79"/>
      <c r="U29" s="81"/>
    </row>
    <row r="30" spans="1:21">
      <c r="A30" s="177">
        <f t="shared" si="0"/>
        <v>17</v>
      </c>
      <c r="B30" s="177"/>
      <c r="C30" s="97" t="s">
        <v>324</v>
      </c>
      <c r="D30" s="95"/>
      <c r="E30" s="84" t="s">
        <v>319</v>
      </c>
      <c r="F30" s="96" t="s">
        <v>263</v>
      </c>
      <c r="G30" s="86">
        <v>250</v>
      </c>
      <c r="H30" s="86"/>
      <c r="I30" s="178"/>
      <c r="J30" s="83"/>
      <c r="K30" s="83"/>
      <c r="L30" s="83"/>
      <c r="M30" s="79"/>
      <c r="N30" s="79"/>
      <c r="O30" s="80"/>
      <c r="P30" s="80"/>
      <c r="Q30" s="80"/>
      <c r="R30" s="79"/>
      <c r="U30" s="81"/>
    </row>
    <row r="31" spans="1:21">
      <c r="A31" s="177">
        <f t="shared" si="0"/>
        <v>18</v>
      </c>
      <c r="B31" s="177"/>
      <c r="C31" s="97" t="s">
        <v>354</v>
      </c>
      <c r="D31" s="95"/>
      <c r="E31" s="84"/>
      <c r="F31" s="96" t="s">
        <v>610</v>
      </c>
      <c r="G31" s="86">
        <v>1</v>
      </c>
      <c r="H31" s="86"/>
      <c r="I31" s="178"/>
      <c r="J31" s="83"/>
      <c r="K31" s="83"/>
      <c r="L31" s="83"/>
      <c r="M31" s="79"/>
      <c r="N31" s="79"/>
      <c r="O31" s="80"/>
      <c r="P31" s="80"/>
      <c r="Q31" s="80"/>
      <c r="R31" s="79"/>
      <c r="U31" s="81"/>
    </row>
    <row r="32" spans="1:21">
      <c r="A32" s="177">
        <f t="shared" si="0"/>
        <v>19</v>
      </c>
      <c r="B32" s="177"/>
      <c r="C32" s="97" t="s">
        <v>355</v>
      </c>
      <c r="D32" s="95"/>
      <c r="E32" s="84" t="s">
        <v>319</v>
      </c>
      <c r="F32" s="96" t="s">
        <v>263</v>
      </c>
      <c r="G32" s="86">
        <v>10</v>
      </c>
      <c r="H32" s="86"/>
      <c r="I32" s="178"/>
      <c r="J32" s="83"/>
      <c r="K32" s="83"/>
      <c r="L32" s="83"/>
      <c r="M32" s="79"/>
      <c r="N32" s="79"/>
      <c r="O32" s="80"/>
      <c r="P32" s="80"/>
      <c r="Q32" s="80"/>
      <c r="R32" s="79"/>
      <c r="U32" s="81"/>
    </row>
    <row r="33" spans="1:21">
      <c r="A33" s="177">
        <f t="shared" si="0"/>
        <v>20</v>
      </c>
      <c r="B33" s="177"/>
      <c r="C33" s="97" t="s">
        <v>354</v>
      </c>
      <c r="D33" s="95"/>
      <c r="E33" s="84"/>
      <c r="F33" s="96" t="s">
        <v>610</v>
      </c>
      <c r="G33" s="86">
        <v>1</v>
      </c>
      <c r="H33" s="86"/>
      <c r="I33" s="178"/>
      <c r="J33" s="83"/>
      <c r="K33" s="83"/>
      <c r="L33" s="83"/>
      <c r="M33" s="79"/>
      <c r="N33" s="79"/>
      <c r="O33" s="80"/>
      <c r="P33" s="80"/>
      <c r="Q33" s="80"/>
      <c r="R33" s="79"/>
      <c r="U33" s="81"/>
    </row>
    <row r="34" spans="1:21">
      <c r="A34" s="177">
        <f t="shared" si="0"/>
        <v>21</v>
      </c>
      <c r="B34" s="177"/>
      <c r="C34" s="97" t="s">
        <v>356</v>
      </c>
      <c r="D34" s="95" t="s">
        <v>357</v>
      </c>
      <c r="E34" s="84"/>
      <c r="F34" s="96" t="s">
        <v>610</v>
      </c>
      <c r="G34" s="86">
        <v>1</v>
      </c>
      <c r="H34" s="86"/>
      <c r="I34" s="178"/>
      <c r="J34" s="83"/>
      <c r="K34" s="83"/>
      <c r="L34" s="83"/>
      <c r="M34" s="79"/>
      <c r="N34" s="79"/>
      <c r="O34" s="80"/>
      <c r="P34" s="80"/>
      <c r="Q34" s="80"/>
      <c r="R34" s="79"/>
      <c r="U34" s="81"/>
    </row>
    <row r="35" spans="1:21" ht="25.5">
      <c r="A35" s="177">
        <f t="shared" si="0"/>
        <v>22</v>
      </c>
      <c r="B35" s="177"/>
      <c r="C35" s="97" t="s">
        <v>614</v>
      </c>
      <c r="D35" s="95"/>
      <c r="E35" s="84"/>
      <c r="F35" s="96" t="s">
        <v>610</v>
      </c>
      <c r="G35" s="86">
        <v>1</v>
      </c>
      <c r="H35" s="86"/>
      <c r="I35" s="178"/>
      <c r="J35" s="83"/>
      <c r="K35" s="83"/>
      <c r="L35" s="83"/>
      <c r="M35" s="79"/>
      <c r="N35" s="79"/>
      <c r="O35" s="80"/>
      <c r="P35" s="80"/>
      <c r="Q35" s="80"/>
      <c r="R35" s="79"/>
      <c r="U35" s="81"/>
    </row>
    <row r="36" spans="1:21">
      <c r="A36" s="177">
        <f t="shared" si="0"/>
        <v>23</v>
      </c>
      <c r="B36" s="177"/>
      <c r="C36" s="97" t="s">
        <v>190</v>
      </c>
      <c r="D36" s="95"/>
      <c r="E36" s="84"/>
      <c r="F36" s="96" t="s">
        <v>610</v>
      </c>
      <c r="G36" s="86">
        <v>1</v>
      </c>
      <c r="H36" s="86"/>
      <c r="I36" s="178"/>
      <c r="J36" s="83"/>
      <c r="K36" s="83"/>
      <c r="L36" s="83"/>
      <c r="M36" s="79"/>
      <c r="N36" s="79"/>
      <c r="O36" s="80"/>
      <c r="P36" s="80"/>
      <c r="Q36" s="80"/>
      <c r="R36" s="79"/>
      <c r="U36" s="81"/>
    </row>
    <row r="37" spans="1:21" ht="38.25">
      <c r="A37" s="177">
        <f t="shared" si="0"/>
        <v>24</v>
      </c>
      <c r="B37" s="177"/>
      <c r="C37" s="97" t="s">
        <v>358</v>
      </c>
      <c r="D37" s="95"/>
      <c r="E37" s="84"/>
      <c r="F37" s="96" t="s">
        <v>610</v>
      </c>
      <c r="G37" s="86">
        <v>1</v>
      </c>
      <c r="H37" s="86"/>
      <c r="I37" s="178"/>
      <c r="J37" s="83"/>
      <c r="K37" s="83"/>
      <c r="L37" s="83"/>
      <c r="M37" s="79"/>
      <c r="N37" s="79"/>
      <c r="O37" s="80"/>
      <c r="P37" s="80"/>
      <c r="Q37" s="80"/>
      <c r="R37" s="79"/>
      <c r="U37" s="81"/>
    </row>
    <row r="38" spans="1:21">
      <c r="A38" s="177">
        <f t="shared" si="0"/>
        <v>25</v>
      </c>
      <c r="B38" s="177"/>
      <c r="C38" s="97" t="s">
        <v>327</v>
      </c>
      <c r="D38" s="95"/>
      <c r="E38" s="84"/>
      <c r="F38" s="96" t="s">
        <v>610</v>
      </c>
      <c r="G38" s="86">
        <v>1</v>
      </c>
      <c r="H38" s="86"/>
      <c r="I38" s="178"/>
      <c r="J38" s="83"/>
      <c r="K38" s="83"/>
      <c r="L38" s="83"/>
      <c r="M38" s="79"/>
      <c r="N38" s="79"/>
      <c r="O38" s="80"/>
      <c r="P38" s="80"/>
      <c r="Q38" s="80"/>
      <c r="R38" s="79"/>
      <c r="U38" s="81"/>
    </row>
    <row r="39" spans="1:21">
      <c r="A39" s="177">
        <f t="shared" si="0"/>
        <v>26</v>
      </c>
      <c r="B39" s="177"/>
      <c r="C39" s="94" t="s">
        <v>359</v>
      </c>
      <c r="D39" s="95"/>
      <c r="E39" s="84"/>
      <c r="F39" s="96"/>
      <c r="G39" s="86"/>
      <c r="H39" s="86"/>
      <c r="I39" s="178"/>
      <c r="J39" s="83"/>
      <c r="K39" s="83"/>
      <c r="L39" s="83"/>
      <c r="M39" s="79"/>
      <c r="N39" s="79"/>
      <c r="O39" s="80"/>
      <c r="P39" s="80"/>
      <c r="Q39" s="80"/>
      <c r="R39" s="79"/>
      <c r="U39" s="81"/>
    </row>
    <row r="40" spans="1:21">
      <c r="A40" s="177">
        <f t="shared" si="0"/>
        <v>27</v>
      </c>
      <c r="B40" s="177"/>
      <c r="C40" s="94" t="s">
        <v>291</v>
      </c>
      <c r="D40" s="95"/>
      <c r="E40" s="84"/>
      <c r="F40" s="96"/>
      <c r="G40" s="86"/>
      <c r="H40" s="86"/>
      <c r="I40" s="178"/>
      <c r="J40" s="83"/>
      <c r="K40" s="83"/>
      <c r="L40" s="83"/>
      <c r="M40" s="79"/>
      <c r="N40" s="79"/>
      <c r="O40" s="80"/>
      <c r="P40" s="80"/>
      <c r="Q40" s="80"/>
      <c r="R40" s="79"/>
      <c r="U40" s="81"/>
    </row>
    <row r="41" spans="1:21" ht="63.75">
      <c r="A41" s="177">
        <f t="shared" si="0"/>
        <v>28</v>
      </c>
      <c r="B41" s="177"/>
      <c r="C41" s="97" t="s">
        <v>360</v>
      </c>
      <c r="D41" s="95" t="s">
        <v>361</v>
      </c>
      <c r="E41" s="84"/>
      <c r="F41" s="96" t="s">
        <v>610</v>
      </c>
      <c r="G41" s="86">
        <v>2</v>
      </c>
      <c r="H41" s="86"/>
      <c r="I41" s="178"/>
      <c r="J41" s="83"/>
      <c r="K41" s="83"/>
      <c r="L41" s="83"/>
      <c r="M41" s="79"/>
      <c r="N41" s="79"/>
      <c r="O41" s="80"/>
      <c r="P41" s="80"/>
      <c r="Q41" s="80"/>
      <c r="R41" s="79"/>
      <c r="U41" s="81"/>
    </row>
    <row r="42" spans="1:21" ht="51">
      <c r="A42" s="177">
        <f t="shared" si="0"/>
        <v>29</v>
      </c>
      <c r="B42" s="177"/>
      <c r="C42" s="97" t="s">
        <v>362</v>
      </c>
      <c r="D42" s="95" t="s">
        <v>363</v>
      </c>
      <c r="E42" s="84"/>
      <c r="F42" s="96" t="s">
        <v>610</v>
      </c>
      <c r="G42" s="86">
        <v>1</v>
      </c>
      <c r="H42" s="86"/>
      <c r="I42" s="178"/>
      <c r="J42" s="83"/>
      <c r="K42" s="83"/>
      <c r="L42" s="83"/>
      <c r="M42" s="79"/>
      <c r="N42" s="79"/>
      <c r="O42" s="80"/>
      <c r="P42" s="80"/>
      <c r="Q42" s="80"/>
      <c r="R42" s="79"/>
      <c r="U42" s="81"/>
    </row>
    <row r="43" spans="1:21" ht="25.5">
      <c r="A43" s="177">
        <f t="shared" si="0"/>
        <v>30</v>
      </c>
      <c r="B43" s="177"/>
      <c r="C43" s="94" t="s">
        <v>316</v>
      </c>
      <c r="D43" s="95"/>
      <c r="E43" s="84"/>
      <c r="F43" s="96"/>
      <c r="G43" s="86"/>
      <c r="H43" s="86"/>
      <c r="I43" s="178"/>
      <c r="J43" s="83"/>
      <c r="K43" s="83"/>
      <c r="L43" s="83"/>
      <c r="M43" s="79"/>
      <c r="N43" s="79"/>
      <c r="O43" s="80"/>
      <c r="P43" s="80"/>
      <c r="Q43" s="80"/>
      <c r="R43" s="79"/>
      <c r="U43" s="81"/>
    </row>
    <row r="44" spans="1:21" ht="25.5">
      <c r="A44" s="177">
        <f t="shared" si="0"/>
        <v>31</v>
      </c>
      <c r="B44" s="177"/>
      <c r="C44" s="97" t="s">
        <v>350</v>
      </c>
      <c r="D44" s="95" t="s">
        <v>321</v>
      </c>
      <c r="E44" s="84" t="s">
        <v>319</v>
      </c>
      <c r="F44" s="96" t="s">
        <v>351</v>
      </c>
      <c r="G44" s="86">
        <v>210</v>
      </c>
      <c r="H44" s="86"/>
      <c r="I44" s="178"/>
      <c r="J44" s="83"/>
      <c r="K44" s="83"/>
      <c r="L44" s="83"/>
      <c r="M44" s="79"/>
      <c r="N44" s="79"/>
      <c r="O44" s="80"/>
      <c r="P44" s="80"/>
      <c r="Q44" s="80"/>
      <c r="R44" s="79"/>
      <c r="U44" s="81"/>
    </row>
    <row r="45" spans="1:21">
      <c r="A45" s="177">
        <f t="shared" si="0"/>
        <v>32</v>
      </c>
      <c r="B45" s="177"/>
      <c r="C45" s="97" t="s">
        <v>324</v>
      </c>
      <c r="D45" s="95"/>
      <c r="E45" s="84" t="s">
        <v>319</v>
      </c>
      <c r="F45" s="96" t="s">
        <v>263</v>
      </c>
      <c r="G45" s="86">
        <v>70</v>
      </c>
      <c r="H45" s="86"/>
      <c r="I45" s="178"/>
      <c r="J45" s="83"/>
      <c r="K45" s="83"/>
      <c r="L45" s="83"/>
      <c r="M45" s="79"/>
      <c r="N45" s="79"/>
      <c r="O45" s="80"/>
      <c r="P45" s="80"/>
      <c r="Q45" s="80"/>
      <c r="R45" s="79"/>
      <c r="U45" s="81"/>
    </row>
    <row r="46" spans="1:21">
      <c r="A46" s="177">
        <f t="shared" si="0"/>
        <v>33</v>
      </c>
      <c r="B46" s="177"/>
      <c r="C46" s="97" t="s">
        <v>354</v>
      </c>
      <c r="D46" s="95"/>
      <c r="E46" s="84"/>
      <c r="F46" s="96" t="s">
        <v>610</v>
      </c>
      <c r="G46" s="86">
        <v>1</v>
      </c>
      <c r="H46" s="86"/>
      <c r="I46" s="178"/>
      <c r="J46" s="83"/>
      <c r="K46" s="83"/>
      <c r="L46" s="83"/>
      <c r="M46" s="79"/>
      <c r="N46" s="79"/>
      <c r="O46" s="80"/>
      <c r="P46" s="80"/>
      <c r="Q46" s="80"/>
      <c r="R46" s="79"/>
      <c r="U46" s="81"/>
    </row>
    <row r="47" spans="1:21" ht="25.5">
      <c r="A47" s="177">
        <f t="shared" si="0"/>
        <v>34</v>
      </c>
      <c r="B47" s="177"/>
      <c r="C47" s="97" t="s">
        <v>614</v>
      </c>
      <c r="D47" s="95"/>
      <c r="E47" s="84"/>
      <c r="F47" s="96" t="s">
        <v>610</v>
      </c>
      <c r="G47" s="86">
        <v>1</v>
      </c>
      <c r="H47" s="86"/>
      <c r="I47" s="178"/>
      <c r="J47" s="83"/>
      <c r="K47" s="83"/>
      <c r="L47" s="83"/>
      <c r="M47" s="79"/>
      <c r="N47" s="79"/>
      <c r="O47" s="80"/>
      <c r="P47" s="80"/>
      <c r="Q47" s="80"/>
      <c r="R47" s="79"/>
      <c r="U47" s="81"/>
    </row>
    <row r="48" spans="1:21">
      <c r="A48" s="177">
        <f t="shared" si="0"/>
        <v>35</v>
      </c>
      <c r="B48" s="177"/>
      <c r="C48" s="97" t="s">
        <v>190</v>
      </c>
      <c r="D48" s="95"/>
      <c r="E48" s="84"/>
      <c r="F48" s="96" t="s">
        <v>610</v>
      </c>
      <c r="G48" s="86">
        <v>1</v>
      </c>
      <c r="H48" s="86"/>
      <c r="I48" s="178"/>
      <c r="J48" s="83"/>
      <c r="K48" s="83"/>
      <c r="L48" s="83"/>
      <c r="M48" s="79"/>
      <c r="N48" s="79"/>
      <c r="O48" s="80"/>
      <c r="P48" s="80"/>
      <c r="Q48" s="80"/>
      <c r="R48" s="79"/>
      <c r="U48" s="81"/>
    </row>
    <row r="49" spans="1:21" ht="38.25">
      <c r="A49" s="177">
        <f t="shared" si="0"/>
        <v>36</v>
      </c>
      <c r="B49" s="177"/>
      <c r="C49" s="97" t="s">
        <v>358</v>
      </c>
      <c r="D49" s="95"/>
      <c r="E49" s="84"/>
      <c r="F49" s="96" t="s">
        <v>610</v>
      </c>
      <c r="G49" s="86">
        <v>1</v>
      </c>
      <c r="H49" s="86"/>
      <c r="I49" s="178"/>
      <c r="J49" s="83"/>
      <c r="K49" s="83"/>
      <c r="L49" s="83"/>
      <c r="M49" s="79"/>
      <c r="N49" s="79"/>
      <c r="O49" s="80"/>
      <c r="P49" s="80"/>
      <c r="Q49" s="80"/>
      <c r="R49" s="79"/>
      <c r="U49" s="81"/>
    </row>
    <row r="50" spans="1:21">
      <c r="A50" s="177">
        <f t="shared" si="0"/>
        <v>37</v>
      </c>
      <c r="B50" s="177"/>
      <c r="C50" s="97" t="s">
        <v>327</v>
      </c>
      <c r="D50" s="95"/>
      <c r="E50" s="84"/>
      <c r="F50" s="96" t="s">
        <v>610</v>
      </c>
      <c r="G50" s="86">
        <v>1</v>
      </c>
      <c r="H50" s="86"/>
      <c r="I50" s="178"/>
      <c r="J50" s="83"/>
      <c r="K50" s="83"/>
      <c r="L50" s="83"/>
      <c r="M50" s="79"/>
      <c r="N50" s="79"/>
      <c r="O50" s="80"/>
      <c r="P50" s="80"/>
      <c r="Q50" s="80"/>
      <c r="R50" s="79"/>
      <c r="U50" s="81"/>
    </row>
    <row r="51" spans="1:21" ht="25.5">
      <c r="A51" s="177">
        <f t="shared" si="0"/>
        <v>38</v>
      </c>
      <c r="B51" s="177"/>
      <c r="C51" s="97" t="s">
        <v>364</v>
      </c>
      <c r="D51" s="95"/>
      <c r="E51" s="84"/>
      <c r="F51" s="96" t="s">
        <v>610</v>
      </c>
      <c r="G51" s="86">
        <v>1</v>
      </c>
      <c r="H51" s="86"/>
      <c r="I51" s="178"/>
      <c r="J51" s="83"/>
      <c r="K51" s="83"/>
      <c r="L51" s="83"/>
      <c r="M51" s="79"/>
      <c r="N51" s="79"/>
      <c r="O51" s="80"/>
      <c r="P51" s="80"/>
      <c r="Q51" s="80"/>
      <c r="R51" s="79"/>
      <c r="U51" s="81"/>
    </row>
    <row r="52" spans="1:21" ht="25.5">
      <c r="A52" s="177">
        <f t="shared" si="0"/>
        <v>39</v>
      </c>
      <c r="B52" s="177"/>
      <c r="C52" s="94" t="s">
        <v>365</v>
      </c>
      <c r="D52" s="95"/>
      <c r="E52" s="84"/>
      <c r="F52" s="96"/>
      <c r="G52" s="86"/>
      <c r="H52" s="86"/>
      <c r="I52" s="178"/>
      <c r="J52" s="83"/>
      <c r="K52" s="83"/>
      <c r="L52" s="83"/>
      <c r="M52" s="79"/>
      <c r="N52" s="79"/>
      <c r="O52" s="80"/>
      <c r="P52" s="80"/>
      <c r="Q52" s="80"/>
      <c r="R52" s="79"/>
      <c r="U52" s="81"/>
    </row>
    <row r="53" spans="1:21">
      <c r="A53" s="177">
        <f t="shared" si="0"/>
        <v>40</v>
      </c>
      <c r="B53" s="177"/>
      <c r="C53" s="94" t="s">
        <v>291</v>
      </c>
      <c r="D53" s="95"/>
      <c r="E53" s="84"/>
      <c r="F53" s="96"/>
      <c r="G53" s="86"/>
      <c r="H53" s="86"/>
      <c r="I53" s="178"/>
      <c r="J53" s="83"/>
      <c r="K53" s="83"/>
      <c r="L53" s="83"/>
      <c r="M53" s="79"/>
      <c r="N53" s="79"/>
      <c r="O53" s="80"/>
      <c r="P53" s="80"/>
      <c r="Q53" s="80"/>
      <c r="R53" s="79"/>
      <c r="U53" s="81"/>
    </row>
    <row r="54" spans="1:21" ht="89.25">
      <c r="A54" s="177">
        <f t="shared" si="0"/>
        <v>41</v>
      </c>
      <c r="B54" s="177"/>
      <c r="C54" s="97" t="s">
        <v>366</v>
      </c>
      <c r="D54" s="95" t="s">
        <v>367</v>
      </c>
      <c r="E54" s="84"/>
      <c r="F54" s="96" t="s">
        <v>610</v>
      </c>
      <c r="G54" s="86">
        <v>7</v>
      </c>
      <c r="H54" s="86"/>
      <c r="I54" s="178"/>
      <c r="J54" s="83"/>
      <c r="K54" s="83"/>
      <c r="L54" s="83"/>
      <c r="M54" s="79"/>
      <c r="N54" s="79"/>
      <c r="O54" s="80"/>
      <c r="P54" s="80"/>
      <c r="Q54" s="80"/>
      <c r="R54" s="79"/>
      <c r="U54" s="81"/>
    </row>
    <row r="55" spans="1:21" ht="25.5">
      <c r="A55" s="177">
        <f t="shared" si="0"/>
        <v>42</v>
      </c>
      <c r="B55" s="177"/>
      <c r="C55" s="97" t="s">
        <v>368</v>
      </c>
      <c r="D55" s="95" t="s">
        <v>369</v>
      </c>
      <c r="E55" s="84"/>
      <c r="F55" s="96" t="s">
        <v>625</v>
      </c>
      <c r="G55" s="86">
        <v>7</v>
      </c>
      <c r="H55" s="86"/>
      <c r="I55" s="178"/>
      <c r="J55" s="83"/>
      <c r="K55" s="83"/>
      <c r="L55" s="83"/>
      <c r="M55" s="79"/>
      <c r="N55" s="79"/>
      <c r="O55" s="80"/>
      <c r="P55" s="80"/>
      <c r="Q55" s="80"/>
      <c r="R55" s="79"/>
      <c r="U55" s="81"/>
    </row>
    <row r="56" spans="1:21">
      <c r="A56" s="177">
        <f t="shared" si="0"/>
        <v>43</v>
      </c>
      <c r="B56" s="177"/>
      <c r="C56" s="97" t="s">
        <v>370</v>
      </c>
      <c r="D56" s="95"/>
      <c r="E56" s="84"/>
      <c r="F56" s="96" t="s">
        <v>625</v>
      </c>
      <c r="G56" s="86">
        <v>7</v>
      </c>
      <c r="H56" s="86"/>
      <c r="I56" s="178"/>
      <c r="J56" s="83"/>
      <c r="K56" s="83"/>
      <c r="L56" s="83"/>
      <c r="M56" s="79"/>
      <c r="N56" s="79"/>
      <c r="O56" s="80"/>
      <c r="P56" s="80"/>
      <c r="Q56" s="80"/>
      <c r="R56" s="79"/>
      <c r="U56" s="81"/>
    </row>
    <row r="57" spans="1:21" ht="51">
      <c r="A57" s="177">
        <f t="shared" si="0"/>
        <v>44</v>
      </c>
      <c r="B57" s="177"/>
      <c r="C57" s="97" t="s">
        <v>371</v>
      </c>
      <c r="D57" s="95" t="s">
        <v>372</v>
      </c>
      <c r="E57" s="84"/>
      <c r="F57" s="96" t="s">
        <v>610</v>
      </c>
      <c r="G57" s="86">
        <v>7</v>
      </c>
      <c r="H57" s="86"/>
      <c r="I57" s="178"/>
      <c r="J57" s="83"/>
      <c r="K57" s="83"/>
      <c r="L57" s="83"/>
      <c r="M57" s="79"/>
      <c r="N57" s="79"/>
      <c r="O57" s="80"/>
      <c r="P57" s="80"/>
      <c r="Q57" s="80"/>
      <c r="R57" s="79"/>
      <c r="U57" s="81"/>
    </row>
    <row r="58" spans="1:21" ht="63.75">
      <c r="A58" s="177">
        <f t="shared" si="0"/>
        <v>45</v>
      </c>
      <c r="B58" s="177"/>
      <c r="C58" s="97" t="s">
        <v>373</v>
      </c>
      <c r="D58" s="95" t="s">
        <v>374</v>
      </c>
      <c r="E58" s="84"/>
      <c r="F58" s="96" t="s">
        <v>610</v>
      </c>
      <c r="G58" s="86">
        <v>1</v>
      </c>
      <c r="H58" s="86"/>
      <c r="I58" s="178"/>
      <c r="J58" s="83"/>
      <c r="K58" s="83"/>
      <c r="L58" s="83"/>
      <c r="M58" s="79"/>
      <c r="N58" s="79"/>
      <c r="O58" s="80"/>
      <c r="P58" s="80"/>
      <c r="Q58" s="80"/>
      <c r="R58" s="79"/>
      <c r="U58" s="81"/>
    </row>
    <row r="59" spans="1:21" ht="38.25">
      <c r="A59" s="177">
        <f t="shared" si="0"/>
        <v>46</v>
      </c>
      <c r="B59" s="177"/>
      <c r="C59" s="97" t="s">
        <v>375</v>
      </c>
      <c r="D59" s="95" t="s">
        <v>376</v>
      </c>
      <c r="E59" s="84"/>
      <c r="F59" s="96" t="s">
        <v>610</v>
      </c>
      <c r="G59" s="86">
        <v>2</v>
      </c>
      <c r="H59" s="86"/>
      <c r="I59" s="178"/>
      <c r="J59" s="83"/>
      <c r="K59" s="83"/>
      <c r="L59" s="83"/>
      <c r="M59" s="79"/>
      <c r="N59" s="79"/>
      <c r="O59" s="80"/>
      <c r="P59" s="80"/>
      <c r="Q59" s="80"/>
      <c r="R59" s="79"/>
      <c r="U59" s="81"/>
    </row>
    <row r="60" spans="1:21" ht="25.5">
      <c r="A60" s="177">
        <f t="shared" si="0"/>
        <v>47</v>
      </c>
      <c r="B60" s="177"/>
      <c r="C60" s="94" t="s">
        <v>316</v>
      </c>
      <c r="D60" s="95"/>
      <c r="E60" s="84"/>
      <c r="F60" s="96"/>
      <c r="G60" s="86"/>
      <c r="H60" s="86"/>
      <c r="I60" s="178"/>
      <c r="J60" s="83"/>
      <c r="K60" s="83"/>
      <c r="L60" s="83"/>
      <c r="M60" s="79"/>
      <c r="N60" s="79"/>
      <c r="O60" s="80"/>
      <c r="P60" s="80"/>
      <c r="Q60" s="80"/>
      <c r="R60" s="79"/>
      <c r="U60" s="81"/>
    </row>
    <row r="61" spans="1:21" ht="25.5">
      <c r="A61" s="177">
        <f t="shared" si="0"/>
        <v>48</v>
      </c>
      <c r="B61" s="177"/>
      <c r="C61" s="97" t="s">
        <v>377</v>
      </c>
      <c r="D61" s="95" t="s">
        <v>378</v>
      </c>
      <c r="E61" s="84" t="s">
        <v>319</v>
      </c>
      <c r="F61" s="96" t="s">
        <v>263</v>
      </c>
      <c r="G61" s="86">
        <v>470</v>
      </c>
      <c r="H61" s="86"/>
      <c r="I61" s="178"/>
      <c r="J61" s="83"/>
      <c r="K61" s="83"/>
      <c r="L61" s="83"/>
      <c r="M61" s="79"/>
      <c r="N61" s="79"/>
      <c r="O61" s="80"/>
      <c r="P61" s="80"/>
      <c r="Q61" s="80"/>
      <c r="R61" s="79"/>
      <c r="U61" s="81"/>
    </row>
    <row r="62" spans="1:21">
      <c r="A62" s="177">
        <f t="shared" si="0"/>
        <v>49</v>
      </c>
      <c r="B62" s="177"/>
      <c r="C62" s="97" t="s">
        <v>379</v>
      </c>
      <c r="D62" s="95" t="s">
        <v>380</v>
      </c>
      <c r="E62" s="84" t="s">
        <v>319</v>
      </c>
      <c r="F62" s="96" t="s">
        <v>263</v>
      </c>
      <c r="G62" s="86">
        <v>250</v>
      </c>
      <c r="H62" s="86"/>
      <c r="I62" s="178"/>
      <c r="J62" s="83"/>
      <c r="K62" s="83"/>
      <c r="L62" s="83"/>
      <c r="M62" s="79"/>
      <c r="N62" s="79"/>
      <c r="O62" s="80"/>
      <c r="P62" s="80"/>
      <c r="Q62" s="80"/>
      <c r="R62" s="79"/>
      <c r="U62" s="81"/>
    </row>
    <row r="63" spans="1:21">
      <c r="A63" s="177">
        <f t="shared" si="0"/>
        <v>50</v>
      </c>
      <c r="B63" s="177"/>
      <c r="C63" s="97" t="s">
        <v>324</v>
      </c>
      <c r="D63" s="95" t="s">
        <v>381</v>
      </c>
      <c r="E63" s="84" t="s">
        <v>319</v>
      </c>
      <c r="F63" s="96" t="s">
        <v>263</v>
      </c>
      <c r="G63" s="86">
        <v>200</v>
      </c>
      <c r="H63" s="86"/>
      <c r="I63" s="178"/>
      <c r="J63" s="83"/>
      <c r="K63" s="83"/>
      <c r="L63" s="83"/>
      <c r="M63" s="79"/>
      <c r="N63" s="79"/>
      <c r="O63" s="80"/>
      <c r="P63" s="80"/>
      <c r="Q63" s="80"/>
      <c r="R63" s="79"/>
      <c r="U63" s="81"/>
    </row>
    <row r="64" spans="1:21">
      <c r="A64" s="177">
        <f t="shared" si="0"/>
        <v>51</v>
      </c>
      <c r="B64" s="177"/>
      <c r="C64" s="97" t="s">
        <v>354</v>
      </c>
      <c r="D64" s="95"/>
      <c r="E64" s="84"/>
      <c r="F64" s="96" t="s">
        <v>610</v>
      </c>
      <c r="G64" s="86">
        <v>1</v>
      </c>
      <c r="H64" s="86"/>
      <c r="I64" s="178"/>
      <c r="J64" s="83"/>
      <c r="K64" s="83"/>
      <c r="L64" s="83"/>
      <c r="M64" s="79"/>
      <c r="N64" s="79"/>
      <c r="O64" s="80"/>
      <c r="P64" s="80"/>
      <c r="Q64" s="80"/>
      <c r="R64" s="79"/>
      <c r="U64" s="81"/>
    </row>
    <row r="65" spans="1:21" ht="38.25">
      <c r="A65" s="177">
        <f t="shared" si="0"/>
        <v>52</v>
      </c>
      <c r="B65" s="177"/>
      <c r="C65" s="97" t="s">
        <v>358</v>
      </c>
      <c r="D65" s="95"/>
      <c r="E65" s="84"/>
      <c r="F65" s="96" t="s">
        <v>610</v>
      </c>
      <c r="G65" s="86">
        <v>1</v>
      </c>
      <c r="H65" s="86"/>
      <c r="I65" s="178"/>
      <c r="J65" s="83"/>
      <c r="K65" s="83"/>
      <c r="L65" s="83"/>
      <c r="M65" s="79"/>
      <c r="N65" s="79"/>
      <c r="O65" s="80"/>
      <c r="P65" s="80"/>
      <c r="Q65" s="80"/>
      <c r="R65" s="79"/>
      <c r="U65" s="81"/>
    </row>
    <row r="66" spans="1:21" ht="25.5">
      <c r="A66" s="177">
        <f t="shared" si="0"/>
        <v>53</v>
      </c>
      <c r="B66" s="177"/>
      <c r="C66" s="97" t="s">
        <v>614</v>
      </c>
      <c r="D66" s="95"/>
      <c r="E66" s="84"/>
      <c r="F66" s="96" t="s">
        <v>610</v>
      </c>
      <c r="G66" s="86">
        <v>1</v>
      </c>
      <c r="H66" s="86"/>
      <c r="I66" s="178"/>
      <c r="J66" s="83"/>
      <c r="K66" s="83"/>
      <c r="L66" s="83"/>
      <c r="M66" s="79"/>
      <c r="N66" s="79"/>
      <c r="O66" s="80"/>
      <c r="P66" s="80"/>
      <c r="Q66" s="80"/>
      <c r="R66" s="79"/>
      <c r="U66" s="81"/>
    </row>
    <row r="67" spans="1:21">
      <c r="A67" s="177">
        <f t="shared" si="0"/>
        <v>54</v>
      </c>
      <c r="B67" s="177"/>
      <c r="C67" s="97" t="s">
        <v>190</v>
      </c>
      <c r="D67" s="95"/>
      <c r="E67" s="84"/>
      <c r="F67" s="96" t="s">
        <v>610</v>
      </c>
      <c r="G67" s="86">
        <v>1</v>
      </c>
      <c r="H67" s="86"/>
      <c r="I67" s="178"/>
      <c r="J67" s="83"/>
      <c r="K67" s="83"/>
      <c r="L67" s="83"/>
      <c r="M67" s="79"/>
      <c r="N67" s="79"/>
      <c r="O67" s="80"/>
      <c r="P67" s="80"/>
      <c r="Q67" s="80"/>
      <c r="R67" s="79"/>
      <c r="U67" s="81"/>
    </row>
    <row r="68" spans="1:21">
      <c r="A68" s="177">
        <f t="shared" si="0"/>
        <v>55</v>
      </c>
      <c r="B68" s="177"/>
      <c r="C68" s="97" t="s">
        <v>382</v>
      </c>
      <c r="D68" s="95"/>
      <c r="E68" s="84"/>
      <c r="F68" s="96" t="s">
        <v>610</v>
      </c>
      <c r="G68" s="86">
        <v>1</v>
      </c>
      <c r="H68" s="86"/>
      <c r="I68" s="178"/>
      <c r="J68" s="83"/>
      <c r="K68" s="83"/>
      <c r="L68" s="83"/>
      <c r="M68" s="79"/>
      <c r="N68" s="79"/>
      <c r="O68" s="80"/>
      <c r="P68" s="80"/>
      <c r="Q68" s="80"/>
      <c r="R68" s="79"/>
      <c r="U68" s="81"/>
    </row>
    <row r="69" spans="1:21">
      <c r="A69" s="177">
        <f t="shared" si="0"/>
        <v>56</v>
      </c>
      <c r="B69" s="177"/>
      <c r="C69" s="94" t="s">
        <v>383</v>
      </c>
      <c r="D69" s="95"/>
      <c r="E69" s="84"/>
      <c r="F69" s="96"/>
      <c r="G69" s="86"/>
      <c r="H69" s="86"/>
      <c r="I69" s="178"/>
      <c r="J69" s="83"/>
      <c r="K69" s="83"/>
      <c r="L69" s="83"/>
      <c r="M69" s="79"/>
      <c r="N69" s="79"/>
      <c r="O69" s="80"/>
      <c r="P69" s="80"/>
      <c r="Q69" s="80"/>
      <c r="R69" s="79"/>
      <c r="U69" s="81"/>
    </row>
    <row r="70" spans="1:21">
      <c r="A70" s="177">
        <f t="shared" si="0"/>
        <v>57</v>
      </c>
      <c r="B70" s="177"/>
      <c r="C70" s="94" t="s">
        <v>291</v>
      </c>
      <c r="D70" s="95"/>
      <c r="E70" s="84"/>
      <c r="F70" s="96"/>
      <c r="G70" s="86"/>
      <c r="H70" s="86"/>
      <c r="I70" s="178"/>
      <c r="J70" s="83"/>
      <c r="K70" s="83"/>
      <c r="L70" s="83"/>
      <c r="M70" s="79"/>
      <c r="N70" s="79"/>
      <c r="O70" s="80"/>
      <c r="P70" s="80"/>
      <c r="Q70" s="80"/>
      <c r="R70" s="79"/>
      <c r="U70" s="81"/>
    </row>
    <row r="71" spans="1:21" ht="25.5">
      <c r="A71" s="177">
        <f t="shared" si="0"/>
        <v>58</v>
      </c>
      <c r="B71" s="177"/>
      <c r="C71" s="97" t="s">
        <v>384</v>
      </c>
      <c r="D71" s="95" t="s">
        <v>385</v>
      </c>
      <c r="E71" s="84"/>
      <c r="F71" s="96" t="s">
        <v>610</v>
      </c>
      <c r="G71" s="86">
        <v>1</v>
      </c>
      <c r="H71" s="86"/>
      <c r="I71" s="178"/>
      <c r="J71" s="83"/>
      <c r="K71" s="83"/>
      <c r="L71" s="83"/>
      <c r="M71" s="79"/>
      <c r="N71" s="79"/>
      <c r="O71" s="80"/>
      <c r="P71" s="80"/>
      <c r="Q71" s="80"/>
      <c r="R71" s="79"/>
      <c r="U71" s="81"/>
    </row>
    <row r="72" spans="1:21" ht="38.25">
      <c r="A72" s="177">
        <f t="shared" si="0"/>
        <v>59</v>
      </c>
      <c r="B72" s="177"/>
      <c r="C72" s="97" t="s">
        <v>386</v>
      </c>
      <c r="D72" s="95" t="s">
        <v>387</v>
      </c>
      <c r="E72" s="84"/>
      <c r="F72" s="96" t="s">
        <v>610</v>
      </c>
      <c r="G72" s="86">
        <v>1</v>
      </c>
      <c r="H72" s="86"/>
      <c r="I72" s="178"/>
      <c r="J72" s="83"/>
      <c r="K72" s="83"/>
      <c r="L72" s="83"/>
      <c r="M72" s="79"/>
      <c r="N72" s="79"/>
      <c r="O72" s="80"/>
      <c r="P72" s="80"/>
      <c r="Q72" s="80"/>
      <c r="R72" s="79"/>
      <c r="U72" s="81"/>
    </row>
    <row r="73" spans="1:21">
      <c r="A73" s="177">
        <f t="shared" si="0"/>
        <v>60</v>
      </c>
      <c r="B73" s="177"/>
      <c r="C73" s="97" t="s">
        <v>922</v>
      </c>
      <c r="D73" s="95"/>
      <c r="E73" s="84"/>
      <c r="F73" s="96" t="s">
        <v>610</v>
      </c>
      <c r="G73" s="86">
        <v>1</v>
      </c>
      <c r="H73" s="86"/>
      <c r="I73" s="178"/>
      <c r="J73" s="83"/>
      <c r="K73" s="83"/>
      <c r="L73" s="83"/>
      <c r="M73" s="79"/>
      <c r="N73" s="79"/>
      <c r="O73" s="80"/>
      <c r="P73" s="80"/>
      <c r="Q73" s="80"/>
      <c r="R73" s="79"/>
      <c r="U73" s="81"/>
    </row>
    <row r="74" spans="1:21" ht="51">
      <c r="A74" s="177">
        <f t="shared" si="0"/>
        <v>61</v>
      </c>
      <c r="B74" s="177"/>
      <c r="C74" s="97" t="s">
        <v>388</v>
      </c>
      <c r="D74" s="85">
        <v>95059</v>
      </c>
      <c r="E74" s="84"/>
      <c r="F74" s="96" t="s">
        <v>610</v>
      </c>
      <c r="G74" s="86">
        <v>1</v>
      </c>
      <c r="H74" s="86"/>
      <c r="I74" s="178"/>
      <c r="J74" s="83"/>
      <c r="K74" s="83"/>
      <c r="L74" s="83"/>
      <c r="M74" s="79"/>
      <c r="N74" s="79"/>
      <c r="O74" s="80"/>
      <c r="P74" s="80"/>
      <c r="Q74" s="80"/>
      <c r="R74" s="79"/>
      <c r="U74" s="81"/>
    </row>
    <row r="75" spans="1:21" ht="38.25">
      <c r="A75" s="177">
        <f t="shared" si="0"/>
        <v>62</v>
      </c>
      <c r="B75" s="177"/>
      <c r="C75" s="97" t="s">
        <v>314</v>
      </c>
      <c r="D75" s="95" t="s">
        <v>315</v>
      </c>
      <c r="E75" s="84"/>
      <c r="F75" s="96" t="s">
        <v>618</v>
      </c>
      <c r="G75" s="86">
        <v>4</v>
      </c>
      <c r="H75" s="86"/>
      <c r="I75" s="178"/>
      <c r="J75" s="83"/>
      <c r="K75" s="83"/>
      <c r="L75" s="83"/>
      <c r="M75" s="79"/>
      <c r="N75" s="79"/>
      <c r="O75" s="80"/>
      <c r="P75" s="80"/>
      <c r="Q75" s="80"/>
      <c r="R75" s="79"/>
      <c r="U75" s="81"/>
    </row>
    <row r="76" spans="1:21" ht="38.25">
      <c r="A76" s="177">
        <f t="shared" si="0"/>
        <v>63</v>
      </c>
      <c r="B76" s="177"/>
      <c r="C76" s="97" t="s">
        <v>389</v>
      </c>
      <c r="D76" s="95"/>
      <c r="E76" s="84"/>
      <c r="F76" s="96" t="s">
        <v>618</v>
      </c>
      <c r="G76" s="86">
        <v>1</v>
      </c>
      <c r="H76" s="86"/>
      <c r="I76" s="178"/>
      <c r="J76" s="83"/>
      <c r="K76" s="83"/>
      <c r="L76" s="83"/>
      <c r="M76" s="79"/>
      <c r="N76" s="79"/>
      <c r="O76" s="80"/>
      <c r="P76" s="80"/>
      <c r="Q76" s="80"/>
      <c r="R76" s="79"/>
      <c r="U76" s="81"/>
    </row>
    <row r="77" spans="1:21" ht="38.25">
      <c r="A77" s="177">
        <f t="shared" si="0"/>
        <v>64</v>
      </c>
      <c r="B77" s="177"/>
      <c r="C77" s="97" t="s">
        <v>390</v>
      </c>
      <c r="D77" s="95" t="s">
        <v>391</v>
      </c>
      <c r="E77" s="84"/>
      <c r="F77" s="96" t="s">
        <v>618</v>
      </c>
      <c r="G77" s="86">
        <v>1</v>
      </c>
      <c r="H77" s="86"/>
      <c r="I77" s="178"/>
      <c r="J77" s="83"/>
      <c r="K77" s="83"/>
      <c r="L77" s="83"/>
      <c r="M77" s="79"/>
      <c r="N77" s="79"/>
      <c r="O77" s="80"/>
      <c r="P77" s="80"/>
      <c r="Q77" s="80"/>
      <c r="R77" s="79"/>
      <c r="U77" s="81"/>
    </row>
    <row r="78" spans="1:21" ht="25.5">
      <c r="A78" s="177">
        <f t="shared" si="0"/>
        <v>65</v>
      </c>
      <c r="B78" s="177"/>
      <c r="C78" s="97" t="s">
        <v>392</v>
      </c>
      <c r="D78" s="95"/>
      <c r="E78" s="84"/>
      <c r="F78" s="96" t="s">
        <v>618</v>
      </c>
      <c r="G78" s="86">
        <v>1</v>
      </c>
      <c r="H78" s="86"/>
      <c r="I78" s="178"/>
      <c r="J78" s="83"/>
      <c r="K78" s="83"/>
      <c r="L78" s="83"/>
      <c r="M78" s="79"/>
      <c r="N78" s="79"/>
      <c r="O78" s="80"/>
      <c r="P78" s="80"/>
      <c r="Q78" s="80"/>
      <c r="R78" s="79"/>
      <c r="U78" s="81"/>
    </row>
    <row r="79" spans="1:21" ht="51">
      <c r="A79" s="177">
        <f t="shared" ref="A79:A96" si="1">ROW()-13</f>
        <v>66</v>
      </c>
      <c r="B79" s="177"/>
      <c r="C79" s="97" t="s">
        <v>393</v>
      </c>
      <c r="D79" s="95"/>
      <c r="E79" s="84"/>
      <c r="F79" s="96" t="s">
        <v>618</v>
      </c>
      <c r="G79" s="86">
        <v>2</v>
      </c>
      <c r="H79" s="86"/>
      <c r="I79" s="178"/>
      <c r="J79" s="83"/>
      <c r="K79" s="83"/>
      <c r="L79" s="83"/>
      <c r="M79" s="79"/>
      <c r="N79" s="79"/>
      <c r="O79" s="80"/>
      <c r="P79" s="80"/>
      <c r="Q79" s="80"/>
      <c r="R79" s="79"/>
      <c r="U79" s="81"/>
    </row>
    <row r="80" spans="1:21" ht="38.25">
      <c r="A80" s="177">
        <f t="shared" si="1"/>
        <v>67</v>
      </c>
      <c r="B80" s="177"/>
      <c r="C80" s="97" t="s">
        <v>394</v>
      </c>
      <c r="D80" s="95"/>
      <c r="E80" s="84"/>
      <c r="F80" s="96" t="s">
        <v>610</v>
      </c>
      <c r="G80" s="86">
        <v>1</v>
      </c>
      <c r="H80" s="86"/>
      <c r="I80" s="178"/>
      <c r="J80" s="83"/>
      <c r="K80" s="83"/>
      <c r="L80" s="83"/>
      <c r="M80" s="79"/>
      <c r="N80" s="79"/>
      <c r="O80" s="80"/>
      <c r="P80" s="80"/>
      <c r="Q80" s="80"/>
      <c r="R80" s="79"/>
      <c r="U80" s="81"/>
    </row>
    <row r="81" spans="1:21" ht="51">
      <c r="A81" s="177">
        <f t="shared" si="1"/>
        <v>68</v>
      </c>
      <c r="B81" s="177"/>
      <c r="C81" s="97" t="s">
        <v>395</v>
      </c>
      <c r="D81" s="95" t="s">
        <v>396</v>
      </c>
      <c r="E81" s="84"/>
      <c r="F81" s="96" t="s">
        <v>610</v>
      </c>
      <c r="G81" s="86">
        <v>1</v>
      </c>
      <c r="H81" s="86"/>
      <c r="I81" s="178"/>
      <c r="J81" s="83"/>
      <c r="K81" s="83"/>
      <c r="L81" s="83"/>
      <c r="M81" s="79"/>
      <c r="N81" s="79"/>
      <c r="O81" s="80"/>
      <c r="P81" s="80"/>
      <c r="Q81" s="80"/>
      <c r="R81" s="79"/>
      <c r="U81" s="81"/>
    </row>
    <row r="82" spans="1:21" ht="63.75">
      <c r="A82" s="177">
        <f t="shared" si="1"/>
        <v>69</v>
      </c>
      <c r="B82" s="177"/>
      <c r="C82" s="97" t="s">
        <v>397</v>
      </c>
      <c r="D82" s="95" t="s">
        <v>398</v>
      </c>
      <c r="E82" s="84"/>
      <c r="F82" s="96" t="s">
        <v>610</v>
      </c>
      <c r="G82" s="86">
        <v>1</v>
      </c>
      <c r="H82" s="86"/>
      <c r="I82" s="178"/>
      <c r="J82" s="83"/>
      <c r="K82" s="83"/>
      <c r="L82" s="83"/>
      <c r="M82" s="79"/>
      <c r="N82" s="79"/>
      <c r="O82" s="80"/>
      <c r="P82" s="80"/>
      <c r="Q82" s="80"/>
      <c r="R82" s="79"/>
      <c r="U82" s="81"/>
    </row>
    <row r="83" spans="1:21">
      <c r="A83" s="177">
        <f t="shared" si="1"/>
        <v>70</v>
      </c>
      <c r="B83" s="177"/>
      <c r="C83" s="97" t="s">
        <v>308</v>
      </c>
      <c r="D83" s="95"/>
      <c r="E83" s="84"/>
      <c r="F83" s="96" t="s">
        <v>618</v>
      </c>
      <c r="G83" s="86">
        <v>2</v>
      </c>
      <c r="H83" s="86"/>
      <c r="I83" s="178"/>
      <c r="J83" s="83"/>
      <c r="K83" s="83"/>
      <c r="L83" s="83"/>
      <c r="M83" s="79"/>
      <c r="N83" s="79"/>
      <c r="O83" s="80"/>
      <c r="P83" s="80"/>
      <c r="Q83" s="80"/>
      <c r="R83" s="79"/>
      <c r="U83" s="81"/>
    </row>
    <row r="84" spans="1:21" ht="38.25">
      <c r="A84" s="177">
        <f t="shared" si="1"/>
        <v>71</v>
      </c>
      <c r="B84" s="177"/>
      <c r="C84" s="97" t="s">
        <v>631</v>
      </c>
      <c r="D84" s="95" t="s">
        <v>309</v>
      </c>
      <c r="E84" s="84" t="s">
        <v>399</v>
      </c>
      <c r="F84" s="96" t="s">
        <v>618</v>
      </c>
      <c r="G84" s="86">
        <v>2</v>
      </c>
      <c r="H84" s="86"/>
      <c r="I84" s="178"/>
      <c r="J84" s="83"/>
      <c r="K84" s="83"/>
      <c r="L84" s="83"/>
      <c r="M84" s="79"/>
      <c r="N84" s="79"/>
      <c r="O84" s="80"/>
      <c r="P84" s="80"/>
      <c r="Q84" s="80"/>
      <c r="R84" s="79"/>
      <c r="U84" s="81"/>
    </row>
    <row r="85" spans="1:21" ht="25.5">
      <c r="A85" s="177">
        <f t="shared" si="1"/>
        <v>72</v>
      </c>
      <c r="B85" s="177"/>
      <c r="C85" s="97" t="s">
        <v>400</v>
      </c>
      <c r="D85" s="95" t="s">
        <v>401</v>
      </c>
      <c r="E85" s="84"/>
      <c r="F85" s="96" t="s">
        <v>610</v>
      </c>
      <c r="G85" s="86">
        <v>8</v>
      </c>
      <c r="H85" s="86"/>
      <c r="I85" s="178"/>
      <c r="J85" s="83"/>
      <c r="K85" s="83"/>
      <c r="L85" s="83"/>
      <c r="M85" s="79"/>
      <c r="N85" s="79"/>
      <c r="O85" s="80"/>
      <c r="P85" s="80"/>
      <c r="Q85" s="80"/>
      <c r="R85" s="79"/>
      <c r="U85" s="81"/>
    </row>
    <row r="86" spans="1:21">
      <c r="A86" s="177">
        <f t="shared" si="1"/>
        <v>73</v>
      </c>
      <c r="B86" s="177"/>
      <c r="C86" s="97" t="s">
        <v>402</v>
      </c>
      <c r="D86" s="95" t="s">
        <v>403</v>
      </c>
      <c r="E86" s="84"/>
      <c r="F86" s="96" t="s">
        <v>610</v>
      </c>
      <c r="G86" s="86">
        <v>5</v>
      </c>
      <c r="H86" s="86"/>
      <c r="I86" s="178"/>
      <c r="J86" s="83"/>
      <c r="K86" s="83"/>
      <c r="L86" s="83"/>
      <c r="M86" s="79"/>
      <c r="N86" s="79"/>
      <c r="O86" s="80"/>
      <c r="P86" s="80"/>
      <c r="Q86" s="80"/>
      <c r="R86" s="79"/>
      <c r="U86" s="81"/>
    </row>
    <row r="87" spans="1:21" ht="25.5">
      <c r="A87" s="177">
        <f t="shared" si="1"/>
        <v>74</v>
      </c>
      <c r="B87" s="177"/>
      <c r="C87" s="94" t="s">
        <v>316</v>
      </c>
      <c r="D87" s="95"/>
      <c r="E87" s="84"/>
      <c r="F87" s="96"/>
      <c r="G87" s="86"/>
      <c r="H87" s="86"/>
      <c r="I87" s="178"/>
      <c r="J87" s="83"/>
      <c r="K87" s="83"/>
      <c r="L87" s="83"/>
      <c r="M87" s="79"/>
      <c r="N87" s="79"/>
      <c r="O87" s="80"/>
      <c r="P87" s="80"/>
      <c r="Q87" s="80"/>
      <c r="R87" s="79"/>
      <c r="U87" s="81"/>
    </row>
    <row r="88" spans="1:21" ht="25.5">
      <c r="A88" s="177">
        <f t="shared" si="1"/>
        <v>75</v>
      </c>
      <c r="B88" s="177"/>
      <c r="C88" s="97" t="s">
        <v>350</v>
      </c>
      <c r="D88" s="95" t="s">
        <v>404</v>
      </c>
      <c r="E88" s="84" t="s">
        <v>319</v>
      </c>
      <c r="F88" s="96" t="s">
        <v>263</v>
      </c>
      <c r="G88" s="255">
        <v>1250</v>
      </c>
      <c r="H88" s="86"/>
      <c r="I88" s="178"/>
      <c r="J88" s="83"/>
      <c r="K88" s="83"/>
      <c r="L88" s="83"/>
      <c r="M88" s="79"/>
      <c r="N88" s="79"/>
      <c r="O88" s="80"/>
      <c r="P88" s="80"/>
      <c r="Q88" s="80"/>
      <c r="R88" s="79"/>
      <c r="U88" s="81"/>
    </row>
    <row r="89" spans="1:21">
      <c r="A89" s="177">
        <f t="shared" si="1"/>
        <v>76</v>
      </c>
      <c r="B89" s="177"/>
      <c r="C89" s="97" t="s">
        <v>324</v>
      </c>
      <c r="D89" s="95"/>
      <c r="E89" s="84" t="s">
        <v>319</v>
      </c>
      <c r="F89" s="96" t="s">
        <v>263</v>
      </c>
      <c r="G89" s="86">
        <v>430</v>
      </c>
      <c r="H89" s="86"/>
      <c r="I89" s="178"/>
      <c r="J89" s="83"/>
      <c r="K89" s="83"/>
      <c r="L89" s="83"/>
      <c r="M89" s="79"/>
      <c r="N89" s="79"/>
      <c r="O89" s="80"/>
      <c r="P89" s="80"/>
      <c r="Q89" s="80"/>
      <c r="R89" s="79"/>
      <c r="U89" s="81"/>
    </row>
    <row r="90" spans="1:21">
      <c r="A90" s="177">
        <f t="shared" si="1"/>
        <v>77</v>
      </c>
      <c r="B90" s="177"/>
      <c r="C90" s="97" t="s">
        <v>354</v>
      </c>
      <c r="D90" s="95"/>
      <c r="E90" s="84"/>
      <c r="F90" s="96" t="s">
        <v>610</v>
      </c>
      <c r="G90" s="86">
        <v>1</v>
      </c>
      <c r="H90" s="86"/>
      <c r="I90" s="178"/>
      <c r="J90" s="83"/>
      <c r="K90" s="83"/>
      <c r="L90" s="83"/>
      <c r="M90" s="79"/>
      <c r="N90" s="79"/>
      <c r="O90" s="80"/>
      <c r="P90" s="80"/>
      <c r="Q90" s="80"/>
      <c r="R90" s="79"/>
      <c r="U90" s="81"/>
    </row>
    <row r="91" spans="1:21" ht="63.75">
      <c r="A91" s="177">
        <f t="shared" si="1"/>
        <v>78</v>
      </c>
      <c r="B91" s="177"/>
      <c r="C91" s="97" t="s">
        <v>405</v>
      </c>
      <c r="D91" s="95"/>
      <c r="E91" s="84"/>
      <c r="F91" s="96" t="s">
        <v>618</v>
      </c>
      <c r="G91" s="86">
        <v>36</v>
      </c>
      <c r="H91" s="86"/>
      <c r="I91" s="178"/>
      <c r="J91" s="83"/>
      <c r="K91" s="83"/>
      <c r="L91" s="83"/>
      <c r="M91" s="79"/>
      <c r="N91" s="79"/>
      <c r="O91" s="80"/>
      <c r="P91" s="80"/>
      <c r="Q91" s="80"/>
      <c r="R91" s="79"/>
      <c r="U91" s="81"/>
    </row>
    <row r="92" spans="1:21" ht="51">
      <c r="A92" s="177">
        <f t="shared" si="1"/>
        <v>79</v>
      </c>
      <c r="B92" s="177"/>
      <c r="C92" s="97" t="s">
        <v>406</v>
      </c>
      <c r="D92" s="95"/>
      <c r="E92" s="84"/>
      <c r="F92" s="96" t="s">
        <v>618</v>
      </c>
      <c r="G92" s="86">
        <v>2</v>
      </c>
      <c r="H92" s="86"/>
      <c r="I92" s="178"/>
      <c r="J92" s="83"/>
      <c r="K92" s="83"/>
      <c r="L92" s="83"/>
      <c r="M92" s="79"/>
      <c r="N92" s="79"/>
      <c r="O92" s="80"/>
      <c r="P92" s="80"/>
      <c r="Q92" s="80"/>
      <c r="R92" s="79"/>
      <c r="U92" s="81"/>
    </row>
    <row r="93" spans="1:21" ht="38.25">
      <c r="A93" s="177">
        <f t="shared" si="1"/>
        <v>80</v>
      </c>
      <c r="B93" s="177"/>
      <c r="C93" s="97" t="s">
        <v>358</v>
      </c>
      <c r="D93" s="95"/>
      <c r="E93" s="84"/>
      <c r="F93" s="96" t="s">
        <v>610</v>
      </c>
      <c r="G93" s="86">
        <v>1</v>
      </c>
      <c r="H93" s="86"/>
      <c r="I93" s="178"/>
      <c r="J93" s="83"/>
      <c r="K93" s="83"/>
      <c r="L93" s="83"/>
      <c r="M93" s="79"/>
      <c r="N93" s="79"/>
      <c r="O93" s="80"/>
      <c r="P93" s="80"/>
      <c r="Q93" s="80"/>
      <c r="R93" s="79"/>
      <c r="U93" s="81"/>
    </row>
    <row r="94" spans="1:21" ht="25.5">
      <c r="A94" s="177">
        <f t="shared" si="1"/>
        <v>81</v>
      </c>
      <c r="B94" s="177"/>
      <c r="C94" s="97" t="s">
        <v>614</v>
      </c>
      <c r="D94" s="95"/>
      <c r="E94" s="84"/>
      <c r="F94" s="96" t="s">
        <v>610</v>
      </c>
      <c r="G94" s="86">
        <v>1</v>
      </c>
      <c r="H94" s="86"/>
      <c r="I94" s="178"/>
      <c r="J94" s="83"/>
      <c r="K94" s="83"/>
      <c r="L94" s="83"/>
      <c r="M94" s="79"/>
      <c r="N94" s="79"/>
      <c r="O94" s="80"/>
      <c r="P94" s="80"/>
      <c r="Q94" s="80"/>
      <c r="R94" s="79"/>
      <c r="U94" s="81"/>
    </row>
    <row r="95" spans="1:21">
      <c r="A95" s="177">
        <f t="shared" si="1"/>
        <v>82</v>
      </c>
      <c r="B95" s="177"/>
      <c r="C95" s="97" t="s">
        <v>382</v>
      </c>
      <c r="D95" s="95"/>
      <c r="E95" s="84"/>
      <c r="F95" s="96" t="s">
        <v>610</v>
      </c>
      <c r="G95" s="86">
        <v>1</v>
      </c>
      <c r="H95" s="86"/>
      <c r="I95" s="178"/>
      <c r="J95" s="83"/>
      <c r="K95" s="83"/>
      <c r="L95" s="83"/>
      <c r="M95" s="79"/>
      <c r="N95" s="79"/>
      <c r="O95" s="80"/>
      <c r="P95" s="80"/>
      <c r="Q95" s="80"/>
      <c r="R95" s="79"/>
      <c r="U95" s="81"/>
    </row>
    <row r="96" spans="1:21" ht="25.5">
      <c r="A96" s="177">
        <f t="shared" si="1"/>
        <v>83</v>
      </c>
      <c r="B96" s="177"/>
      <c r="C96" s="97" t="s">
        <v>407</v>
      </c>
      <c r="D96" s="95" t="s">
        <v>408</v>
      </c>
      <c r="E96" s="84" t="s">
        <v>409</v>
      </c>
      <c r="F96" s="96" t="s">
        <v>410</v>
      </c>
      <c r="G96" s="86">
        <v>36</v>
      </c>
      <c r="H96" s="86"/>
      <c r="I96" s="178"/>
      <c r="J96" s="83"/>
      <c r="K96" s="83"/>
      <c r="L96" s="83"/>
      <c r="M96" s="79"/>
      <c r="N96" s="79"/>
      <c r="O96" s="80"/>
      <c r="P96" s="80"/>
      <c r="Q96" s="80"/>
      <c r="R96" s="79"/>
      <c r="U96" s="81"/>
    </row>
    <row r="97" spans="1:20">
      <c r="A97" s="74"/>
      <c r="B97" s="74"/>
      <c r="C97" s="87"/>
      <c r="D97" s="61"/>
      <c r="E97" s="88"/>
      <c r="F97" s="53"/>
      <c r="G97" s="54"/>
      <c r="H97" s="54"/>
      <c r="I97" s="54"/>
      <c r="J97" s="78"/>
      <c r="K97" s="78"/>
      <c r="L97" s="78"/>
      <c r="M97" s="79"/>
      <c r="N97" s="79"/>
      <c r="O97" s="80"/>
      <c r="P97" s="80"/>
      <c r="Q97" s="80"/>
      <c r="R97" s="79"/>
    </row>
    <row r="98" spans="1:20" s="65" customFormat="1" ht="38.25" customHeight="1">
      <c r="A98" s="89"/>
      <c r="B98" s="89"/>
      <c r="C98" s="398" t="str">
        <f>'1.1 Pamati, ā.inž.'!$C$43</f>
        <v xml:space="preserve">Tiešās izmaksas kopā, t. sk. darba devēja sociālais nodoklis </v>
      </c>
      <c r="D98" s="399"/>
      <c r="E98" s="406"/>
      <c r="F98" s="91"/>
      <c r="G98" s="92"/>
      <c r="H98" s="92"/>
      <c r="I98" s="92"/>
      <c r="J98" s="92"/>
      <c r="K98" s="92"/>
      <c r="L98" s="92"/>
      <c r="M98" s="93"/>
      <c r="N98" s="93">
        <f>SUM(N14:N97)</f>
        <v>0</v>
      </c>
      <c r="O98" s="93">
        <f>SUM(O14:O97)</f>
        <v>0</v>
      </c>
      <c r="P98" s="93">
        <f>SUM(P14:P97)</f>
        <v>0</v>
      </c>
      <c r="Q98" s="93">
        <f>SUM(Q14:Q97)</f>
        <v>0</v>
      </c>
      <c r="R98" s="93">
        <f>SUM(R14:R97)</f>
        <v>0</v>
      </c>
      <c r="S98" s="64"/>
      <c r="T98" s="64"/>
    </row>
    <row r="99" spans="1:20" s="107" customFormat="1">
      <c r="A99" s="163"/>
      <c r="B99" s="163"/>
      <c r="C99" s="164"/>
      <c r="D99" s="179"/>
      <c r="E99" s="179"/>
    </row>
    <row r="100" spans="1:20" s="107" customFormat="1">
      <c r="A100" s="106"/>
      <c r="B100" s="125"/>
      <c r="C100" s="164"/>
      <c r="D100" s="179"/>
      <c r="E100" s="164"/>
    </row>
    <row r="101" spans="1:20" s="107" customFormat="1">
      <c r="A101" s="163"/>
      <c r="B101" s="163"/>
      <c r="C101" s="164"/>
      <c r="D101" s="179"/>
      <c r="E101" s="179"/>
    </row>
    <row r="102" spans="1:20" s="107" customFormat="1">
      <c r="A102" s="125" t="str">
        <f>'1.1 Pamati, ā.inž.'!$A$47</f>
        <v xml:space="preserve">Sastādīja: </v>
      </c>
      <c r="B102" s="181"/>
      <c r="C102" s="182"/>
      <c r="D102" s="183"/>
      <c r="E102" s="183"/>
    </row>
    <row r="103" spans="1:20">
      <c r="A103" s="125"/>
      <c r="B103" s="81"/>
      <c r="C103" s="184"/>
      <c r="D103" s="185"/>
      <c r="E103" s="185"/>
      <c r="H103" s="187"/>
      <c r="S103" s="82"/>
      <c r="T103" s="82"/>
    </row>
    <row r="104" spans="1:20">
      <c r="A104" s="125"/>
      <c r="B104" s="81"/>
      <c r="C104" s="81"/>
      <c r="D104" s="188"/>
      <c r="E104" s="188"/>
      <c r="S104" s="82"/>
      <c r="T104" s="82"/>
    </row>
    <row r="105" spans="1:20" s="81" customFormat="1">
      <c r="A105" s="189"/>
      <c r="D105" s="188"/>
      <c r="E105" s="188"/>
      <c r="F105" s="82"/>
      <c r="G105" s="82"/>
      <c r="H105" s="82"/>
    </row>
    <row r="106" spans="1:20">
      <c r="A106" s="125" t="str">
        <f>'1.1 Pamati, ā.inž.'!$A$51</f>
        <v xml:space="preserve">Pārbaudīja: </v>
      </c>
      <c r="B106" s="81"/>
      <c r="C106" s="81"/>
      <c r="D106" s="188"/>
      <c r="E106" s="188"/>
      <c r="S106" s="82"/>
      <c r="T106" s="82"/>
    </row>
    <row r="107" spans="1:20">
      <c r="A107" s="81"/>
      <c r="B107" s="81"/>
      <c r="C107" s="81"/>
      <c r="D107" s="188"/>
      <c r="E107" s="188"/>
      <c r="S107" s="82"/>
      <c r="T107" s="82"/>
    </row>
    <row r="108" spans="1:20">
      <c r="A108" s="81"/>
      <c r="B108" s="81"/>
      <c r="C108" s="81"/>
      <c r="D108" s="188"/>
      <c r="E108" s="188"/>
      <c r="S108" s="82"/>
      <c r="T108" s="82"/>
    </row>
    <row r="109" spans="1:20">
      <c r="A109" s="81"/>
      <c r="B109" s="81"/>
      <c r="C109" s="81"/>
      <c r="D109" s="188"/>
      <c r="E109" s="188"/>
      <c r="S109" s="82"/>
      <c r="T109" s="82"/>
    </row>
  </sheetData>
  <mergeCells count="14">
    <mergeCell ref="F12:F13"/>
    <mergeCell ref="G12:G13"/>
    <mergeCell ref="H12:M12"/>
    <mergeCell ref="N12:R12"/>
    <mergeCell ref="C98:E98"/>
    <mergeCell ref="A12:A13"/>
    <mergeCell ref="B12:B13"/>
    <mergeCell ref="C12:E13"/>
    <mergeCell ref="A5:R5"/>
    <mergeCell ref="A4:R4"/>
    <mergeCell ref="A1:R1"/>
    <mergeCell ref="A2:R2"/>
    <mergeCell ref="O9:P9"/>
    <mergeCell ref="Q9:R9"/>
  </mergeCells>
  <printOptions horizontalCentered="1"/>
  <pageMargins left="0.74803149606299213" right="0.74803149606299213" top="1.1811023622047245" bottom="0.15748031496062992" header="0.43307086614173229" footer="0.23622047244094491"/>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827B-FE8B-4456-B605-75064AACAC0C}">
  <sheetPr>
    <tabColor theme="6" tint="-0.499984740745262"/>
  </sheetPr>
  <dimension ref="A1:U52"/>
  <sheetViews>
    <sheetView view="pageBreakPreview" topLeftCell="A31" zoomScale="85" zoomScaleNormal="85" zoomScaleSheetLayoutView="85" workbookViewId="0">
      <selection activeCell="L17" sqref="L17"/>
    </sheetView>
  </sheetViews>
  <sheetFormatPr defaultColWidth="9.28515625" defaultRowHeight="12.75"/>
  <cols>
    <col min="1" max="1" width="5.7109375" style="82" customWidth="1"/>
    <col min="2" max="2" width="5.28515625" style="82" customWidth="1"/>
    <col min="3" max="3" width="24.28515625" style="82" customWidth="1"/>
    <col min="4" max="4" width="16.28515625" style="190" customWidth="1"/>
    <col min="5" max="5" width="11.5703125" style="175" customWidth="1"/>
    <col min="6" max="6" width="6.28515625" style="82" customWidth="1"/>
    <col min="7" max="7" width="9.7109375" style="82" customWidth="1"/>
    <col min="8" max="8" width="8.7109375" style="82" customWidth="1"/>
    <col min="9" max="9" width="9.7109375" style="82" customWidth="1"/>
    <col min="10" max="10" width="9.5703125" style="82" customWidth="1"/>
    <col min="11" max="11" width="10.28515625" style="82" customWidth="1"/>
    <col min="12" max="12" width="10.42578125" style="82" customWidth="1"/>
    <col min="13" max="13" width="10.28515625" style="82" customWidth="1"/>
    <col min="14" max="14" width="9.7109375" style="82" customWidth="1"/>
    <col min="15" max="15" width="11.28515625" style="82" customWidth="1"/>
    <col min="16" max="16" width="11" style="82" customWidth="1"/>
    <col min="17" max="17" width="10.42578125" style="82" customWidth="1"/>
    <col min="18"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826</v>
      </c>
      <c r="B1" s="392"/>
      <c r="C1" s="392"/>
      <c r="D1" s="392"/>
      <c r="E1" s="392"/>
      <c r="F1" s="392"/>
      <c r="G1" s="392"/>
      <c r="H1" s="392"/>
      <c r="I1" s="392"/>
      <c r="J1" s="392"/>
      <c r="K1" s="392"/>
      <c r="L1" s="392"/>
      <c r="M1" s="392"/>
      <c r="N1" s="392"/>
      <c r="O1" s="392"/>
      <c r="P1" s="392"/>
      <c r="Q1" s="392"/>
      <c r="R1" s="392"/>
      <c r="S1" s="63"/>
      <c r="T1" s="64"/>
    </row>
    <row r="2" spans="1:21" s="65" customFormat="1">
      <c r="A2" s="393" t="s">
        <v>450</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67"/>
      <c r="F3" s="66"/>
      <c r="G3" s="66"/>
      <c r="H3" s="66"/>
      <c r="I3" s="66"/>
      <c r="J3" s="66"/>
      <c r="K3" s="66"/>
      <c r="L3" s="66"/>
      <c r="M3" s="66"/>
      <c r="N3" s="66"/>
      <c r="O3" s="66"/>
      <c r="P3" s="66"/>
      <c r="Q3" s="66"/>
      <c r="R3" s="66"/>
      <c r="S3" s="64"/>
      <c r="T3" s="64"/>
    </row>
    <row r="4" spans="1:21" s="65" customFormat="1" ht="33.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3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6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69"/>
      <c r="F7" s="70"/>
      <c r="G7" s="70"/>
      <c r="H7" s="70"/>
      <c r="I7" s="70"/>
      <c r="J7" s="64"/>
      <c r="K7" s="64"/>
      <c r="L7" s="64"/>
      <c r="M7" s="64"/>
      <c r="N7" s="64"/>
      <c r="O7" s="64"/>
      <c r="P7" s="64"/>
      <c r="Q7" s="64"/>
      <c r="R7" s="64"/>
      <c r="S7" s="64"/>
      <c r="T7" s="64"/>
    </row>
    <row r="8" spans="1:21" s="65" customFormat="1">
      <c r="A8" s="68"/>
      <c r="B8" s="68"/>
      <c r="C8" s="64"/>
      <c r="D8" s="59"/>
      <c r="E8" s="6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R41</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49.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74"/>
      <c r="B14" s="74"/>
      <c r="C14" s="75" t="s">
        <v>451</v>
      </c>
      <c r="D14" s="76"/>
      <c r="E14" s="76"/>
      <c r="F14" s="53"/>
      <c r="G14" s="54"/>
      <c r="H14" s="77"/>
      <c r="I14" s="77"/>
      <c r="J14" s="78"/>
      <c r="K14" s="78"/>
      <c r="L14" s="78"/>
      <c r="M14" s="79">
        <f>ROUND(J14+K14+L14,2)</f>
        <v>0</v>
      </c>
      <c r="N14" s="79">
        <f>ROUND(H14*G14,2)</f>
        <v>0</v>
      </c>
      <c r="O14" s="80">
        <f>ROUND(J14*G14,2)</f>
        <v>0</v>
      </c>
      <c r="P14" s="80">
        <f>ROUND(K14*G14,2)</f>
        <v>0</v>
      </c>
      <c r="Q14" s="80">
        <f>ROUND(L14*G14,2)</f>
        <v>0</v>
      </c>
      <c r="R14" s="79">
        <f>ROUND(O14+P14+Q14,2)</f>
        <v>0</v>
      </c>
    </row>
    <row r="15" spans="1:21" ht="51">
      <c r="A15" s="74">
        <v>1</v>
      </c>
      <c r="B15" s="177"/>
      <c r="C15" s="36" t="s">
        <v>452</v>
      </c>
      <c r="D15" s="84" t="s">
        <v>453</v>
      </c>
      <c r="E15" s="95"/>
      <c r="F15" s="96" t="s">
        <v>618</v>
      </c>
      <c r="G15" s="86">
        <v>1</v>
      </c>
      <c r="H15" s="86"/>
      <c r="I15" s="178"/>
      <c r="J15" s="83"/>
      <c r="K15" s="83"/>
      <c r="L15" s="83"/>
      <c r="M15" s="79"/>
      <c r="N15" s="79"/>
      <c r="O15" s="80"/>
      <c r="P15" s="80"/>
      <c r="Q15" s="80"/>
      <c r="R15" s="79"/>
      <c r="U15" s="81"/>
    </row>
    <row r="16" spans="1:21" ht="25.5">
      <c r="A16" s="74">
        <v>2</v>
      </c>
      <c r="B16" s="177"/>
      <c r="C16" s="36" t="s">
        <v>454</v>
      </c>
      <c r="D16" s="84" t="s">
        <v>455</v>
      </c>
      <c r="E16" s="85"/>
      <c r="F16" s="96" t="s">
        <v>618</v>
      </c>
      <c r="G16" s="86">
        <v>1</v>
      </c>
      <c r="H16" s="86"/>
      <c r="I16" s="178"/>
      <c r="J16" s="83"/>
      <c r="K16" s="83"/>
      <c r="L16" s="83"/>
      <c r="M16" s="79"/>
      <c r="N16" s="79"/>
      <c r="O16" s="80"/>
      <c r="P16" s="80"/>
      <c r="Q16" s="80"/>
      <c r="R16" s="79"/>
      <c r="U16" s="81"/>
    </row>
    <row r="17" spans="1:21">
      <c r="A17" s="74">
        <v>3</v>
      </c>
      <c r="B17" s="177"/>
      <c r="C17" s="36" t="s">
        <v>456</v>
      </c>
      <c r="D17" s="85">
        <v>18011</v>
      </c>
      <c r="E17" s="85"/>
      <c r="F17" s="96" t="s">
        <v>618</v>
      </c>
      <c r="G17" s="86">
        <v>1</v>
      </c>
      <c r="H17" s="86"/>
      <c r="I17" s="178"/>
      <c r="J17" s="83"/>
      <c r="K17" s="83"/>
      <c r="L17" s="83"/>
      <c r="M17" s="79"/>
      <c r="N17" s="79"/>
      <c r="O17" s="80"/>
      <c r="P17" s="80"/>
      <c r="Q17" s="80"/>
      <c r="R17" s="79"/>
      <c r="U17" s="81"/>
    </row>
    <row r="18" spans="1:21">
      <c r="A18" s="74"/>
      <c r="B18" s="177"/>
      <c r="C18" s="39" t="s">
        <v>457</v>
      </c>
      <c r="D18" s="84"/>
      <c r="E18" s="85"/>
      <c r="F18" s="96"/>
      <c r="G18" s="86"/>
      <c r="H18" s="86"/>
      <c r="I18" s="178"/>
      <c r="J18" s="83"/>
      <c r="K18" s="83"/>
      <c r="L18" s="83"/>
      <c r="M18" s="79"/>
      <c r="N18" s="79"/>
      <c r="O18" s="80"/>
      <c r="P18" s="80"/>
      <c r="Q18" s="80"/>
      <c r="R18" s="79"/>
      <c r="U18" s="81"/>
    </row>
    <row r="19" spans="1:21" ht="25.5">
      <c r="A19" s="74">
        <v>4</v>
      </c>
      <c r="B19" s="177"/>
      <c r="C19" s="36" t="s">
        <v>458</v>
      </c>
      <c r="D19" s="84" t="s">
        <v>459</v>
      </c>
      <c r="E19" s="85" t="s">
        <v>632</v>
      </c>
      <c r="F19" s="96" t="s">
        <v>618</v>
      </c>
      <c r="G19" s="86">
        <v>4</v>
      </c>
      <c r="H19" s="86"/>
      <c r="I19" s="178"/>
      <c r="J19" s="83"/>
      <c r="K19" s="83"/>
      <c r="L19" s="83"/>
      <c r="M19" s="79"/>
      <c r="N19" s="79"/>
      <c r="O19" s="80"/>
      <c r="P19" s="80"/>
      <c r="Q19" s="80"/>
      <c r="R19" s="79"/>
      <c r="U19" s="81"/>
    </row>
    <row r="20" spans="1:21" ht="25.5">
      <c r="A20" s="74">
        <v>5</v>
      </c>
      <c r="B20" s="177"/>
      <c r="C20" s="36" t="s">
        <v>460</v>
      </c>
      <c r="D20" s="84" t="s">
        <v>461</v>
      </c>
      <c r="E20" s="85" t="s">
        <v>632</v>
      </c>
      <c r="F20" s="96" t="s">
        <v>618</v>
      </c>
      <c r="G20" s="86">
        <v>8</v>
      </c>
      <c r="H20" s="86"/>
      <c r="I20" s="178"/>
      <c r="J20" s="83"/>
      <c r="K20" s="83"/>
      <c r="L20" s="83"/>
      <c r="M20" s="79"/>
      <c r="N20" s="79"/>
      <c r="O20" s="80"/>
      <c r="P20" s="80"/>
      <c r="Q20" s="80"/>
      <c r="R20" s="79"/>
      <c r="U20" s="81"/>
    </row>
    <row r="21" spans="1:21" ht="25.5">
      <c r="A21" s="74">
        <v>6</v>
      </c>
      <c r="B21" s="177"/>
      <c r="C21" s="36" t="s">
        <v>462</v>
      </c>
      <c r="D21" s="84" t="s">
        <v>463</v>
      </c>
      <c r="E21" s="85" t="s">
        <v>633</v>
      </c>
      <c r="F21" s="96" t="s">
        <v>618</v>
      </c>
      <c r="G21" s="86">
        <v>44</v>
      </c>
      <c r="H21" s="86"/>
      <c r="I21" s="178"/>
      <c r="J21" s="83"/>
      <c r="K21" s="83"/>
      <c r="L21" s="83"/>
      <c r="M21" s="79"/>
      <c r="N21" s="79"/>
      <c r="O21" s="80"/>
      <c r="P21" s="80"/>
      <c r="Q21" s="80"/>
      <c r="R21" s="79"/>
      <c r="U21" s="81"/>
    </row>
    <row r="22" spans="1:21" ht="25.5">
      <c r="A22" s="74">
        <v>7</v>
      </c>
      <c r="B22" s="177"/>
      <c r="C22" s="36" t="s">
        <v>464</v>
      </c>
      <c r="D22" s="84" t="s">
        <v>465</v>
      </c>
      <c r="E22" s="85" t="s">
        <v>634</v>
      </c>
      <c r="F22" s="96" t="s">
        <v>618</v>
      </c>
      <c r="G22" s="86">
        <v>43</v>
      </c>
      <c r="H22" s="86"/>
      <c r="I22" s="178"/>
      <c r="J22" s="83"/>
      <c r="K22" s="83"/>
      <c r="L22" s="83"/>
      <c r="M22" s="79"/>
      <c r="N22" s="79"/>
      <c r="O22" s="80"/>
      <c r="P22" s="80"/>
      <c r="Q22" s="80"/>
      <c r="R22" s="79"/>
      <c r="U22" s="81"/>
    </row>
    <row r="23" spans="1:21" ht="38.25">
      <c r="A23" s="74">
        <v>8</v>
      </c>
      <c r="B23" s="177"/>
      <c r="C23" s="36" t="s">
        <v>466</v>
      </c>
      <c r="D23" s="84" t="s">
        <v>467</v>
      </c>
      <c r="E23" s="85" t="s">
        <v>635</v>
      </c>
      <c r="F23" s="96" t="s">
        <v>618</v>
      </c>
      <c r="G23" s="86">
        <v>15</v>
      </c>
      <c r="H23" s="86"/>
      <c r="I23" s="178"/>
      <c r="J23" s="83"/>
      <c r="K23" s="83"/>
      <c r="L23" s="83"/>
      <c r="M23" s="79"/>
      <c r="N23" s="79"/>
      <c r="O23" s="80"/>
      <c r="P23" s="80"/>
      <c r="Q23" s="80"/>
      <c r="R23" s="79"/>
      <c r="U23" s="81"/>
    </row>
    <row r="24" spans="1:21" ht="38.25">
      <c r="A24" s="74">
        <v>9</v>
      </c>
      <c r="B24" s="177"/>
      <c r="C24" s="36" t="s">
        <v>468</v>
      </c>
      <c r="D24" s="84" t="s">
        <v>469</v>
      </c>
      <c r="E24" s="85" t="s">
        <v>635</v>
      </c>
      <c r="F24" s="96" t="s">
        <v>618</v>
      </c>
      <c r="G24" s="86">
        <v>29</v>
      </c>
      <c r="H24" s="86"/>
      <c r="I24" s="178"/>
      <c r="J24" s="83"/>
      <c r="K24" s="83"/>
      <c r="L24" s="83"/>
      <c r="M24" s="79"/>
      <c r="N24" s="79"/>
      <c r="O24" s="80"/>
      <c r="P24" s="80"/>
      <c r="Q24" s="80"/>
      <c r="R24" s="79"/>
      <c r="U24" s="81"/>
    </row>
    <row r="25" spans="1:21" ht="38.25">
      <c r="A25" s="74">
        <v>10</v>
      </c>
      <c r="B25" s="177"/>
      <c r="C25" s="36" t="s">
        <v>470</v>
      </c>
      <c r="D25" s="84" t="s">
        <v>471</v>
      </c>
      <c r="E25" s="85" t="s">
        <v>632</v>
      </c>
      <c r="F25" s="96" t="s">
        <v>618</v>
      </c>
      <c r="G25" s="86">
        <v>4</v>
      </c>
      <c r="H25" s="86"/>
      <c r="I25" s="178"/>
      <c r="J25" s="83"/>
      <c r="K25" s="83"/>
      <c r="L25" s="83"/>
      <c r="M25" s="79"/>
      <c r="N25" s="79"/>
      <c r="O25" s="80"/>
      <c r="P25" s="80"/>
      <c r="Q25" s="80"/>
      <c r="R25" s="79"/>
      <c r="U25" s="81"/>
    </row>
    <row r="26" spans="1:21">
      <c r="A26" s="74">
        <v>11</v>
      </c>
      <c r="B26" s="177"/>
      <c r="C26" s="36" t="s">
        <v>472</v>
      </c>
      <c r="D26" s="84" t="s">
        <v>473</v>
      </c>
      <c r="E26" s="85" t="s">
        <v>632</v>
      </c>
      <c r="F26" s="96" t="s">
        <v>618</v>
      </c>
      <c r="G26" s="86">
        <v>10</v>
      </c>
      <c r="H26" s="86"/>
      <c r="I26" s="178"/>
      <c r="J26" s="83"/>
      <c r="K26" s="83"/>
      <c r="L26" s="83"/>
      <c r="M26" s="79"/>
      <c r="N26" s="79"/>
      <c r="O26" s="80"/>
      <c r="P26" s="80"/>
      <c r="Q26" s="80"/>
      <c r="R26" s="79"/>
      <c r="U26" s="81"/>
    </row>
    <row r="27" spans="1:21" ht="38.25">
      <c r="A27" s="74">
        <v>12</v>
      </c>
      <c r="B27" s="177"/>
      <c r="C27" s="36" t="s">
        <v>474</v>
      </c>
      <c r="D27" s="84" t="s">
        <v>475</v>
      </c>
      <c r="E27" s="85"/>
      <c r="F27" s="96" t="s">
        <v>618</v>
      </c>
      <c r="G27" s="86">
        <v>1</v>
      </c>
      <c r="H27" s="86"/>
      <c r="I27" s="178"/>
      <c r="J27" s="83"/>
      <c r="K27" s="83"/>
      <c r="L27" s="83"/>
      <c r="M27" s="79"/>
      <c r="N27" s="79"/>
      <c r="O27" s="80"/>
      <c r="P27" s="80"/>
      <c r="Q27" s="80"/>
      <c r="R27" s="79"/>
      <c r="U27" s="81"/>
    </row>
    <row r="28" spans="1:21" ht="25.5">
      <c r="A28" s="74"/>
      <c r="B28" s="177"/>
      <c r="C28" s="39" t="s">
        <v>476</v>
      </c>
      <c r="D28" s="84"/>
      <c r="E28" s="85"/>
      <c r="F28" s="96"/>
      <c r="G28" s="86"/>
      <c r="H28" s="86"/>
      <c r="I28" s="178"/>
      <c r="J28" s="83"/>
      <c r="K28" s="83"/>
      <c r="L28" s="83"/>
      <c r="M28" s="79"/>
      <c r="N28" s="79"/>
      <c r="O28" s="80"/>
      <c r="P28" s="80"/>
      <c r="Q28" s="80"/>
      <c r="R28" s="79"/>
      <c r="U28" s="81"/>
    </row>
    <row r="29" spans="1:21" ht="33.75">
      <c r="A29" s="74">
        <v>13</v>
      </c>
      <c r="B29" s="177"/>
      <c r="C29" s="36" t="s">
        <v>477</v>
      </c>
      <c r="D29" s="84" t="s">
        <v>478</v>
      </c>
      <c r="E29" s="85" t="s">
        <v>319</v>
      </c>
      <c r="F29" s="96" t="s">
        <v>263</v>
      </c>
      <c r="G29" s="86">
        <v>740</v>
      </c>
      <c r="H29" s="86"/>
      <c r="I29" s="178"/>
      <c r="J29" s="83"/>
      <c r="K29" s="83"/>
      <c r="L29" s="83"/>
      <c r="M29" s="79"/>
      <c r="N29" s="79"/>
      <c r="O29" s="80"/>
      <c r="P29" s="80"/>
      <c r="Q29" s="80"/>
      <c r="R29" s="79"/>
      <c r="U29" s="81"/>
    </row>
    <row r="30" spans="1:21" ht="25.5">
      <c r="A30" s="74">
        <v>14</v>
      </c>
      <c r="B30" s="177"/>
      <c r="C30" s="36" t="s">
        <v>479</v>
      </c>
      <c r="D30" s="84" t="s">
        <v>480</v>
      </c>
      <c r="E30" s="85" t="s">
        <v>319</v>
      </c>
      <c r="F30" s="96" t="s">
        <v>351</v>
      </c>
      <c r="G30" s="86">
        <v>30</v>
      </c>
      <c r="H30" s="86"/>
      <c r="I30" s="178"/>
      <c r="J30" s="83"/>
      <c r="K30" s="83"/>
      <c r="L30" s="83"/>
      <c r="M30" s="79"/>
      <c r="N30" s="79"/>
      <c r="O30" s="80"/>
      <c r="P30" s="80"/>
      <c r="Q30" s="80"/>
      <c r="R30" s="79"/>
      <c r="U30" s="81"/>
    </row>
    <row r="31" spans="1:21" ht="23.25" customHeight="1">
      <c r="A31" s="74">
        <v>15</v>
      </c>
      <c r="B31" s="177"/>
      <c r="C31" s="36" t="s">
        <v>481</v>
      </c>
      <c r="D31" s="84" t="s">
        <v>482</v>
      </c>
      <c r="E31" s="85" t="s">
        <v>319</v>
      </c>
      <c r="F31" s="96" t="s">
        <v>351</v>
      </c>
      <c r="G31" s="86">
        <v>230</v>
      </c>
      <c r="H31" s="86"/>
      <c r="I31" s="178"/>
      <c r="J31" s="83"/>
      <c r="K31" s="83"/>
      <c r="L31" s="83"/>
      <c r="M31" s="79"/>
      <c r="N31" s="79"/>
      <c r="O31" s="80"/>
      <c r="P31" s="80"/>
      <c r="Q31" s="80"/>
      <c r="R31" s="79"/>
      <c r="U31" s="81"/>
    </row>
    <row r="32" spans="1:21" ht="38.25">
      <c r="A32" s="74">
        <v>16</v>
      </c>
      <c r="B32" s="177"/>
      <c r="C32" s="36" t="s">
        <v>483</v>
      </c>
      <c r="D32" s="84" t="s">
        <v>484</v>
      </c>
      <c r="E32" s="85"/>
      <c r="F32" s="96" t="s">
        <v>610</v>
      </c>
      <c r="G32" s="86">
        <v>1</v>
      </c>
      <c r="H32" s="86"/>
      <c r="I32" s="178"/>
      <c r="J32" s="83"/>
      <c r="K32" s="83"/>
      <c r="L32" s="83"/>
      <c r="M32" s="79"/>
      <c r="N32" s="79"/>
      <c r="O32" s="80"/>
      <c r="P32" s="80"/>
      <c r="Q32" s="80"/>
      <c r="R32" s="79"/>
      <c r="U32" s="81"/>
    </row>
    <row r="33" spans="1:21">
      <c r="A33" s="74">
        <v>17</v>
      </c>
      <c r="B33" s="177"/>
      <c r="C33" s="36" t="s">
        <v>191</v>
      </c>
      <c r="D33" s="84"/>
      <c r="E33" s="85"/>
      <c r="F33" s="96" t="s">
        <v>610</v>
      </c>
      <c r="G33" s="86">
        <v>1</v>
      </c>
      <c r="H33" s="86"/>
      <c r="I33" s="178"/>
      <c r="J33" s="83"/>
      <c r="K33" s="83"/>
      <c r="L33" s="83"/>
      <c r="M33" s="79"/>
      <c r="N33" s="79"/>
      <c r="O33" s="80"/>
      <c r="P33" s="80"/>
      <c r="Q33" s="80"/>
      <c r="R33" s="79"/>
      <c r="U33" s="81"/>
    </row>
    <row r="34" spans="1:21" ht="38.25">
      <c r="A34" s="74">
        <v>18</v>
      </c>
      <c r="B34" s="177"/>
      <c r="C34" s="36" t="s">
        <v>614</v>
      </c>
      <c r="D34" s="84"/>
      <c r="E34" s="85"/>
      <c r="F34" s="96" t="s">
        <v>610</v>
      </c>
      <c r="G34" s="86">
        <v>1</v>
      </c>
      <c r="H34" s="86"/>
      <c r="I34" s="178"/>
      <c r="J34" s="83"/>
      <c r="K34" s="83"/>
      <c r="L34" s="83"/>
      <c r="M34" s="79"/>
      <c r="N34" s="79"/>
      <c r="O34" s="80"/>
      <c r="P34" s="80"/>
      <c r="Q34" s="80"/>
      <c r="R34" s="79"/>
      <c r="U34" s="81"/>
    </row>
    <row r="35" spans="1:21" ht="51">
      <c r="A35" s="74">
        <v>19</v>
      </c>
      <c r="B35" s="177"/>
      <c r="C35" s="36" t="s">
        <v>485</v>
      </c>
      <c r="D35" s="84"/>
      <c r="E35" s="85"/>
      <c r="F35" s="96" t="s">
        <v>610</v>
      </c>
      <c r="G35" s="86">
        <v>1</v>
      </c>
      <c r="H35" s="86"/>
      <c r="I35" s="178"/>
      <c r="J35" s="83"/>
      <c r="K35" s="83"/>
      <c r="L35" s="83"/>
      <c r="M35" s="79"/>
      <c r="N35" s="79"/>
      <c r="O35" s="80"/>
      <c r="P35" s="80"/>
      <c r="Q35" s="80"/>
      <c r="R35" s="79"/>
      <c r="U35" s="81"/>
    </row>
    <row r="36" spans="1:21">
      <c r="A36" s="74">
        <v>20</v>
      </c>
      <c r="B36" s="177"/>
      <c r="C36" s="36" t="s">
        <v>190</v>
      </c>
      <c r="D36" s="84"/>
      <c r="E36" s="85"/>
      <c r="F36" s="96" t="s">
        <v>610</v>
      </c>
      <c r="G36" s="86">
        <v>1</v>
      </c>
      <c r="H36" s="86"/>
      <c r="I36" s="178"/>
      <c r="J36" s="83"/>
      <c r="K36" s="83"/>
      <c r="L36" s="83"/>
      <c r="M36" s="79"/>
      <c r="N36" s="79"/>
      <c r="O36" s="80"/>
      <c r="P36" s="80"/>
      <c r="Q36" s="80"/>
      <c r="R36" s="79"/>
      <c r="U36" s="81"/>
    </row>
    <row r="37" spans="1:21">
      <c r="A37" s="74">
        <v>21</v>
      </c>
      <c r="B37" s="177"/>
      <c r="C37" s="36" t="s">
        <v>436</v>
      </c>
      <c r="D37" s="84"/>
      <c r="E37" s="85"/>
      <c r="F37" s="96" t="s">
        <v>610</v>
      </c>
      <c r="G37" s="86">
        <v>1</v>
      </c>
      <c r="H37" s="86"/>
      <c r="I37" s="178"/>
      <c r="J37" s="83"/>
      <c r="K37" s="83"/>
      <c r="L37" s="83"/>
      <c r="M37" s="79"/>
      <c r="N37" s="79"/>
      <c r="O37" s="80"/>
      <c r="P37" s="80"/>
      <c r="Q37" s="80"/>
      <c r="R37" s="79"/>
      <c r="U37" s="81"/>
    </row>
    <row r="38" spans="1:21">
      <c r="A38" s="74">
        <v>22</v>
      </c>
      <c r="B38" s="177"/>
      <c r="C38" s="36" t="s">
        <v>327</v>
      </c>
      <c r="D38" s="84"/>
      <c r="E38" s="85"/>
      <c r="F38" s="96" t="s">
        <v>610</v>
      </c>
      <c r="G38" s="86">
        <v>1</v>
      </c>
      <c r="H38" s="86"/>
      <c r="I38" s="178"/>
      <c r="J38" s="83"/>
      <c r="K38" s="83"/>
      <c r="L38" s="83"/>
      <c r="M38" s="79"/>
      <c r="N38" s="79"/>
      <c r="O38" s="80"/>
      <c r="P38" s="80"/>
      <c r="Q38" s="80"/>
      <c r="R38" s="79"/>
      <c r="U38" s="81"/>
    </row>
    <row r="39" spans="1:21" ht="25.5">
      <c r="A39" s="74">
        <v>23</v>
      </c>
      <c r="B39" s="177"/>
      <c r="C39" s="36" t="s">
        <v>326</v>
      </c>
      <c r="D39" s="84"/>
      <c r="E39" s="85"/>
      <c r="F39" s="96" t="s">
        <v>610</v>
      </c>
      <c r="G39" s="86">
        <v>1</v>
      </c>
      <c r="H39" s="86"/>
      <c r="I39" s="178"/>
      <c r="J39" s="83"/>
      <c r="K39" s="83"/>
      <c r="L39" s="83"/>
      <c r="M39" s="79"/>
      <c r="N39" s="79"/>
      <c r="O39" s="80"/>
      <c r="P39" s="80"/>
      <c r="Q39" s="80"/>
      <c r="R39" s="79"/>
      <c r="U39" s="81"/>
    </row>
    <row r="40" spans="1:21">
      <c r="A40" s="74"/>
      <c r="B40" s="74"/>
      <c r="C40" s="87"/>
      <c r="D40" s="61"/>
      <c r="E40" s="88"/>
      <c r="F40" s="53"/>
      <c r="G40" s="54"/>
      <c r="H40" s="54"/>
      <c r="I40" s="54"/>
      <c r="J40" s="78"/>
      <c r="K40" s="78"/>
      <c r="L40" s="78"/>
      <c r="M40" s="79"/>
      <c r="N40" s="79"/>
      <c r="O40" s="80"/>
      <c r="P40" s="80"/>
      <c r="Q40" s="80"/>
      <c r="R40" s="79"/>
    </row>
    <row r="41" spans="1:21" s="65" customFormat="1" ht="28.5" customHeight="1">
      <c r="A41" s="89"/>
      <c r="B41" s="89"/>
      <c r="C41" s="398" t="str">
        <f>'1.1 Pamati, ā.inž.'!$C$43</f>
        <v xml:space="preserve">Tiešās izmaksas kopā, t. sk. darba devēja sociālais nodoklis </v>
      </c>
      <c r="D41" s="399"/>
      <c r="E41" s="406"/>
      <c r="F41" s="91"/>
      <c r="G41" s="92"/>
      <c r="H41" s="92"/>
      <c r="I41" s="92"/>
      <c r="J41" s="92"/>
      <c r="K41" s="92"/>
      <c r="L41" s="92"/>
      <c r="M41" s="93"/>
      <c r="N41" s="93">
        <f>SUM(N14:N40)</f>
        <v>0</v>
      </c>
      <c r="O41" s="93">
        <f>SUM(O14:O40)</f>
        <v>0</v>
      </c>
      <c r="P41" s="93">
        <f>SUM(P14:P40)</f>
        <v>0</v>
      </c>
      <c r="Q41" s="93">
        <f>SUM(Q14:Q40)</f>
        <v>0</v>
      </c>
      <c r="R41" s="93">
        <f>SUM(R14:R40)</f>
        <v>0</v>
      </c>
      <c r="S41" s="64"/>
      <c r="T41" s="64"/>
    </row>
    <row r="42" spans="1:21" s="107" customFormat="1">
      <c r="A42" s="163"/>
      <c r="B42" s="163"/>
      <c r="C42" s="164"/>
      <c r="D42" s="179"/>
      <c r="E42" s="180"/>
    </row>
    <row r="43" spans="1:21" s="107" customFormat="1">
      <c r="A43" s="106"/>
      <c r="B43" s="125"/>
      <c r="C43" s="164"/>
      <c r="D43" s="179"/>
      <c r="E43" s="164"/>
    </row>
    <row r="44" spans="1:21" s="107" customFormat="1">
      <c r="A44" s="163"/>
      <c r="B44" s="163"/>
      <c r="C44" s="164"/>
      <c r="D44" s="179"/>
      <c r="E44" s="180"/>
    </row>
    <row r="45" spans="1:21" s="107" customFormat="1">
      <c r="A45" s="125" t="str">
        <f>'1.1 Pamati, ā.inž.'!$A$47</f>
        <v xml:space="preserve">Sastādīja: </v>
      </c>
      <c r="B45" s="181"/>
      <c r="C45" s="182"/>
      <c r="D45" s="183"/>
      <c r="E45" s="183"/>
    </row>
    <row r="46" spans="1:21">
      <c r="A46" s="125"/>
      <c r="B46" s="81"/>
      <c r="C46" s="184"/>
      <c r="D46" s="185"/>
      <c r="E46" s="186"/>
      <c r="H46" s="187"/>
      <c r="S46" s="82"/>
      <c r="T46" s="82"/>
    </row>
    <row r="47" spans="1:21">
      <c r="A47" s="125"/>
      <c r="B47" s="81"/>
      <c r="C47" s="81"/>
      <c r="D47" s="188"/>
      <c r="S47" s="82"/>
      <c r="T47" s="82"/>
    </row>
    <row r="48" spans="1:21" s="81" customFormat="1">
      <c r="A48" s="189"/>
      <c r="D48" s="188"/>
      <c r="E48" s="175"/>
      <c r="F48" s="82"/>
      <c r="G48" s="82"/>
      <c r="H48" s="82"/>
    </row>
    <row r="49" spans="1:20">
      <c r="A49" s="125" t="str">
        <f>'1.1 Pamati, ā.inž.'!$A$51</f>
        <v xml:space="preserve">Pārbaudīja: </v>
      </c>
      <c r="B49" s="81"/>
      <c r="C49" s="81"/>
      <c r="D49" s="188"/>
      <c r="S49" s="82"/>
      <c r="T49" s="82"/>
    </row>
    <row r="50" spans="1:20">
      <c r="A50" s="81"/>
      <c r="B50" s="81"/>
      <c r="C50" s="81"/>
      <c r="D50" s="188"/>
      <c r="S50" s="82"/>
      <c r="T50" s="82"/>
    </row>
    <row r="51" spans="1:20">
      <c r="A51" s="81"/>
      <c r="B51" s="81"/>
      <c r="C51" s="81"/>
      <c r="D51" s="188"/>
      <c r="S51" s="82"/>
      <c r="T51" s="82"/>
    </row>
    <row r="52" spans="1:20">
      <c r="A52" s="81"/>
      <c r="B52" s="81"/>
      <c r="C52" s="81"/>
      <c r="D52" s="188"/>
      <c r="S52" s="82"/>
      <c r="T52" s="82"/>
    </row>
  </sheetData>
  <mergeCells count="14">
    <mergeCell ref="G12:G13"/>
    <mergeCell ref="H12:M12"/>
    <mergeCell ref="N12:R12"/>
    <mergeCell ref="C41:E41"/>
    <mergeCell ref="A12:A13"/>
    <mergeCell ref="B12:B13"/>
    <mergeCell ref="C12:E13"/>
    <mergeCell ref="F12:F13"/>
    <mergeCell ref="A5:R5"/>
    <mergeCell ref="A4:R4"/>
    <mergeCell ref="A1:R1"/>
    <mergeCell ref="A2:R2"/>
    <mergeCell ref="O9:P9"/>
    <mergeCell ref="Q9:R9"/>
  </mergeCells>
  <printOptions horizontalCentered="1"/>
  <pageMargins left="0.74803149606299202" right="0.74803149606299202" top="1.0649606300000001" bottom="0.35433070900000002" header="0.43307086614173201" footer="0.23622047244094499"/>
  <pageSetup paperSize="9" scale="6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B4660-1BED-4881-B0E9-4F5493F7C02C}">
  <sheetPr>
    <tabColor rgb="FF00B0F0"/>
  </sheetPr>
  <dimension ref="A2:J65"/>
  <sheetViews>
    <sheetView view="pageBreakPreview" zoomScale="85" zoomScaleNormal="100" zoomScaleSheetLayoutView="85" workbookViewId="0">
      <selection activeCell="C24" sqref="C24"/>
    </sheetView>
  </sheetViews>
  <sheetFormatPr defaultColWidth="11.28515625" defaultRowHeight="12.75"/>
  <cols>
    <col min="1" max="2" width="6.5703125" style="1" customWidth="1"/>
    <col min="3" max="3" width="32.7109375" style="1" customWidth="1"/>
    <col min="4" max="4" width="8.7109375" style="1" customWidth="1"/>
    <col min="5" max="5" width="19.28515625" style="1" customWidth="1"/>
    <col min="6" max="7" width="22" style="1" customWidth="1"/>
    <col min="8" max="9" width="17.7109375" style="1" customWidth="1"/>
    <col min="10" max="16384" width="11.28515625" style="1"/>
  </cols>
  <sheetData>
    <row r="2" spans="1:10" ht="15">
      <c r="A2" s="363" t="s">
        <v>38</v>
      </c>
      <c r="B2" s="363"/>
      <c r="C2" s="363"/>
      <c r="D2" s="363"/>
      <c r="E2" s="363"/>
      <c r="F2" s="363"/>
      <c r="G2" s="363"/>
      <c r="H2" s="363"/>
      <c r="I2" s="363"/>
    </row>
    <row r="3" spans="1:10" ht="15">
      <c r="A3" s="363" t="s">
        <v>924</v>
      </c>
      <c r="B3" s="363"/>
      <c r="C3" s="363"/>
      <c r="D3" s="363"/>
      <c r="E3" s="363"/>
      <c r="F3" s="363"/>
      <c r="G3" s="363"/>
      <c r="H3" s="363"/>
      <c r="I3" s="363"/>
    </row>
    <row r="4" spans="1:10">
      <c r="A4" s="372" t="s">
        <v>12</v>
      </c>
      <c r="B4" s="372"/>
      <c r="C4" s="372"/>
      <c r="D4" s="372"/>
      <c r="E4" s="372"/>
      <c r="F4" s="372"/>
      <c r="G4" s="372"/>
      <c r="H4" s="372"/>
      <c r="I4" s="372"/>
    </row>
    <row r="5" spans="1:10">
      <c r="A5" s="3"/>
      <c r="B5" s="3"/>
      <c r="C5" s="3"/>
      <c r="D5" s="3"/>
      <c r="E5" s="3"/>
      <c r="F5" s="3"/>
      <c r="G5" s="3"/>
      <c r="H5" s="3"/>
      <c r="I5" s="3"/>
    </row>
    <row r="6" spans="1:10">
      <c r="A6" s="3"/>
      <c r="B6" s="3"/>
      <c r="C6" s="3"/>
      <c r="D6" s="3"/>
      <c r="E6" s="3"/>
      <c r="F6" s="3"/>
      <c r="G6" s="3"/>
      <c r="H6" s="3"/>
      <c r="I6" s="3"/>
    </row>
    <row r="7" spans="1:10" ht="32.25" customHeight="1">
      <c r="A7" s="351" t="str">
        <f>'1.1 Pamati, ā.inž.'!$A$4</f>
        <v>Objekta nosaukums: VESELĪBAS UN SOCIĀLĀS APRŪPES CENTRS</v>
      </c>
      <c r="B7" s="351"/>
      <c r="C7" s="351"/>
      <c r="D7" s="351"/>
      <c r="E7" s="351"/>
      <c r="F7" s="351"/>
      <c r="G7" s="351"/>
      <c r="H7" s="351"/>
      <c r="I7" s="351"/>
    </row>
    <row r="8" spans="1:10" ht="27.75" customHeight="1">
      <c r="A8" s="351" t="str">
        <f>'1.1 Pamati, ā.inž.'!$A$5</f>
        <v>Būves nosaukums: VESELĪBAS UN SOCIĀLĀS APRŪPES CENTRS</v>
      </c>
      <c r="B8" s="351"/>
      <c r="C8" s="351"/>
      <c r="D8" s="351"/>
      <c r="E8" s="351"/>
      <c r="F8" s="351"/>
      <c r="G8" s="351"/>
      <c r="H8" s="351"/>
      <c r="I8" s="351"/>
    </row>
    <row r="9" spans="1:10">
      <c r="A9" s="2" t="str">
        <f>'1.1 Pamati, ā.inž.'!$A$6</f>
        <v>Objekta adrese: Liliju iela 109</v>
      </c>
      <c r="B9" s="2"/>
      <c r="C9" s="10"/>
      <c r="D9" s="10"/>
      <c r="E9" s="10"/>
      <c r="F9" s="10"/>
      <c r="G9" s="10"/>
      <c r="H9" s="10"/>
      <c r="I9" s="10"/>
    </row>
    <row r="10" spans="1:10">
      <c r="A10" s="2" t="str">
        <f>'1.1 Pamati, ā.inž.'!$A$7</f>
        <v xml:space="preserve">Pasūtījuma Nr.: </v>
      </c>
      <c r="B10" s="2"/>
      <c r="C10" s="15"/>
      <c r="D10" s="15"/>
      <c r="E10" s="15"/>
      <c r="F10" s="15"/>
      <c r="G10" s="15"/>
      <c r="H10" s="15"/>
      <c r="I10" s="15"/>
    </row>
    <row r="11" spans="1:10">
      <c r="A11" s="6"/>
      <c r="B11" s="6"/>
      <c r="C11" s="6"/>
      <c r="D11" s="6"/>
      <c r="E11" s="6"/>
      <c r="F11" s="6"/>
      <c r="G11" s="6"/>
      <c r="H11" s="6"/>
      <c r="I11" s="6"/>
    </row>
    <row r="12" spans="1:10">
      <c r="A12" s="5"/>
      <c r="B12" s="5"/>
      <c r="C12" s="16" t="s">
        <v>19</v>
      </c>
      <c r="D12" s="16"/>
      <c r="E12" s="17">
        <f>E43</f>
        <v>0</v>
      </c>
      <c r="F12" s="3"/>
      <c r="G12" s="3"/>
      <c r="H12" s="3"/>
      <c r="I12" s="3"/>
    </row>
    <row r="13" spans="1:10">
      <c r="A13" s="5"/>
      <c r="B13" s="5"/>
      <c r="C13" s="16" t="s">
        <v>21</v>
      </c>
      <c r="D13" s="16"/>
      <c r="E13" s="17">
        <f>I39</f>
        <v>0</v>
      </c>
      <c r="F13" s="3"/>
      <c r="G13" s="3"/>
      <c r="H13" s="3"/>
      <c r="I13" s="3"/>
    </row>
    <row r="14" spans="1:10" s="31" customFormat="1">
      <c r="A14" s="28"/>
      <c r="B14" s="28"/>
      <c r="C14" s="29"/>
      <c r="D14" s="29"/>
      <c r="E14" s="30"/>
      <c r="F14" s="18"/>
      <c r="G14" s="18"/>
      <c r="H14" s="18"/>
      <c r="I14" s="18"/>
    </row>
    <row r="15" spans="1:10">
      <c r="G15" s="5"/>
      <c r="I15" s="138" t="str">
        <f>'Buvn.kopt.'!$C$14</f>
        <v>Tāme sastādīta [datums]</v>
      </c>
      <c r="J15" s="32"/>
    </row>
    <row r="16" spans="1:10" ht="12.75" customHeight="1">
      <c r="A16" s="367" t="s">
        <v>4</v>
      </c>
      <c r="B16" s="365" t="s">
        <v>23</v>
      </c>
      <c r="C16" s="368" t="s">
        <v>69</v>
      </c>
      <c r="D16" s="369"/>
      <c r="E16" s="367" t="s">
        <v>42</v>
      </c>
      <c r="F16" s="364" t="s">
        <v>13</v>
      </c>
      <c r="G16" s="364"/>
      <c r="H16" s="364"/>
      <c r="I16" s="364"/>
      <c r="J16" s="37"/>
    </row>
    <row r="17" spans="1:10" s="18" customFormat="1" ht="45" customHeight="1">
      <c r="A17" s="367"/>
      <c r="B17" s="366"/>
      <c r="C17" s="370"/>
      <c r="D17" s="371"/>
      <c r="E17" s="367"/>
      <c r="F17" s="236" t="s">
        <v>39</v>
      </c>
      <c r="G17" s="236" t="s">
        <v>40</v>
      </c>
      <c r="H17" s="194" t="s">
        <v>41</v>
      </c>
      <c r="I17" s="194" t="s">
        <v>22</v>
      </c>
      <c r="J17" s="38"/>
    </row>
    <row r="18" spans="1:10" s="18" customFormat="1">
      <c r="A18" s="239"/>
      <c r="B18" s="239"/>
      <c r="C18" s="240"/>
      <c r="D18" s="241"/>
      <c r="E18" s="242">
        <f t="shared" ref="E18:E30" si="0">F18+G18+H18</f>
        <v>0</v>
      </c>
      <c r="F18" s="243"/>
      <c r="G18" s="243"/>
      <c r="H18" s="243"/>
      <c r="I18" s="243"/>
    </row>
    <row r="19" spans="1:10" s="18" customFormat="1">
      <c r="A19" s="304">
        <v>0</v>
      </c>
      <c r="B19" s="305">
        <v>2</v>
      </c>
      <c r="C19" s="353" t="s">
        <v>985</v>
      </c>
      <c r="D19" s="354"/>
      <c r="E19" s="242"/>
      <c r="F19" s="243"/>
      <c r="G19" s="243"/>
      <c r="H19" s="243"/>
      <c r="I19" s="243"/>
    </row>
    <row r="20" spans="1:10" s="18" customFormat="1" ht="26.45" customHeight="1">
      <c r="A20" s="239">
        <v>1</v>
      </c>
      <c r="B20" s="239">
        <v>2.1</v>
      </c>
      <c r="C20" s="355" t="s">
        <v>931</v>
      </c>
      <c r="D20" s="356"/>
      <c r="E20" s="242">
        <f t="shared" si="0"/>
        <v>0</v>
      </c>
      <c r="F20" s="243">
        <f>'2.1 Pamati, ā.inž.'!M39</f>
        <v>0</v>
      </c>
      <c r="G20" s="243">
        <f>'2.1 Pamati, ā.inž.'!N39</f>
        <v>0</v>
      </c>
      <c r="H20" s="243">
        <f>'2.1 Pamati, ā.inž.'!O39</f>
        <v>0</v>
      </c>
      <c r="I20" s="243">
        <f>'2.1 Pamati, ā.inž.'!L39</f>
        <v>0</v>
      </c>
    </row>
    <row r="21" spans="1:10" s="18" customFormat="1">
      <c r="A21" s="239">
        <v>2</v>
      </c>
      <c r="B21" s="239">
        <v>2.2000000000000002</v>
      </c>
      <c r="C21" s="355" t="s">
        <v>984</v>
      </c>
      <c r="D21" s="356"/>
      <c r="E21" s="242">
        <f t="shared" si="0"/>
        <v>0</v>
      </c>
      <c r="F21" s="243">
        <f>'2.2 Prefabricētie elementi'!M37</f>
        <v>0</v>
      </c>
      <c r="G21" s="243">
        <f>'2.2 Prefabricētie elementi'!N37</f>
        <v>0</v>
      </c>
      <c r="H21" s="243">
        <f>'2.2 Prefabricētie elementi'!O37</f>
        <v>0</v>
      </c>
      <c r="I21" s="243">
        <f>'2.2 Prefabricētie elementi'!L37</f>
        <v>0</v>
      </c>
    </row>
    <row r="22" spans="1:10" s="18" customFormat="1">
      <c r="A22" s="239">
        <v>3</v>
      </c>
      <c r="B22" s="239">
        <v>2.2999999999999998</v>
      </c>
      <c r="C22" s="240" t="s">
        <v>667</v>
      </c>
      <c r="D22" s="241"/>
      <c r="E22" s="242">
        <f t="shared" si="0"/>
        <v>0</v>
      </c>
      <c r="F22" s="243">
        <f>'2.3 Jumts'!M36</f>
        <v>0</v>
      </c>
      <c r="G22" s="243">
        <f>'2.3 Jumts'!N36</f>
        <v>0</v>
      </c>
      <c r="H22" s="243">
        <f>'2.3 Jumts'!O36</f>
        <v>0</v>
      </c>
      <c r="I22" s="243">
        <f>'2.3 Jumts'!L36</f>
        <v>0</v>
      </c>
    </row>
    <row r="23" spans="1:10" s="18" customFormat="1">
      <c r="A23" s="239">
        <v>4</v>
      </c>
      <c r="B23" s="244">
        <v>2.4</v>
      </c>
      <c r="C23" s="240" t="s">
        <v>685</v>
      </c>
      <c r="D23" s="241"/>
      <c r="E23" s="242">
        <f t="shared" si="0"/>
        <v>0</v>
      </c>
      <c r="F23" s="243">
        <f>'2.4 Gridas'!M17</f>
        <v>0</v>
      </c>
      <c r="G23" s="243">
        <f>'2.4 Gridas'!N17</f>
        <v>0</v>
      </c>
      <c r="H23" s="243">
        <f>'2.4 Gridas'!O17</f>
        <v>0</v>
      </c>
      <c r="I23" s="243">
        <f>'2.4 Gridas'!L17</f>
        <v>0</v>
      </c>
    </row>
    <row r="24" spans="1:10" s="18" customFormat="1">
      <c r="A24" s="239">
        <v>5</v>
      </c>
      <c r="B24" s="239">
        <v>2.5</v>
      </c>
      <c r="C24" s="240" t="s">
        <v>686</v>
      </c>
      <c r="D24" s="241"/>
      <c r="E24" s="242">
        <f t="shared" si="0"/>
        <v>0</v>
      </c>
      <c r="F24" s="243">
        <f>'2.5 Sienas'!M27</f>
        <v>0</v>
      </c>
      <c r="G24" s="243">
        <f>'2.5 Sienas'!N27</f>
        <v>0</v>
      </c>
      <c r="H24" s="243">
        <f>'2.5 Sienas'!O27</f>
        <v>0</v>
      </c>
      <c r="I24" s="243">
        <f>'2.5 Sienas'!L27</f>
        <v>0</v>
      </c>
    </row>
    <row r="25" spans="1:10" s="18" customFormat="1">
      <c r="A25" s="239">
        <v>6</v>
      </c>
      <c r="B25" s="239">
        <v>2.6</v>
      </c>
      <c r="C25" s="240" t="s">
        <v>703</v>
      </c>
      <c r="D25" s="241"/>
      <c r="E25" s="242">
        <f t="shared" si="0"/>
        <v>0</v>
      </c>
      <c r="F25" s="243">
        <f>'2.6 Ailes'!M42</f>
        <v>0</v>
      </c>
      <c r="G25" s="243">
        <f>'2.6 Ailes'!N42</f>
        <v>0</v>
      </c>
      <c r="H25" s="243">
        <f>'2.6 Ailes'!O42</f>
        <v>0</v>
      </c>
      <c r="I25" s="243">
        <f>'2.6 Ailes'!L42</f>
        <v>0</v>
      </c>
    </row>
    <row r="26" spans="1:10" s="18" customFormat="1">
      <c r="A26" s="239">
        <v>7</v>
      </c>
      <c r="B26" s="239">
        <v>2.7</v>
      </c>
      <c r="C26" s="240" t="s">
        <v>724</v>
      </c>
      <c r="D26" s="241"/>
      <c r="E26" s="242">
        <f t="shared" si="0"/>
        <v>0</v>
      </c>
      <c r="F26" s="243">
        <f>'2.7 Apdare'!M34</f>
        <v>0</v>
      </c>
      <c r="G26" s="243">
        <f>'2.7 Apdare'!N34</f>
        <v>0</v>
      </c>
      <c r="H26" s="243">
        <f>'2.7 Apdare'!O34</f>
        <v>0</v>
      </c>
      <c r="I26" s="243">
        <f>'2.7 Apdare'!L34</f>
        <v>0</v>
      </c>
    </row>
    <row r="27" spans="1:10" s="18" customFormat="1">
      <c r="A27" s="239">
        <v>8</v>
      </c>
      <c r="B27" s="239">
        <v>2.8</v>
      </c>
      <c r="C27" s="240" t="s">
        <v>929</v>
      </c>
      <c r="D27" s="241"/>
      <c r="E27" s="242">
        <f t="shared" si="0"/>
        <v>0</v>
      </c>
      <c r="F27" s="243">
        <f>'2.8 Apr. iekšt.'!M18</f>
        <v>0</v>
      </c>
      <c r="G27" s="243">
        <f>'2.8 Apr. iekšt.'!N18</f>
        <v>0</v>
      </c>
      <c r="H27" s="243">
        <f>'2.8 Apr. iekšt.'!O18</f>
        <v>0</v>
      </c>
      <c r="I27" s="243">
        <f>'2.8 Apr. iekšt.'!L18</f>
        <v>0</v>
      </c>
    </row>
    <row r="28" spans="1:10" s="18" customFormat="1">
      <c r="A28" s="239">
        <v>9</v>
      </c>
      <c r="B28" s="239">
        <v>2.9</v>
      </c>
      <c r="C28" s="240" t="s">
        <v>746</v>
      </c>
      <c r="D28" s="241"/>
      <c r="E28" s="242">
        <f t="shared" si="0"/>
        <v>0</v>
      </c>
      <c r="F28" s="243">
        <f>'2.9 Sanm.'!M65</f>
        <v>0</v>
      </c>
      <c r="G28" s="243">
        <f>'2.9 Sanm.'!N65</f>
        <v>0</v>
      </c>
      <c r="H28" s="243">
        <f>'2.9 Sanm.'!O65</f>
        <v>0</v>
      </c>
      <c r="I28" s="243">
        <f>'2.9 Sanm.'!L65</f>
        <v>0</v>
      </c>
    </row>
    <row r="29" spans="1:10" s="18" customFormat="1">
      <c r="A29" s="239">
        <v>10</v>
      </c>
      <c r="B29" s="200">
        <v>2.1</v>
      </c>
      <c r="C29" s="240" t="s">
        <v>784</v>
      </c>
      <c r="D29" s="241"/>
      <c r="E29" s="242">
        <f t="shared" si="0"/>
        <v>0</v>
      </c>
      <c r="F29" s="243">
        <f>'2.10 Kopl.,aprīk '!M48</f>
        <v>0</v>
      </c>
      <c r="G29" s="243">
        <f>'2.10 Kopl.,aprīk '!N48</f>
        <v>0</v>
      </c>
      <c r="H29" s="243">
        <f>'2.10 Kopl.,aprīk '!O48</f>
        <v>0</v>
      </c>
      <c r="I29" s="243">
        <f>'2.10 Kopl.,aprīk '!L48</f>
        <v>0</v>
      </c>
    </row>
    <row r="30" spans="1:10" s="18" customFormat="1">
      <c r="A30" s="239">
        <v>11</v>
      </c>
      <c r="B30" s="200">
        <v>2.11</v>
      </c>
      <c r="C30" s="240" t="s">
        <v>928</v>
      </c>
      <c r="D30" s="241"/>
      <c r="E30" s="242">
        <f t="shared" si="0"/>
        <v>0</v>
      </c>
      <c r="F30" s="243">
        <f>'2.11 Apr. ārt.'!M17</f>
        <v>0</v>
      </c>
      <c r="G30" s="243">
        <f>'2.11 Apr. ārt.'!N17</f>
        <v>0</v>
      </c>
      <c r="H30" s="243">
        <f>'2.11 Apr. ārt.'!O17</f>
        <v>0</v>
      </c>
      <c r="I30" s="243">
        <f>'2.11 Apr. ārt.'!L17</f>
        <v>0</v>
      </c>
    </row>
    <row r="31" spans="1:10" s="18" customFormat="1">
      <c r="A31" s="239">
        <v>12</v>
      </c>
      <c r="B31" s="200">
        <v>2.12</v>
      </c>
      <c r="C31" s="240" t="s">
        <v>70</v>
      </c>
      <c r="D31" s="241"/>
      <c r="E31" s="242">
        <f t="shared" ref="E31:E38" si="1">F31+G31+H31</f>
        <v>0</v>
      </c>
      <c r="F31" s="243">
        <f>'2.12 Apkure'!O47</f>
        <v>0</v>
      </c>
      <c r="G31" s="243">
        <f>'2.12 Apkure'!P47</f>
        <v>0</v>
      </c>
      <c r="H31" s="243">
        <f>'2.12 Apkure'!Q47</f>
        <v>0</v>
      </c>
      <c r="I31" s="243">
        <f>'2.12 Apkure'!N47</f>
        <v>0</v>
      </c>
      <c r="J31" s="245"/>
    </row>
    <row r="32" spans="1:10" s="18" customFormat="1">
      <c r="A32" s="239">
        <v>13</v>
      </c>
      <c r="B32" s="200">
        <v>2.13</v>
      </c>
      <c r="C32" s="240" t="s">
        <v>71</v>
      </c>
      <c r="D32" s="241"/>
      <c r="E32" s="242">
        <f t="shared" si="1"/>
        <v>0</v>
      </c>
      <c r="F32" s="246">
        <f>'2.13 Vent.'!O45</f>
        <v>0</v>
      </c>
      <c r="G32" s="246">
        <f>'2.13 Vent.'!P45</f>
        <v>0</v>
      </c>
      <c r="H32" s="246">
        <f>'2.13 Vent.'!Q45</f>
        <v>0</v>
      </c>
      <c r="I32" s="246">
        <f>'2.13 Vent.'!N45</f>
        <v>0</v>
      </c>
      <c r="J32" s="245"/>
    </row>
    <row r="33" spans="1:10" s="18" customFormat="1">
      <c r="A33" s="239">
        <v>14</v>
      </c>
      <c r="B33" s="200">
        <v>2.14</v>
      </c>
      <c r="C33" s="240" t="s">
        <v>72</v>
      </c>
      <c r="D33" s="241"/>
      <c r="E33" s="242">
        <f t="shared" si="1"/>
        <v>0</v>
      </c>
      <c r="F33" s="246">
        <f>'2.14 Kond.'!O60</f>
        <v>0</v>
      </c>
      <c r="G33" s="246">
        <f>'2.14 Kond.'!P60</f>
        <v>0</v>
      </c>
      <c r="H33" s="246">
        <f>'2.14 Kond.'!Q60</f>
        <v>0</v>
      </c>
      <c r="I33" s="246">
        <f>'2.14 Kond.'!N60</f>
        <v>0</v>
      </c>
      <c r="J33" s="245"/>
    </row>
    <row r="34" spans="1:10" s="18" customFormat="1">
      <c r="A34" s="239">
        <v>15</v>
      </c>
      <c r="B34" s="200">
        <v>2.15</v>
      </c>
      <c r="C34" s="240" t="s">
        <v>62</v>
      </c>
      <c r="D34" s="241"/>
      <c r="E34" s="242">
        <f t="shared" si="1"/>
        <v>0</v>
      </c>
      <c r="F34" s="246">
        <f>'2.15 UK'!O113</f>
        <v>0</v>
      </c>
      <c r="G34" s="246">
        <f>'2.15 UK'!P113</f>
        <v>0</v>
      </c>
      <c r="H34" s="246">
        <f>'2.15 UK'!Q113</f>
        <v>0</v>
      </c>
      <c r="I34" s="246">
        <f>'2.15 UK'!N113</f>
        <v>0</v>
      </c>
      <c r="J34" s="245"/>
    </row>
    <row r="35" spans="1:10" s="18" customFormat="1">
      <c r="A35" s="239">
        <v>16</v>
      </c>
      <c r="B35" s="200">
        <v>2.16</v>
      </c>
      <c r="C35" s="247" t="s">
        <v>63</v>
      </c>
      <c r="D35" s="248"/>
      <c r="E35" s="242">
        <f t="shared" si="1"/>
        <v>0</v>
      </c>
      <c r="F35" s="246">
        <f>'2.16 EL'!M93</f>
        <v>0</v>
      </c>
      <c r="G35" s="246">
        <f>'2.16 EL'!N93</f>
        <v>0</v>
      </c>
      <c r="H35" s="246">
        <f>'2.16 EL'!O93</f>
        <v>0</v>
      </c>
      <c r="I35" s="246">
        <f>'2.16 EL'!L93</f>
        <v>0</v>
      </c>
      <c r="J35" s="249"/>
    </row>
    <row r="36" spans="1:10" s="18" customFormat="1">
      <c r="A36" s="239">
        <v>17</v>
      </c>
      <c r="B36" s="200">
        <v>2.17</v>
      </c>
      <c r="C36" s="247" t="s">
        <v>64</v>
      </c>
      <c r="D36" s="248"/>
      <c r="E36" s="242">
        <f t="shared" si="1"/>
        <v>0</v>
      </c>
      <c r="F36" s="246">
        <f>'2.17 ESS'!O149</f>
        <v>0</v>
      </c>
      <c r="G36" s="246">
        <f>'2.17 ESS'!P149</f>
        <v>0</v>
      </c>
      <c r="H36" s="246">
        <f>'2.17 ESS'!Q149</f>
        <v>0</v>
      </c>
      <c r="I36" s="246">
        <f>'2.17 ESS'!N149</f>
        <v>0</v>
      </c>
      <c r="J36" s="245"/>
    </row>
    <row r="37" spans="1:10" s="18" customFormat="1" ht="25.5">
      <c r="A37" s="239">
        <v>18</v>
      </c>
      <c r="B37" s="200">
        <v>2.1800000000000002</v>
      </c>
      <c r="C37" s="247" t="s">
        <v>450</v>
      </c>
      <c r="D37" s="248"/>
      <c r="E37" s="242">
        <f t="shared" si="1"/>
        <v>0</v>
      </c>
      <c r="F37" s="246">
        <f>'2.18 UAS'!O40</f>
        <v>0</v>
      </c>
      <c r="G37" s="246">
        <f>'2.18 UAS'!P40</f>
        <v>0</v>
      </c>
      <c r="H37" s="246">
        <f>'2.18 UAS'!Q40</f>
        <v>0</v>
      </c>
      <c r="I37" s="246">
        <f>'2.18 UAS'!N40</f>
        <v>0</v>
      </c>
      <c r="J37" s="245"/>
    </row>
    <row r="38" spans="1:10">
      <c r="A38" s="42"/>
      <c r="B38" s="250"/>
      <c r="C38" s="251"/>
      <c r="D38" s="252"/>
      <c r="E38" s="253">
        <f t="shared" si="1"/>
        <v>0</v>
      </c>
      <c r="F38" s="253"/>
      <c r="G38" s="253"/>
      <c r="H38" s="253"/>
      <c r="I38" s="253"/>
      <c r="J38" s="245"/>
    </row>
    <row r="39" spans="1:10">
      <c r="A39" s="357" t="s">
        <v>0</v>
      </c>
      <c r="B39" s="357"/>
      <c r="C39" s="357"/>
      <c r="D39" s="19"/>
      <c r="E39" s="20">
        <f>SUM(E18:E38)</f>
        <v>0</v>
      </c>
      <c r="F39" s="20">
        <f>SUM(F18:F38)</f>
        <v>0</v>
      </c>
      <c r="G39" s="20">
        <f>SUM(G18:G38)</f>
        <v>0</v>
      </c>
      <c r="H39" s="20">
        <f>SUM(H18:H38)</f>
        <v>0</v>
      </c>
      <c r="I39" s="20">
        <f>SUM(I18:I38)</f>
        <v>0</v>
      </c>
      <c r="J39" s="254"/>
    </row>
    <row r="40" spans="1:10">
      <c r="A40" s="358" t="s">
        <v>14</v>
      </c>
      <c r="B40" s="358"/>
      <c r="C40" s="358"/>
      <c r="D40" s="11">
        <v>0.1</v>
      </c>
      <c r="E40" s="21">
        <f>ROUND(E39*D40,2)</f>
        <v>0</v>
      </c>
      <c r="J40" s="245"/>
    </row>
    <row r="41" spans="1:10">
      <c r="A41" s="359" t="s">
        <v>15</v>
      </c>
      <c r="B41" s="359"/>
      <c r="C41" s="359"/>
      <c r="D41" s="22"/>
      <c r="E41" s="21">
        <f>ROUND(E40*0.05,2)</f>
        <v>0</v>
      </c>
      <c r="J41" s="245"/>
    </row>
    <row r="42" spans="1:10">
      <c r="A42" s="360" t="s">
        <v>16</v>
      </c>
      <c r="B42" s="361"/>
      <c r="C42" s="362"/>
      <c r="D42" s="11">
        <v>7.0000000000000007E-2</v>
      </c>
      <c r="E42" s="21">
        <f>ROUND(E39*D42,2)</f>
        <v>0</v>
      </c>
      <c r="G42" s="40"/>
      <c r="J42" s="245"/>
    </row>
    <row r="43" spans="1:10">
      <c r="A43" s="357" t="s">
        <v>17</v>
      </c>
      <c r="B43" s="357"/>
      <c r="C43" s="357"/>
      <c r="D43" s="19"/>
      <c r="E43" s="20">
        <f>E39+E40+E42</f>
        <v>0</v>
      </c>
      <c r="G43" s="23"/>
      <c r="J43" s="254"/>
    </row>
    <row r="44" spans="1:10" s="207" customFormat="1">
      <c r="A44" s="205"/>
      <c r="B44" s="205"/>
      <c r="C44" s="206"/>
    </row>
    <row r="45" spans="1:10" s="207" customFormat="1">
      <c r="A45" s="205"/>
      <c r="B45" s="205"/>
      <c r="C45" s="206"/>
    </row>
    <row r="46" spans="1:10" s="207" customFormat="1">
      <c r="A46" s="205"/>
      <c r="B46" s="205"/>
      <c r="C46" s="206"/>
    </row>
    <row r="47" spans="1:10" s="207" customFormat="1">
      <c r="A47" s="170" t="str">
        <f>'1.1 Pamati, ā.inž.'!$A$47</f>
        <v xml:space="preserve">Sastādīja: </v>
      </c>
      <c r="B47" s="18"/>
      <c r="C47" s="209"/>
    </row>
    <row r="48" spans="1:10" s="12" customFormat="1">
      <c r="A48" s="170"/>
      <c r="B48" s="27"/>
      <c r="C48" s="210"/>
      <c r="F48" s="211"/>
    </row>
    <row r="49" spans="1:6" s="12" customFormat="1">
      <c r="A49" s="170"/>
      <c r="B49" s="27"/>
      <c r="C49" s="27"/>
    </row>
    <row r="50" spans="1:6" s="27" customFormat="1">
      <c r="A50" s="174"/>
      <c r="D50" s="12"/>
      <c r="E50" s="12"/>
      <c r="F50" s="12"/>
    </row>
    <row r="51" spans="1:6" s="12" customFormat="1">
      <c r="A51" s="170" t="str">
        <f>'1.1 Pamati, ā.inž.'!$A$51</f>
        <v xml:space="preserve">Pārbaudīja: </v>
      </c>
      <c r="B51" s="27"/>
      <c r="C51" s="27"/>
    </row>
    <row r="52" spans="1:6" s="12" customFormat="1">
      <c r="A52" s="27"/>
      <c r="B52" s="27"/>
      <c r="C52" s="27"/>
    </row>
    <row r="53" spans="1:6" s="12" customFormat="1">
      <c r="A53" s="27"/>
      <c r="B53" s="27"/>
      <c r="C53" s="27"/>
    </row>
    <row r="54" spans="1:6" s="12" customFormat="1">
      <c r="A54" s="27"/>
      <c r="B54" s="27"/>
      <c r="C54" s="27"/>
    </row>
    <row r="55" spans="1:6">
      <c r="A55" s="9"/>
      <c r="B55" s="9"/>
    </row>
    <row r="57" spans="1:6">
      <c r="A57" s="9"/>
      <c r="B57" s="9"/>
    </row>
    <row r="58" spans="1:6">
      <c r="A58" s="9"/>
      <c r="B58" s="9"/>
    </row>
    <row r="59" spans="1:6">
      <c r="A59" s="9"/>
      <c r="B59" s="9"/>
    </row>
    <row r="65" spans="1:2">
      <c r="A65" s="174"/>
      <c r="B65" s="174"/>
    </row>
  </sheetData>
  <mergeCells count="18">
    <mergeCell ref="E16:E17"/>
    <mergeCell ref="F16:I16"/>
    <mergeCell ref="A2:I2"/>
    <mergeCell ref="A4:I4"/>
    <mergeCell ref="A3:I3"/>
    <mergeCell ref="A39:C39"/>
    <mergeCell ref="A8:I8"/>
    <mergeCell ref="A7:I7"/>
    <mergeCell ref="C21:D21"/>
    <mergeCell ref="A40:C40"/>
    <mergeCell ref="A41:C41"/>
    <mergeCell ref="A42:C42"/>
    <mergeCell ref="A43:C43"/>
    <mergeCell ref="A16:A17"/>
    <mergeCell ref="B16:B17"/>
    <mergeCell ref="C16:D17"/>
    <mergeCell ref="C20:D20"/>
    <mergeCell ref="C19:D19"/>
  </mergeCells>
  <printOptions horizontalCentered="1"/>
  <pageMargins left="0.74803149606299202" right="0.74803149606299202" top="1.234251969" bottom="0.484251969" header="0.511811023622047" footer="0.511811023622047"/>
  <pageSetup paperSize="9" scale="62"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F89EE-5551-4B2E-ADD1-D1C156C8A474}">
  <sheetPr>
    <tabColor rgb="FF00B0F0"/>
  </sheetPr>
  <dimension ref="A1:S50"/>
  <sheetViews>
    <sheetView workbookViewId="0">
      <selection activeCell="A7" sqref="A7"/>
    </sheetView>
  </sheetViews>
  <sheetFormatPr defaultColWidth="9.28515625" defaultRowHeight="12.75"/>
  <cols>
    <col min="1" max="1" width="4.5703125" style="308" customWidth="1"/>
    <col min="2" max="2" width="5.42578125" style="308" customWidth="1"/>
    <col min="3" max="3" width="31.42578125" style="308" customWidth="1"/>
    <col min="4" max="4" width="5.7109375" style="308" customWidth="1"/>
    <col min="5" max="5" width="9.7109375" style="308" customWidth="1"/>
    <col min="6" max="7" width="8.7109375" style="308" customWidth="1"/>
    <col min="8" max="8" width="9.5703125" style="308" customWidth="1"/>
    <col min="9" max="9" width="10.28515625" style="308" customWidth="1"/>
    <col min="10" max="10" width="10.42578125" style="308" customWidth="1"/>
    <col min="11" max="11" width="10" style="308" customWidth="1"/>
    <col min="12" max="12" width="9.7109375" style="308" customWidth="1"/>
    <col min="13" max="13" width="10.5703125" style="308" customWidth="1"/>
    <col min="14" max="15" width="11" style="308" customWidth="1"/>
    <col min="16" max="16" width="10.7109375" style="308" customWidth="1"/>
    <col min="17" max="17" width="9.42578125" style="307" customWidth="1"/>
    <col min="18" max="18" width="9.28515625" style="307"/>
    <col min="19" max="19" width="11" style="308" customWidth="1"/>
    <col min="20" max="16384" width="9.28515625" style="308"/>
  </cols>
  <sheetData>
    <row r="1" spans="1:17">
      <c r="A1" s="379" t="s">
        <v>1010</v>
      </c>
      <c r="B1" s="379"/>
      <c r="C1" s="379"/>
      <c r="D1" s="379"/>
      <c r="E1" s="379"/>
      <c r="F1" s="379"/>
      <c r="G1" s="379"/>
      <c r="H1" s="379"/>
      <c r="I1" s="379"/>
      <c r="J1" s="379"/>
      <c r="K1" s="379"/>
      <c r="L1" s="379"/>
      <c r="M1" s="379"/>
      <c r="N1" s="379"/>
      <c r="O1" s="379"/>
      <c r="P1" s="379"/>
      <c r="Q1" s="306"/>
    </row>
    <row r="2" spans="1:17">
      <c r="A2" s="380" t="str">
        <f>Kops.2!C19</f>
        <v>Būvlaukuma ierīkošana un uzturēšana</v>
      </c>
      <c r="B2" s="380"/>
      <c r="C2" s="380"/>
      <c r="D2" s="380"/>
      <c r="E2" s="380"/>
      <c r="F2" s="380"/>
      <c r="G2" s="380"/>
      <c r="H2" s="380"/>
      <c r="I2" s="380"/>
      <c r="J2" s="380"/>
      <c r="K2" s="380"/>
      <c r="L2" s="380"/>
      <c r="M2" s="380"/>
      <c r="N2" s="380"/>
      <c r="O2" s="380"/>
      <c r="P2" s="380"/>
    </row>
    <row r="3" spans="1:17">
      <c r="A3" s="309"/>
      <c r="B3" s="309"/>
      <c r="C3" s="309"/>
      <c r="D3" s="309"/>
      <c r="E3" s="309"/>
      <c r="F3" s="309"/>
      <c r="G3" s="309"/>
      <c r="H3" s="309"/>
      <c r="I3" s="309"/>
      <c r="J3" s="309"/>
      <c r="K3" s="309"/>
      <c r="L3" s="309"/>
      <c r="M3" s="309"/>
      <c r="N3" s="309"/>
      <c r="O3" s="309"/>
      <c r="P3" s="309"/>
    </row>
    <row r="4" spans="1:17" ht="36" customHeight="1">
      <c r="A4" s="381" t="str">
        <f>'1.1 Pamati, ā.inž.'!$A$4</f>
        <v>Objekta nosaukums: VESELĪBAS UN SOCIĀLĀS APRŪPES CENTRS</v>
      </c>
      <c r="B4" s="381"/>
      <c r="C4" s="381"/>
      <c r="D4" s="381"/>
      <c r="E4" s="381"/>
      <c r="F4" s="381"/>
      <c r="G4" s="381"/>
      <c r="H4" s="381"/>
      <c r="I4" s="381"/>
      <c r="J4" s="381"/>
      <c r="K4" s="381"/>
      <c r="L4" s="381"/>
      <c r="M4" s="381"/>
      <c r="N4" s="381"/>
      <c r="O4" s="381"/>
      <c r="P4" s="381"/>
    </row>
    <row r="5" spans="1:17" ht="39.75" customHeight="1">
      <c r="A5" s="381" t="str">
        <f>'1.1 Pamati, ā.inž.'!$A$5</f>
        <v>Būves nosaukums: VESELĪBAS UN SOCIĀLĀS APRŪPES CENTRS</v>
      </c>
      <c r="B5" s="381"/>
      <c r="C5" s="381"/>
      <c r="D5" s="381"/>
      <c r="E5" s="381"/>
      <c r="F5" s="381"/>
      <c r="G5" s="381"/>
      <c r="H5" s="381"/>
      <c r="I5" s="381"/>
      <c r="J5" s="381"/>
      <c r="K5" s="381"/>
      <c r="L5" s="381"/>
      <c r="M5" s="381"/>
      <c r="N5" s="381"/>
      <c r="O5" s="381"/>
      <c r="P5" s="381"/>
    </row>
    <row r="6" spans="1:17">
      <c r="A6" s="310" t="str">
        <f>'1.1 Pamati, ā.inž.'!$A$6</f>
        <v>Objekta adrese: Liliju iela 109</v>
      </c>
      <c r="B6" s="310"/>
      <c r="C6" s="307"/>
      <c r="D6" s="311"/>
      <c r="E6" s="311"/>
      <c r="F6" s="311"/>
      <c r="G6" s="311"/>
      <c r="H6" s="307"/>
      <c r="I6" s="307"/>
      <c r="J6" s="307"/>
      <c r="K6" s="307"/>
      <c r="L6" s="307"/>
      <c r="M6" s="307"/>
      <c r="N6" s="307"/>
      <c r="O6" s="307"/>
      <c r="P6" s="307"/>
    </row>
    <row r="7" spans="1:17">
      <c r="A7" s="310" t="str">
        <f>'1.1 Pamati, ā.inž.'!$A$7</f>
        <v xml:space="preserve">Pasūtījuma Nr.: </v>
      </c>
      <c r="B7" s="310"/>
      <c r="C7" s="307"/>
      <c r="D7" s="311"/>
      <c r="E7" s="311"/>
      <c r="F7" s="311"/>
      <c r="G7" s="311"/>
      <c r="H7" s="307"/>
      <c r="I7" s="307"/>
      <c r="J7" s="307"/>
      <c r="K7" s="307"/>
      <c r="L7" s="307"/>
      <c r="M7" s="307"/>
      <c r="N7" s="307"/>
      <c r="O7" s="307"/>
      <c r="P7" s="307"/>
    </row>
    <row r="8" spans="1:17">
      <c r="A8" s="310"/>
      <c r="B8" s="310"/>
      <c r="C8" s="307"/>
      <c r="D8" s="311"/>
      <c r="E8" s="311"/>
      <c r="F8" s="311"/>
      <c r="G8" s="311"/>
      <c r="H8" s="307"/>
      <c r="I8" s="307"/>
      <c r="J8" s="307"/>
      <c r="K8" s="307"/>
      <c r="L8" s="307"/>
      <c r="M8" s="307"/>
      <c r="N8" s="307"/>
      <c r="O8" s="307"/>
      <c r="P8" s="307"/>
    </row>
    <row r="9" spans="1:17">
      <c r="A9" s="308" t="str">
        <f>'1.1 Pamati, ā.inž.'!$A$9</f>
        <v>Tāme sastādīta 2026.gada tirgus cenās</v>
      </c>
      <c r="C9" s="310"/>
      <c r="D9" s="311"/>
      <c r="H9" s="307"/>
      <c r="I9" s="307"/>
      <c r="J9" s="307"/>
      <c r="K9" s="310"/>
      <c r="L9" s="310"/>
      <c r="M9" s="382" t="s">
        <v>20</v>
      </c>
      <c r="N9" s="382"/>
      <c r="O9" s="383">
        <f>P39</f>
        <v>0</v>
      </c>
      <c r="P9" s="384"/>
    </row>
    <row r="10" spans="1:17">
      <c r="C10" s="310"/>
      <c r="D10" s="311"/>
      <c r="H10" s="307"/>
      <c r="I10" s="307"/>
      <c r="J10" s="307"/>
      <c r="K10" s="310"/>
      <c r="L10" s="310"/>
      <c r="M10" s="311"/>
      <c r="N10" s="311"/>
      <c r="O10" s="312"/>
      <c r="P10" s="313"/>
    </row>
    <row r="11" spans="1:17">
      <c r="A11" s="310"/>
      <c r="B11" s="310"/>
      <c r="C11" s="310"/>
      <c r="D11" s="307"/>
      <c r="P11" s="311">
        <f>Kops.1!$E$15</f>
        <v>0</v>
      </c>
    </row>
    <row r="12" spans="1:17" ht="12.75" customHeight="1">
      <c r="A12" s="376" t="s">
        <v>4</v>
      </c>
      <c r="B12" s="376" t="s">
        <v>24</v>
      </c>
      <c r="C12" s="376" t="s">
        <v>43</v>
      </c>
      <c r="D12" s="376" t="s">
        <v>1</v>
      </c>
      <c r="E12" s="378" t="s">
        <v>2</v>
      </c>
      <c r="F12" s="373" t="s">
        <v>5</v>
      </c>
      <c r="G12" s="374"/>
      <c r="H12" s="374"/>
      <c r="I12" s="374"/>
      <c r="J12" s="374"/>
      <c r="K12" s="375"/>
      <c r="L12" s="373" t="s">
        <v>3</v>
      </c>
      <c r="M12" s="374"/>
      <c r="N12" s="374"/>
      <c r="O12" s="374"/>
      <c r="P12" s="375"/>
    </row>
    <row r="13" spans="1:17" ht="58.5" customHeight="1">
      <c r="A13" s="377"/>
      <c r="B13" s="377"/>
      <c r="C13" s="377"/>
      <c r="D13" s="377"/>
      <c r="E13" s="378"/>
      <c r="F13" s="314" t="s">
        <v>25</v>
      </c>
      <c r="G13" s="314" t="s">
        <v>26</v>
      </c>
      <c r="H13" s="314" t="s">
        <v>39</v>
      </c>
      <c r="I13" s="314" t="s">
        <v>40</v>
      </c>
      <c r="J13" s="314" t="s">
        <v>41</v>
      </c>
      <c r="K13" s="314" t="s">
        <v>44</v>
      </c>
      <c r="L13" s="314" t="s">
        <v>27</v>
      </c>
      <c r="M13" s="314" t="s">
        <v>39</v>
      </c>
      <c r="N13" s="314" t="s">
        <v>40</v>
      </c>
      <c r="O13" s="314" t="s">
        <v>41</v>
      </c>
      <c r="P13" s="314" t="s">
        <v>45</v>
      </c>
    </row>
    <row r="14" spans="1:17">
      <c r="A14" s="315"/>
      <c r="B14" s="316"/>
      <c r="C14" s="317"/>
      <c r="D14" s="304"/>
      <c r="E14" s="318"/>
      <c r="F14" s="267"/>
      <c r="G14" s="319"/>
      <c r="H14" s="320"/>
      <c r="I14" s="320"/>
      <c r="J14" s="320"/>
      <c r="K14" s="321"/>
      <c r="L14" s="321"/>
      <c r="M14" s="132"/>
      <c r="N14" s="132"/>
      <c r="O14" s="132"/>
      <c r="P14" s="321"/>
    </row>
    <row r="15" spans="1:17" ht="38.25" customHeight="1">
      <c r="A15" s="315"/>
      <c r="B15" s="315"/>
      <c r="C15" s="322" t="s">
        <v>985</v>
      </c>
      <c r="D15" s="303"/>
      <c r="E15" s="323"/>
      <c r="F15" s="323"/>
      <c r="G15" s="323"/>
      <c r="H15" s="318"/>
      <c r="I15" s="318"/>
      <c r="J15" s="318"/>
      <c r="K15" s="324">
        <f t="shared" ref="K15:K35" si="0">ROUND(H15+I15+J15,2)</f>
        <v>0</v>
      </c>
      <c r="L15" s="324">
        <f t="shared" ref="L15:L35" si="1">ROUND(F15*E15,2)</f>
        <v>0</v>
      </c>
      <c r="M15" s="80">
        <f t="shared" ref="M15:M35" si="2">ROUND(H15*E15,2)</f>
        <v>0</v>
      </c>
      <c r="N15" s="80">
        <f t="shared" ref="N15:N35" si="3">ROUND(I15*E15,2)</f>
        <v>0</v>
      </c>
      <c r="O15" s="80">
        <f t="shared" ref="O15:O35" si="4">ROUND(J15*E15,2)</f>
        <v>0</v>
      </c>
      <c r="P15" s="324">
        <f t="shared" ref="P15:P35" si="5">ROUND(M15+N15+O15,2)</f>
        <v>0</v>
      </c>
    </row>
    <row r="16" spans="1:17">
      <c r="A16" s="315">
        <v>1</v>
      </c>
      <c r="B16" s="316"/>
      <c r="C16" s="317" t="s">
        <v>987</v>
      </c>
      <c r="D16" s="304" t="s">
        <v>144</v>
      </c>
      <c r="E16" s="318">
        <v>600</v>
      </c>
      <c r="F16" s="267"/>
      <c r="G16" s="319"/>
      <c r="H16" s="320">
        <f>ROUND(G16*F16,2)</f>
        <v>0</v>
      </c>
      <c r="I16" s="320"/>
      <c r="J16" s="320"/>
      <c r="K16" s="321">
        <f t="shared" si="0"/>
        <v>0</v>
      </c>
      <c r="L16" s="321">
        <f t="shared" si="1"/>
        <v>0</v>
      </c>
      <c r="M16" s="132">
        <f t="shared" si="2"/>
        <v>0</v>
      </c>
      <c r="N16" s="132">
        <f t="shared" si="3"/>
        <v>0</v>
      </c>
      <c r="O16" s="132">
        <f t="shared" si="4"/>
        <v>0</v>
      </c>
      <c r="P16" s="321">
        <f t="shared" si="5"/>
        <v>0</v>
      </c>
    </row>
    <row r="17" spans="1:19" ht="25.5">
      <c r="A17" s="315">
        <v>2</v>
      </c>
      <c r="B17" s="316"/>
      <c r="C17" s="317" t="s">
        <v>988</v>
      </c>
      <c r="D17" s="304" t="s">
        <v>263</v>
      </c>
      <c r="E17" s="318">
        <v>280</v>
      </c>
      <c r="F17" s="267"/>
      <c r="G17" s="319"/>
      <c r="H17" s="320">
        <f t="shared" ref="H17:H35" si="6">ROUND(G17*F17,2)</f>
        <v>0</v>
      </c>
      <c r="I17" s="320"/>
      <c r="J17" s="320"/>
      <c r="K17" s="321">
        <f t="shared" si="0"/>
        <v>0</v>
      </c>
      <c r="L17" s="321">
        <f t="shared" si="1"/>
        <v>0</v>
      </c>
      <c r="M17" s="132">
        <f t="shared" si="2"/>
        <v>0</v>
      </c>
      <c r="N17" s="132">
        <f t="shared" si="3"/>
        <v>0</v>
      </c>
      <c r="O17" s="132">
        <f t="shared" si="4"/>
        <v>0</v>
      </c>
      <c r="P17" s="321">
        <f t="shared" si="5"/>
        <v>0</v>
      </c>
    </row>
    <row r="18" spans="1:19">
      <c r="A18" s="315"/>
      <c r="B18" s="316"/>
      <c r="C18" s="325" t="s">
        <v>989</v>
      </c>
      <c r="D18" s="304" t="s">
        <v>990</v>
      </c>
      <c r="E18" s="318">
        <v>10</v>
      </c>
      <c r="F18" s="267"/>
      <c r="G18" s="319"/>
      <c r="H18" s="320">
        <f t="shared" si="6"/>
        <v>0</v>
      </c>
      <c r="I18" s="320"/>
      <c r="J18" s="320"/>
      <c r="K18" s="321">
        <f t="shared" si="0"/>
        <v>0</v>
      </c>
      <c r="L18" s="321">
        <f t="shared" si="1"/>
        <v>0</v>
      </c>
      <c r="M18" s="132">
        <f t="shared" si="2"/>
        <v>0</v>
      </c>
      <c r="N18" s="132">
        <f t="shared" si="3"/>
        <v>0</v>
      </c>
      <c r="O18" s="132">
        <f t="shared" si="4"/>
        <v>0</v>
      </c>
      <c r="P18" s="321">
        <f t="shared" si="5"/>
        <v>0</v>
      </c>
    </row>
    <row r="19" spans="1:19" ht="25.5">
      <c r="A19" s="315">
        <v>3</v>
      </c>
      <c r="B19" s="316"/>
      <c r="C19" s="326" t="s">
        <v>991</v>
      </c>
      <c r="D19" s="327" t="s">
        <v>625</v>
      </c>
      <c r="E19" s="86">
        <v>1</v>
      </c>
      <c r="F19" s="267"/>
      <c r="G19" s="319"/>
      <c r="H19" s="320">
        <f t="shared" si="6"/>
        <v>0</v>
      </c>
      <c r="I19" s="320"/>
      <c r="J19" s="320"/>
      <c r="K19" s="321">
        <f t="shared" si="0"/>
        <v>0</v>
      </c>
      <c r="L19" s="321">
        <f t="shared" si="1"/>
        <v>0</v>
      </c>
      <c r="M19" s="132">
        <f t="shared" si="2"/>
        <v>0</v>
      </c>
      <c r="N19" s="132">
        <f t="shared" si="3"/>
        <v>0</v>
      </c>
      <c r="O19" s="132">
        <f t="shared" si="4"/>
        <v>0</v>
      </c>
      <c r="P19" s="321">
        <f t="shared" si="5"/>
        <v>0</v>
      </c>
      <c r="S19" s="307"/>
    </row>
    <row r="20" spans="1:19">
      <c r="A20" s="315"/>
      <c r="B20" s="316"/>
      <c r="C20" s="328" t="s">
        <v>992</v>
      </c>
      <c r="D20" s="327" t="s">
        <v>990</v>
      </c>
      <c r="E20" s="86">
        <v>10</v>
      </c>
      <c r="F20" s="267"/>
      <c r="G20" s="319"/>
      <c r="H20" s="320"/>
      <c r="I20" s="320"/>
      <c r="J20" s="320"/>
      <c r="K20" s="321"/>
      <c r="L20" s="321"/>
      <c r="M20" s="132"/>
      <c r="N20" s="132"/>
      <c r="O20" s="132"/>
      <c r="P20" s="321"/>
      <c r="S20" s="307"/>
    </row>
    <row r="21" spans="1:19" ht="38.25">
      <c r="A21" s="315">
        <v>4</v>
      </c>
      <c r="B21" s="316"/>
      <c r="C21" s="326" t="s">
        <v>993</v>
      </c>
      <c r="D21" s="327" t="s">
        <v>625</v>
      </c>
      <c r="E21" s="86">
        <v>3</v>
      </c>
      <c r="F21" s="267"/>
      <c r="G21" s="319"/>
      <c r="H21" s="320">
        <f t="shared" si="6"/>
        <v>0</v>
      </c>
      <c r="I21" s="320"/>
      <c r="J21" s="320"/>
      <c r="K21" s="321">
        <f t="shared" si="0"/>
        <v>0</v>
      </c>
      <c r="L21" s="321">
        <f t="shared" si="1"/>
        <v>0</v>
      </c>
      <c r="M21" s="132">
        <f t="shared" si="2"/>
        <v>0</v>
      </c>
      <c r="N21" s="132">
        <f t="shared" si="3"/>
        <v>0</v>
      </c>
      <c r="O21" s="132">
        <f t="shared" si="4"/>
        <v>0</v>
      </c>
      <c r="P21" s="321">
        <f t="shared" si="5"/>
        <v>0</v>
      </c>
      <c r="S21" s="307"/>
    </row>
    <row r="22" spans="1:19">
      <c r="A22" s="315"/>
      <c r="B22" s="316"/>
      <c r="C22" s="328" t="s">
        <v>992</v>
      </c>
      <c r="D22" s="327" t="s">
        <v>990</v>
      </c>
      <c r="E22" s="86">
        <v>10</v>
      </c>
      <c r="F22" s="267"/>
      <c r="G22" s="319"/>
      <c r="H22" s="320"/>
      <c r="I22" s="320"/>
      <c r="J22" s="320"/>
      <c r="K22" s="321"/>
      <c r="L22" s="321"/>
      <c r="M22" s="132"/>
      <c r="N22" s="132"/>
      <c r="O22" s="132"/>
      <c r="P22" s="321"/>
      <c r="S22" s="307"/>
    </row>
    <row r="23" spans="1:19" ht="25.5">
      <c r="A23" s="315">
        <v>5</v>
      </c>
      <c r="B23" s="316"/>
      <c r="C23" s="329" t="s">
        <v>994</v>
      </c>
      <c r="D23" s="304" t="s">
        <v>625</v>
      </c>
      <c r="E23" s="86">
        <v>1</v>
      </c>
      <c r="F23" s="267"/>
      <c r="G23" s="319"/>
      <c r="H23" s="320">
        <f t="shared" si="6"/>
        <v>0</v>
      </c>
      <c r="I23" s="320"/>
      <c r="J23" s="320"/>
      <c r="K23" s="321">
        <f t="shared" si="0"/>
        <v>0</v>
      </c>
      <c r="L23" s="321">
        <f t="shared" si="1"/>
        <v>0</v>
      </c>
      <c r="M23" s="132">
        <f t="shared" si="2"/>
        <v>0</v>
      </c>
      <c r="N23" s="132">
        <f t="shared" si="3"/>
        <v>0</v>
      </c>
      <c r="O23" s="132">
        <f t="shared" si="4"/>
        <v>0</v>
      </c>
      <c r="P23" s="321">
        <f t="shared" si="5"/>
        <v>0</v>
      </c>
      <c r="S23" s="307"/>
    </row>
    <row r="24" spans="1:19">
      <c r="A24" s="315"/>
      <c r="B24" s="330"/>
      <c r="C24" s="328" t="s">
        <v>992</v>
      </c>
      <c r="D24" s="327" t="s">
        <v>990</v>
      </c>
      <c r="E24" s="86">
        <v>10</v>
      </c>
      <c r="F24" s="267"/>
      <c r="G24" s="319"/>
      <c r="H24" s="267">
        <f t="shared" si="6"/>
        <v>0</v>
      </c>
      <c r="I24" s="320"/>
      <c r="J24" s="320"/>
      <c r="K24" s="321">
        <f t="shared" si="0"/>
        <v>0</v>
      </c>
      <c r="L24" s="321">
        <f t="shared" si="1"/>
        <v>0</v>
      </c>
      <c r="M24" s="132">
        <f t="shared" si="2"/>
        <v>0</v>
      </c>
      <c r="N24" s="132">
        <f t="shared" si="3"/>
        <v>0</v>
      </c>
      <c r="O24" s="132">
        <f t="shared" si="4"/>
        <v>0</v>
      </c>
      <c r="P24" s="321">
        <f t="shared" si="5"/>
        <v>0</v>
      </c>
      <c r="S24" s="307"/>
    </row>
    <row r="25" spans="1:19">
      <c r="A25" s="315">
        <v>6</v>
      </c>
      <c r="B25" s="316"/>
      <c r="C25" s="329" t="s">
        <v>995</v>
      </c>
      <c r="D25" s="304" t="s">
        <v>505</v>
      </c>
      <c r="E25" s="86">
        <v>1</v>
      </c>
      <c r="F25" s="267"/>
      <c r="G25" s="319"/>
      <c r="H25" s="267">
        <f t="shared" si="6"/>
        <v>0</v>
      </c>
      <c r="I25" s="320"/>
      <c r="J25" s="320"/>
      <c r="K25" s="321">
        <f t="shared" si="0"/>
        <v>0</v>
      </c>
      <c r="L25" s="321">
        <f t="shared" si="1"/>
        <v>0</v>
      </c>
      <c r="M25" s="132">
        <f t="shared" si="2"/>
        <v>0</v>
      </c>
      <c r="N25" s="132">
        <f t="shared" si="3"/>
        <v>0</v>
      </c>
      <c r="O25" s="132">
        <f t="shared" si="4"/>
        <v>0</v>
      </c>
      <c r="P25" s="321">
        <f t="shared" si="5"/>
        <v>0</v>
      </c>
      <c r="S25" s="307"/>
    </row>
    <row r="26" spans="1:19" ht="24" customHeight="1">
      <c r="A26" s="315"/>
      <c r="B26" s="330"/>
      <c r="C26" s="331" t="s">
        <v>996</v>
      </c>
      <c r="D26" s="332" t="s">
        <v>990</v>
      </c>
      <c r="E26" s="86">
        <v>10</v>
      </c>
      <c r="F26" s="267"/>
      <c r="G26" s="319"/>
      <c r="H26" s="267">
        <f t="shared" si="6"/>
        <v>0</v>
      </c>
      <c r="I26" s="320"/>
      <c r="J26" s="320"/>
      <c r="K26" s="321">
        <f t="shared" si="0"/>
        <v>0</v>
      </c>
      <c r="L26" s="321">
        <f t="shared" si="1"/>
        <v>0</v>
      </c>
      <c r="M26" s="132">
        <f t="shared" si="2"/>
        <v>0</v>
      </c>
      <c r="N26" s="132">
        <f t="shared" si="3"/>
        <v>0</v>
      </c>
      <c r="O26" s="132">
        <f t="shared" si="4"/>
        <v>0</v>
      </c>
      <c r="P26" s="321">
        <f t="shared" si="5"/>
        <v>0</v>
      </c>
      <c r="S26" s="307"/>
    </row>
    <row r="27" spans="1:19" ht="25.5">
      <c r="A27" s="315">
        <v>7</v>
      </c>
      <c r="B27" s="330"/>
      <c r="C27" s="326" t="s">
        <v>997</v>
      </c>
      <c r="D27" s="332" t="s">
        <v>625</v>
      </c>
      <c r="E27" s="86">
        <v>1</v>
      </c>
      <c r="F27" s="267"/>
      <c r="G27" s="319"/>
      <c r="H27" s="267">
        <f t="shared" si="6"/>
        <v>0</v>
      </c>
      <c r="I27" s="320"/>
      <c r="J27" s="320"/>
      <c r="K27" s="321">
        <f t="shared" si="0"/>
        <v>0</v>
      </c>
      <c r="L27" s="321">
        <f t="shared" si="1"/>
        <v>0</v>
      </c>
      <c r="M27" s="132">
        <f t="shared" si="2"/>
        <v>0</v>
      </c>
      <c r="N27" s="132">
        <f t="shared" si="3"/>
        <v>0</v>
      </c>
      <c r="O27" s="132">
        <f t="shared" si="4"/>
        <v>0</v>
      </c>
      <c r="P27" s="321">
        <f t="shared" si="5"/>
        <v>0</v>
      </c>
      <c r="S27" s="307"/>
    </row>
    <row r="28" spans="1:19" ht="25.5">
      <c r="A28" s="315"/>
      <c r="B28" s="330"/>
      <c r="C28" s="326" t="s">
        <v>998</v>
      </c>
      <c r="D28" s="332" t="s">
        <v>990</v>
      </c>
      <c r="E28" s="86">
        <v>10</v>
      </c>
      <c r="F28" s="267"/>
      <c r="G28" s="319"/>
      <c r="H28" s="267">
        <f t="shared" si="6"/>
        <v>0</v>
      </c>
      <c r="I28" s="320"/>
      <c r="J28" s="320"/>
      <c r="K28" s="321">
        <f t="shared" si="0"/>
        <v>0</v>
      </c>
      <c r="L28" s="321">
        <f t="shared" si="1"/>
        <v>0</v>
      </c>
      <c r="M28" s="132">
        <f t="shared" si="2"/>
        <v>0</v>
      </c>
      <c r="N28" s="132">
        <f t="shared" si="3"/>
        <v>0</v>
      </c>
      <c r="O28" s="132">
        <f t="shared" si="4"/>
        <v>0</v>
      </c>
      <c r="P28" s="321">
        <f t="shared" si="5"/>
        <v>0</v>
      </c>
      <c r="S28" s="307"/>
    </row>
    <row r="29" spans="1:19">
      <c r="A29" s="315">
        <v>8</v>
      </c>
      <c r="B29" s="316"/>
      <c r="C29" s="326" t="s">
        <v>999</v>
      </c>
      <c r="D29" s="304" t="s">
        <v>625</v>
      </c>
      <c r="E29" s="86">
        <v>1</v>
      </c>
      <c r="F29" s="267"/>
      <c r="G29" s="319"/>
      <c r="H29" s="267">
        <f t="shared" si="6"/>
        <v>0</v>
      </c>
      <c r="I29" s="320"/>
      <c r="J29" s="320"/>
      <c r="K29" s="321">
        <f t="shared" si="0"/>
        <v>0</v>
      </c>
      <c r="L29" s="321">
        <f t="shared" si="1"/>
        <v>0</v>
      </c>
      <c r="M29" s="132">
        <f t="shared" si="2"/>
        <v>0</v>
      </c>
      <c r="N29" s="132">
        <f t="shared" si="3"/>
        <v>0</v>
      </c>
      <c r="O29" s="132">
        <f t="shared" si="4"/>
        <v>0</v>
      </c>
      <c r="P29" s="321">
        <f t="shared" si="5"/>
        <v>0</v>
      </c>
      <c r="S29" s="307"/>
    </row>
    <row r="30" spans="1:19">
      <c r="A30" s="315">
        <v>9</v>
      </c>
      <c r="B30" s="316"/>
      <c r="C30" s="326" t="s">
        <v>1000</v>
      </c>
      <c r="D30" s="304" t="s">
        <v>625</v>
      </c>
      <c r="E30" s="86">
        <v>1</v>
      </c>
      <c r="F30" s="267"/>
      <c r="G30" s="319"/>
      <c r="H30" s="267">
        <f t="shared" si="6"/>
        <v>0</v>
      </c>
      <c r="I30" s="320"/>
      <c r="J30" s="320"/>
      <c r="K30" s="321">
        <f t="shared" si="0"/>
        <v>0</v>
      </c>
      <c r="L30" s="321">
        <f t="shared" si="1"/>
        <v>0</v>
      </c>
      <c r="M30" s="132">
        <f t="shared" si="2"/>
        <v>0</v>
      </c>
      <c r="N30" s="132">
        <f t="shared" si="3"/>
        <v>0</v>
      </c>
      <c r="O30" s="132">
        <f t="shared" si="4"/>
        <v>0</v>
      </c>
      <c r="P30" s="321">
        <f t="shared" si="5"/>
        <v>0</v>
      </c>
      <c r="S30" s="307"/>
    </row>
    <row r="31" spans="1:19" ht="25.5">
      <c r="A31" s="315">
        <v>10</v>
      </c>
      <c r="B31" s="316"/>
      <c r="C31" s="326" t="s">
        <v>1001</v>
      </c>
      <c r="D31" s="304" t="s">
        <v>505</v>
      </c>
      <c r="E31" s="86">
        <v>1</v>
      </c>
      <c r="F31" s="267"/>
      <c r="G31" s="319"/>
      <c r="H31" s="267">
        <f t="shared" si="6"/>
        <v>0</v>
      </c>
      <c r="I31" s="320"/>
      <c r="J31" s="320"/>
      <c r="K31" s="321">
        <f t="shared" si="0"/>
        <v>0</v>
      </c>
      <c r="L31" s="321">
        <f t="shared" si="1"/>
        <v>0</v>
      </c>
      <c r="M31" s="132">
        <f t="shared" si="2"/>
        <v>0</v>
      </c>
      <c r="N31" s="132">
        <f t="shared" si="3"/>
        <v>0</v>
      </c>
      <c r="O31" s="132">
        <f t="shared" si="4"/>
        <v>0</v>
      </c>
      <c r="P31" s="321">
        <f t="shared" si="5"/>
        <v>0</v>
      </c>
      <c r="S31" s="307"/>
    </row>
    <row r="32" spans="1:19">
      <c r="A32" s="315">
        <v>11</v>
      </c>
      <c r="B32" s="316"/>
      <c r="C32" s="326" t="s">
        <v>1002</v>
      </c>
      <c r="D32" s="304" t="s">
        <v>505</v>
      </c>
      <c r="E32" s="86">
        <v>1</v>
      </c>
      <c r="F32" s="267"/>
      <c r="G32" s="319"/>
      <c r="H32" s="267">
        <f t="shared" si="6"/>
        <v>0</v>
      </c>
      <c r="I32" s="320"/>
      <c r="J32" s="320"/>
      <c r="K32" s="321">
        <f t="shared" si="0"/>
        <v>0</v>
      </c>
      <c r="L32" s="321">
        <f t="shared" si="1"/>
        <v>0</v>
      </c>
      <c r="M32" s="132">
        <f t="shared" si="2"/>
        <v>0</v>
      </c>
      <c r="N32" s="132">
        <f t="shared" si="3"/>
        <v>0</v>
      </c>
      <c r="O32" s="132">
        <f t="shared" si="4"/>
        <v>0</v>
      </c>
      <c r="P32" s="321">
        <f t="shared" si="5"/>
        <v>0</v>
      </c>
      <c r="S32" s="307"/>
    </row>
    <row r="33" spans="1:19" ht="25.5">
      <c r="A33" s="315">
        <v>12</v>
      </c>
      <c r="B33" s="316"/>
      <c r="C33" s="326" t="s">
        <v>1003</v>
      </c>
      <c r="D33" s="304" t="s">
        <v>625</v>
      </c>
      <c r="E33" s="86">
        <v>8</v>
      </c>
      <c r="F33" s="267"/>
      <c r="G33" s="319"/>
      <c r="H33" s="267">
        <f t="shared" si="6"/>
        <v>0</v>
      </c>
      <c r="I33" s="320"/>
      <c r="J33" s="320"/>
      <c r="K33" s="321">
        <f t="shared" si="0"/>
        <v>0</v>
      </c>
      <c r="L33" s="321">
        <f t="shared" si="1"/>
        <v>0</v>
      </c>
      <c r="M33" s="132">
        <f t="shared" si="2"/>
        <v>0</v>
      </c>
      <c r="N33" s="132">
        <f t="shared" si="3"/>
        <v>0</v>
      </c>
      <c r="O33" s="132">
        <f t="shared" si="4"/>
        <v>0</v>
      </c>
      <c r="P33" s="321">
        <f t="shared" si="5"/>
        <v>0</v>
      </c>
      <c r="S33" s="307"/>
    </row>
    <row r="34" spans="1:19" ht="38.25">
      <c r="A34" s="315">
        <v>13</v>
      </c>
      <c r="B34" s="316"/>
      <c r="C34" s="326" t="s">
        <v>1004</v>
      </c>
      <c r="D34" s="304" t="s">
        <v>505</v>
      </c>
      <c r="E34" s="86">
        <v>1</v>
      </c>
      <c r="F34" s="267"/>
      <c r="G34" s="319"/>
      <c r="H34" s="267">
        <f t="shared" si="6"/>
        <v>0</v>
      </c>
      <c r="I34" s="320"/>
      <c r="J34" s="320"/>
      <c r="K34" s="321">
        <f t="shared" si="0"/>
        <v>0</v>
      </c>
      <c r="L34" s="321">
        <f t="shared" si="1"/>
        <v>0</v>
      </c>
      <c r="M34" s="132">
        <f t="shared" si="2"/>
        <v>0</v>
      </c>
      <c r="N34" s="132">
        <f t="shared" si="3"/>
        <v>0</v>
      </c>
      <c r="O34" s="132">
        <f t="shared" si="4"/>
        <v>0</v>
      </c>
      <c r="P34" s="321">
        <f t="shared" si="5"/>
        <v>0</v>
      </c>
      <c r="S34" s="307"/>
    </row>
    <row r="35" spans="1:19" ht="25.5">
      <c r="A35" s="315"/>
      <c r="B35" s="316"/>
      <c r="C35" s="326" t="s">
        <v>1005</v>
      </c>
      <c r="D35" s="304" t="s">
        <v>990</v>
      </c>
      <c r="E35" s="86">
        <v>10</v>
      </c>
      <c r="F35" s="267"/>
      <c r="G35" s="319"/>
      <c r="H35" s="267">
        <f t="shared" si="6"/>
        <v>0</v>
      </c>
      <c r="I35" s="320"/>
      <c r="J35" s="320"/>
      <c r="K35" s="321">
        <f t="shared" si="0"/>
        <v>0</v>
      </c>
      <c r="L35" s="321">
        <f t="shared" si="1"/>
        <v>0</v>
      </c>
      <c r="M35" s="132">
        <f t="shared" si="2"/>
        <v>0</v>
      </c>
      <c r="N35" s="132">
        <f t="shared" si="3"/>
        <v>0</v>
      </c>
      <c r="O35" s="132">
        <f t="shared" si="4"/>
        <v>0</v>
      </c>
      <c r="P35" s="321">
        <f t="shared" si="5"/>
        <v>0</v>
      </c>
      <c r="S35" s="307"/>
    </row>
    <row r="36" spans="1:19">
      <c r="A36" s="315">
        <v>14</v>
      </c>
      <c r="B36" s="316"/>
      <c r="C36" s="326" t="s">
        <v>1006</v>
      </c>
      <c r="D36" s="304" t="s">
        <v>990</v>
      </c>
      <c r="E36" s="86">
        <v>10</v>
      </c>
      <c r="F36" s="267"/>
      <c r="G36" s="319"/>
      <c r="H36" s="267"/>
      <c r="I36" s="320"/>
      <c r="J36" s="320"/>
      <c r="K36" s="321"/>
      <c r="L36" s="321"/>
      <c r="M36" s="132"/>
      <c r="N36" s="132"/>
      <c r="O36" s="132"/>
      <c r="P36" s="321"/>
      <c r="S36" s="307"/>
    </row>
    <row r="37" spans="1:19">
      <c r="A37" s="315">
        <v>15</v>
      </c>
      <c r="B37" s="316"/>
      <c r="C37" s="326" t="s">
        <v>1007</v>
      </c>
      <c r="D37" s="304" t="s">
        <v>990</v>
      </c>
      <c r="E37" s="86">
        <v>10</v>
      </c>
      <c r="F37" s="267"/>
      <c r="G37" s="319"/>
      <c r="H37" s="267"/>
      <c r="I37" s="320"/>
      <c r="J37" s="320"/>
      <c r="K37" s="321"/>
      <c r="L37" s="321"/>
      <c r="M37" s="132"/>
      <c r="N37" s="132"/>
      <c r="O37" s="132"/>
      <c r="P37" s="321"/>
      <c r="S37" s="307"/>
    </row>
    <row r="38" spans="1:19">
      <c r="A38" s="315">
        <v>16</v>
      </c>
      <c r="B38" s="316"/>
      <c r="C38" s="326" t="s">
        <v>1009</v>
      </c>
      <c r="D38" s="304" t="s">
        <v>505</v>
      </c>
      <c r="E38" s="86">
        <v>1</v>
      </c>
      <c r="F38" s="267"/>
      <c r="G38" s="319"/>
      <c r="H38" s="267"/>
      <c r="I38" s="320"/>
      <c r="J38" s="320"/>
      <c r="K38" s="321"/>
      <c r="L38" s="321"/>
      <c r="M38" s="132"/>
      <c r="N38" s="132"/>
      <c r="O38" s="132"/>
      <c r="P38" s="321"/>
    </row>
    <row r="39" spans="1:19" ht="38.25" customHeight="1">
      <c r="A39" s="333"/>
      <c r="B39" s="333"/>
      <c r="C39" s="334" t="s">
        <v>55</v>
      </c>
      <c r="D39" s="335"/>
      <c r="E39" s="336"/>
      <c r="F39" s="336"/>
      <c r="G39" s="336"/>
      <c r="H39" s="336"/>
      <c r="I39" s="336"/>
      <c r="J39" s="336"/>
      <c r="K39" s="337"/>
      <c r="L39" s="337">
        <f>SUM(L15:L35)</f>
        <v>0</v>
      </c>
      <c r="M39" s="337">
        <f>SUM(M15:M35)</f>
        <v>0</v>
      </c>
      <c r="N39" s="337">
        <f>SUM(N15:N35)</f>
        <v>0</v>
      </c>
      <c r="O39" s="337">
        <f>SUM(O15:O35)</f>
        <v>0</v>
      </c>
      <c r="P39" s="337">
        <f>SUM(P15:P35)</f>
        <v>0</v>
      </c>
    </row>
    <row r="40" spans="1:19" s="340" customFormat="1">
      <c r="A40" s="338"/>
      <c r="B40" s="338"/>
      <c r="C40" s="339"/>
    </row>
    <row r="41" spans="1:19" s="340" customFormat="1">
      <c r="A41" s="341"/>
      <c r="B41" s="310"/>
      <c r="C41" s="339"/>
    </row>
    <row r="42" spans="1:19" s="340" customFormat="1">
      <c r="A42" s="338"/>
      <c r="B42" s="338"/>
      <c r="C42" s="339"/>
    </row>
    <row r="43" spans="1:19" s="340" customFormat="1">
      <c r="A43" s="310" t="str">
        <f>'1.1 Pamati, ā.inž.'!$A$47</f>
        <v xml:space="preserve">Sastādīja: </v>
      </c>
      <c r="B43" s="341"/>
      <c r="C43" s="342"/>
    </row>
    <row r="44" spans="1:19">
      <c r="A44" s="310"/>
      <c r="B44" s="307"/>
      <c r="C44" s="343"/>
      <c r="F44" s="344"/>
      <c r="Q44" s="308"/>
      <c r="R44" s="308"/>
    </row>
    <row r="45" spans="1:19">
      <c r="A45" s="310"/>
      <c r="B45" s="307"/>
      <c r="C45" s="307"/>
      <c r="Q45" s="308"/>
      <c r="R45" s="308"/>
    </row>
    <row r="46" spans="1:19" s="307" customFormat="1">
      <c r="A46" s="345"/>
      <c r="D46" s="308"/>
      <c r="E46" s="308"/>
      <c r="F46" s="308"/>
    </row>
    <row r="47" spans="1:19">
      <c r="A47" s="310" t="str">
        <f>'1.1 Pamati, ā.inž.'!$A$51</f>
        <v xml:space="preserve">Pārbaudīja: </v>
      </c>
      <c r="B47" s="307"/>
      <c r="C47" s="307"/>
      <c r="Q47" s="308"/>
      <c r="R47" s="308"/>
    </row>
    <row r="48" spans="1:19">
      <c r="A48" s="307"/>
      <c r="B48" s="307"/>
      <c r="C48" s="307"/>
      <c r="Q48" s="308"/>
      <c r="R48" s="308"/>
    </row>
    <row r="49" spans="1:18">
      <c r="A49" s="307"/>
      <c r="B49" s="307"/>
      <c r="C49" s="307"/>
      <c r="Q49" s="308"/>
      <c r="R49" s="308"/>
    </row>
    <row r="50" spans="1:18">
      <c r="A50" s="307"/>
      <c r="B50" s="307"/>
      <c r="C50" s="307"/>
      <c r="Q50" s="308"/>
      <c r="R50" s="308"/>
    </row>
  </sheetData>
  <mergeCells count="13">
    <mergeCell ref="A1:P1"/>
    <mergeCell ref="A2:P2"/>
    <mergeCell ref="A4:P4"/>
    <mergeCell ref="A5:P5"/>
    <mergeCell ref="M9:N9"/>
    <mergeCell ref="O9:P9"/>
    <mergeCell ref="L12:P12"/>
    <mergeCell ref="A12:A13"/>
    <mergeCell ref="B12:B13"/>
    <mergeCell ref="C12:C13"/>
    <mergeCell ref="D12:D13"/>
    <mergeCell ref="E12:E13"/>
    <mergeCell ref="F12:K1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4B0EC-0BC8-4E7C-A58A-675ECE11193B}">
  <sheetPr>
    <tabColor rgb="FF00B0F0"/>
  </sheetPr>
  <dimension ref="A1:S50"/>
  <sheetViews>
    <sheetView view="pageBreakPreview" zoomScale="85" zoomScaleNormal="85" workbookViewId="0">
      <selection activeCell="J21" sqref="J21"/>
    </sheetView>
  </sheetViews>
  <sheetFormatPr defaultColWidth="9.28515625" defaultRowHeight="12.75"/>
  <cols>
    <col min="1" max="1" width="4.5703125" style="82" customWidth="1"/>
    <col min="2" max="2" width="5.42578125" style="82" customWidth="1"/>
    <col min="3" max="3" width="31.42578125" style="82" customWidth="1"/>
    <col min="4" max="4" width="5.7109375" style="82" customWidth="1"/>
    <col min="5" max="5" width="9.7109375" style="82" customWidth="1"/>
    <col min="6" max="7" width="8.7109375" style="82" customWidth="1"/>
    <col min="8" max="8" width="9.5703125" style="82" customWidth="1"/>
    <col min="9" max="9" width="10.28515625" style="82" customWidth="1"/>
    <col min="10" max="10" width="10.42578125" style="82" customWidth="1"/>
    <col min="11" max="11" width="10" style="82" customWidth="1"/>
    <col min="12" max="12" width="9.7109375" style="82" customWidth="1"/>
    <col min="13" max="13" width="10.5703125" style="82" customWidth="1"/>
    <col min="14" max="15" width="11" style="82" customWidth="1"/>
    <col min="16" max="16" width="10.7109375" style="82" customWidth="1"/>
    <col min="17" max="17" width="9.42578125" style="81" customWidth="1"/>
    <col min="18" max="18" width="9.28515625" style="81"/>
    <col min="19" max="19" width="11" style="82" customWidth="1"/>
    <col min="20" max="16384" width="9.28515625" style="82"/>
  </cols>
  <sheetData>
    <row r="1" spans="1:18" s="65" customFormat="1">
      <c r="A1" s="392" t="s">
        <v>32</v>
      </c>
      <c r="B1" s="392"/>
      <c r="C1" s="392"/>
      <c r="D1" s="392"/>
      <c r="E1" s="392"/>
      <c r="F1" s="392"/>
      <c r="G1" s="392"/>
      <c r="H1" s="392"/>
      <c r="I1" s="392"/>
      <c r="J1" s="392"/>
      <c r="K1" s="392"/>
      <c r="L1" s="392"/>
      <c r="M1" s="392"/>
      <c r="N1" s="392"/>
      <c r="O1" s="392"/>
      <c r="P1" s="392"/>
      <c r="Q1" s="63"/>
      <c r="R1" s="64"/>
    </row>
    <row r="2" spans="1:18" s="65" customFormat="1">
      <c r="A2" s="393" t="str">
        <f>Kops.2!C20</f>
        <v>Zemes darbi, pamatu izbūve, pieslēgums ārējiem inženiertīkliem, labiekārtošana</v>
      </c>
      <c r="B2" s="393"/>
      <c r="C2" s="393"/>
      <c r="D2" s="393"/>
      <c r="E2" s="393"/>
      <c r="F2" s="393"/>
      <c r="G2" s="393"/>
      <c r="H2" s="393"/>
      <c r="I2" s="393"/>
      <c r="J2" s="393"/>
      <c r="K2" s="393"/>
      <c r="L2" s="393"/>
      <c r="M2" s="393"/>
      <c r="N2" s="393"/>
      <c r="O2" s="393"/>
      <c r="P2" s="393"/>
      <c r="Q2" s="64"/>
      <c r="R2" s="64"/>
    </row>
    <row r="3" spans="1:18" s="65" customFormat="1">
      <c r="A3" s="66"/>
      <c r="B3" s="66"/>
      <c r="C3" s="66"/>
      <c r="D3" s="66"/>
      <c r="E3" s="66"/>
      <c r="F3" s="66"/>
      <c r="G3" s="66"/>
      <c r="H3" s="66"/>
      <c r="I3" s="66"/>
      <c r="J3" s="66"/>
      <c r="K3" s="66"/>
      <c r="L3" s="66"/>
      <c r="M3" s="66"/>
      <c r="N3" s="66"/>
      <c r="O3" s="66"/>
      <c r="P3" s="66"/>
      <c r="Q3" s="64"/>
      <c r="R3" s="64"/>
    </row>
    <row r="4" spans="1:18" s="65" customFormat="1" ht="36"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8" s="65" customFormat="1" ht="39.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8" s="65" customFormat="1">
      <c r="A6" s="68" t="str">
        <f>'1.1 Pamati, ā.inž.'!$A$6</f>
        <v>Objekta adrese: Liliju iela 109</v>
      </c>
      <c r="B6" s="68"/>
      <c r="C6" s="64"/>
      <c r="D6" s="70"/>
      <c r="E6" s="70"/>
      <c r="F6" s="70"/>
      <c r="G6" s="70"/>
      <c r="H6" s="64"/>
      <c r="I6" s="64"/>
      <c r="J6" s="64"/>
      <c r="K6" s="64"/>
      <c r="L6" s="64"/>
      <c r="M6" s="64"/>
      <c r="N6" s="64"/>
      <c r="O6" s="64"/>
      <c r="P6" s="64"/>
      <c r="Q6" s="64"/>
      <c r="R6" s="64"/>
    </row>
    <row r="7" spans="1:18"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8" s="65" customFormat="1">
      <c r="A8" s="68"/>
      <c r="B8" s="68"/>
      <c r="C8" s="64"/>
      <c r="D8" s="70"/>
      <c r="E8" s="70"/>
      <c r="F8" s="70"/>
      <c r="G8" s="70"/>
      <c r="H8" s="64"/>
      <c r="I8" s="64"/>
      <c r="J8" s="64"/>
      <c r="K8" s="64"/>
      <c r="L8" s="64"/>
      <c r="M8" s="64"/>
      <c r="N8" s="64"/>
      <c r="O8" s="64"/>
      <c r="P8" s="64"/>
      <c r="Q8" s="64"/>
      <c r="R8" s="64"/>
    </row>
    <row r="9" spans="1:18" s="65" customFormat="1">
      <c r="A9" s="65" t="str">
        <f>'1.1 Pamati, ā.inž.'!$A$9</f>
        <v>Tāme sastādīta 2026.gada tirgus cenās</v>
      </c>
      <c r="C9" s="125"/>
      <c r="D9" s="70"/>
      <c r="H9" s="64"/>
      <c r="I9" s="64"/>
      <c r="J9" s="64"/>
      <c r="K9" s="71"/>
      <c r="L9" s="71"/>
      <c r="M9" s="394" t="s">
        <v>20</v>
      </c>
      <c r="N9" s="394"/>
      <c r="O9" s="395">
        <f>P39</f>
        <v>0</v>
      </c>
      <c r="P9" s="396"/>
      <c r="Q9" s="64"/>
      <c r="R9" s="64"/>
    </row>
    <row r="10" spans="1:18" s="65" customFormat="1">
      <c r="C10" s="125"/>
      <c r="D10" s="70"/>
      <c r="H10" s="64"/>
      <c r="I10" s="64"/>
      <c r="J10" s="64"/>
      <c r="K10" s="71"/>
      <c r="L10" s="71"/>
      <c r="M10" s="70"/>
      <c r="N10" s="70"/>
      <c r="O10" s="72"/>
      <c r="P10" s="73"/>
      <c r="Q10" s="64"/>
      <c r="R10" s="64"/>
    </row>
    <row r="11" spans="1:18" s="65" customFormat="1">
      <c r="A11" s="68"/>
      <c r="B11" s="68"/>
      <c r="C11" s="68"/>
      <c r="D11" s="64"/>
      <c r="P11" s="70" t="str">
        <f>Kops.1!$I$15</f>
        <v>Tāme sastādīta [datums]</v>
      </c>
      <c r="Q11" s="64"/>
      <c r="R11" s="64"/>
    </row>
    <row r="12" spans="1:18" s="65" customFormat="1" ht="12.75" customHeight="1">
      <c r="A12" s="385" t="s">
        <v>4</v>
      </c>
      <c r="B12" s="385" t="s">
        <v>24</v>
      </c>
      <c r="C12" s="400" t="s">
        <v>43</v>
      </c>
      <c r="D12" s="385" t="s">
        <v>1</v>
      </c>
      <c r="E12" s="387" t="s">
        <v>2</v>
      </c>
      <c r="F12" s="388" t="s">
        <v>5</v>
      </c>
      <c r="G12" s="389"/>
      <c r="H12" s="389"/>
      <c r="I12" s="389"/>
      <c r="J12" s="389"/>
      <c r="K12" s="390"/>
      <c r="L12" s="388" t="s">
        <v>3</v>
      </c>
      <c r="M12" s="389"/>
      <c r="N12" s="389"/>
      <c r="O12" s="389"/>
      <c r="P12" s="390"/>
      <c r="Q12" s="64"/>
      <c r="R12" s="64"/>
    </row>
    <row r="13" spans="1:18" s="65" customFormat="1" ht="58.5" customHeight="1">
      <c r="A13" s="386"/>
      <c r="B13" s="386"/>
      <c r="C13" s="402"/>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8">
      <c r="A14" s="74"/>
      <c r="B14" s="74"/>
      <c r="C14" s="119" t="s">
        <v>641</v>
      </c>
      <c r="D14" s="50"/>
      <c r="E14" s="77"/>
      <c r="F14" s="77"/>
      <c r="G14" s="77"/>
      <c r="H14" s="78"/>
      <c r="I14" s="78"/>
      <c r="J14" s="78"/>
      <c r="K14" s="79">
        <f>ROUND(H14+I14+J14,2)</f>
        <v>0</v>
      </c>
      <c r="L14" s="79">
        <f>ROUND(F14*E14,2)</f>
        <v>0</v>
      </c>
      <c r="M14" s="80">
        <f>ROUND(H14*E14,2)</f>
        <v>0</v>
      </c>
      <c r="N14" s="80">
        <f>ROUND(I14*E14,2)</f>
        <v>0</v>
      </c>
      <c r="O14" s="80">
        <f>ROUND(J14*E14,2)</f>
        <v>0</v>
      </c>
      <c r="P14" s="79">
        <f>ROUND(M14+N14+O14,2)</f>
        <v>0</v>
      </c>
    </row>
    <row r="15" spans="1:18" ht="38.25">
      <c r="A15" s="74">
        <v>1</v>
      </c>
      <c r="B15" s="177"/>
      <c r="C15" s="121" t="s">
        <v>644</v>
      </c>
      <c r="D15" s="53" t="s">
        <v>144</v>
      </c>
      <c r="E15" s="54">
        <v>425.75</v>
      </c>
      <c r="F15" s="86"/>
      <c r="G15" s="178"/>
      <c r="H15" s="83"/>
      <c r="I15" s="83"/>
      <c r="J15" s="83"/>
      <c r="K15" s="79"/>
      <c r="L15" s="79"/>
      <c r="M15" s="80"/>
      <c r="N15" s="80"/>
      <c r="O15" s="80"/>
      <c r="P15" s="79"/>
    </row>
    <row r="16" spans="1:18">
      <c r="A16" s="74">
        <v>2</v>
      </c>
      <c r="B16" s="177"/>
      <c r="C16" s="121" t="s">
        <v>643</v>
      </c>
      <c r="D16" s="53" t="s">
        <v>642</v>
      </c>
      <c r="E16" s="54">
        <f>E15*0.4</f>
        <v>170.3</v>
      </c>
      <c r="F16" s="86"/>
      <c r="G16" s="178"/>
      <c r="H16" s="83"/>
      <c r="I16" s="83"/>
      <c r="J16" s="83"/>
      <c r="K16" s="79"/>
      <c r="L16" s="79"/>
      <c r="M16" s="80"/>
      <c r="N16" s="80"/>
      <c r="O16" s="80"/>
      <c r="P16" s="79"/>
    </row>
    <row r="17" spans="1:19" ht="25.5">
      <c r="A17" s="74">
        <v>3</v>
      </c>
      <c r="B17" s="177"/>
      <c r="C17" s="121" t="s">
        <v>645</v>
      </c>
      <c r="D17" s="53" t="s">
        <v>642</v>
      </c>
      <c r="E17" s="54">
        <f>E16-E18</f>
        <v>34.06</v>
      </c>
      <c r="F17" s="86"/>
      <c r="G17" s="178"/>
      <c r="H17" s="83"/>
      <c r="I17" s="83"/>
      <c r="J17" s="83"/>
      <c r="K17" s="79"/>
      <c r="L17" s="79"/>
      <c r="M17" s="80"/>
      <c r="N17" s="80"/>
      <c r="O17" s="80"/>
      <c r="P17" s="79"/>
    </row>
    <row r="18" spans="1:19" ht="25.5">
      <c r="A18" s="74">
        <v>4</v>
      </c>
      <c r="B18" s="177"/>
      <c r="C18" s="121" t="s">
        <v>646</v>
      </c>
      <c r="D18" s="53" t="s">
        <v>642</v>
      </c>
      <c r="E18" s="54">
        <f>E21*0.4</f>
        <v>136.24</v>
      </c>
      <c r="F18" s="86"/>
      <c r="G18" s="178"/>
      <c r="H18" s="83"/>
      <c r="I18" s="83"/>
      <c r="J18" s="83"/>
      <c r="K18" s="79"/>
      <c r="L18" s="79"/>
      <c r="M18" s="80"/>
      <c r="N18" s="80"/>
      <c r="O18" s="80"/>
      <c r="P18" s="79"/>
    </row>
    <row r="19" spans="1:19" ht="38.25">
      <c r="A19" s="74">
        <v>5</v>
      </c>
      <c r="B19" s="177"/>
      <c r="C19" s="36" t="s">
        <v>647</v>
      </c>
      <c r="D19" s="96" t="s">
        <v>505</v>
      </c>
      <c r="E19" s="86">
        <v>1</v>
      </c>
      <c r="F19" s="86"/>
      <c r="G19" s="178"/>
      <c r="H19" s="83"/>
      <c r="I19" s="83"/>
      <c r="J19" s="83"/>
      <c r="K19" s="79"/>
      <c r="L19" s="79"/>
      <c r="M19" s="80"/>
      <c r="N19" s="80"/>
      <c r="O19" s="80"/>
      <c r="P19" s="79"/>
      <c r="S19" s="81"/>
    </row>
    <row r="20" spans="1:19">
      <c r="A20" s="74"/>
      <c r="B20" s="177"/>
      <c r="C20" s="39" t="s">
        <v>648</v>
      </c>
      <c r="D20" s="96"/>
      <c r="E20" s="86"/>
      <c r="F20" s="86"/>
      <c r="G20" s="178"/>
      <c r="H20" s="83"/>
      <c r="I20" s="83"/>
      <c r="J20" s="83"/>
      <c r="K20" s="79"/>
      <c r="L20" s="79"/>
      <c r="M20" s="80"/>
      <c r="N20" s="80"/>
      <c r="O20" s="80"/>
      <c r="P20" s="79"/>
      <c r="S20" s="81"/>
    </row>
    <row r="21" spans="1:19">
      <c r="A21" s="74">
        <v>6</v>
      </c>
      <c r="B21" s="177"/>
      <c r="C21" s="36" t="s">
        <v>650</v>
      </c>
      <c r="D21" s="96" t="s">
        <v>144</v>
      </c>
      <c r="E21" s="86">
        <v>340.6</v>
      </c>
      <c r="F21" s="86"/>
      <c r="G21" s="178"/>
      <c r="H21" s="83"/>
      <c r="I21" s="83"/>
      <c r="J21" s="83"/>
      <c r="K21" s="79"/>
      <c r="L21" s="79"/>
      <c r="M21" s="80"/>
      <c r="N21" s="80"/>
      <c r="O21" s="80"/>
      <c r="P21" s="79"/>
      <c r="S21" s="81"/>
    </row>
    <row r="22" spans="1:19" ht="25.5">
      <c r="A22" s="74">
        <v>7</v>
      </c>
      <c r="B22" s="177"/>
      <c r="C22" s="36" t="s">
        <v>649</v>
      </c>
      <c r="D22" s="96" t="s">
        <v>642</v>
      </c>
      <c r="E22" s="86">
        <v>83.2</v>
      </c>
      <c r="F22" s="86"/>
      <c r="G22" s="178"/>
      <c r="H22" s="83"/>
      <c r="I22" s="83"/>
      <c r="J22" s="83"/>
      <c r="K22" s="79"/>
      <c r="L22" s="79"/>
      <c r="M22" s="80"/>
      <c r="N22" s="80"/>
      <c r="O22" s="80"/>
      <c r="P22" s="79"/>
      <c r="S22" s="81"/>
    </row>
    <row r="23" spans="1:19" ht="51">
      <c r="A23" s="74">
        <v>8</v>
      </c>
      <c r="B23" s="177"/>
      <c r="C23" s="230" t="s">
        <v>651</v>
      </c>
      <c r="D23" s="53" t="s">
        <v>288</v>
      </c>
      <c r="E23" s="86">
        <f>E24*112.69</f>
        <v>6896.6280000000006</v>
      </c>
      <c r="F23" s="86"/>
      <c r="G23" s="178"/>
      <c r="H23" s="83"/>
      <c r="I23" s="83"/>
      <c r="J23" s="83"/>
      <c r="K23" s="79"/>
      <c r="L23" s="79"/>
      <c r="M23" s="80"/>
      <c r="N23" s="80"/>
      <c r="O23" s="80"/>
      <c r="P23" s="79"/>
      <c r="S23" s="81"/>
    </row>
    <row r="24" spans="1:19" ht="38.25">
      <c r="A24" s="74">
        <v>9</v>
      </c>
      <c r="B24" s="177"/>
      <c r="C24" s="36" t="s">
        <v>665</v>
      </c>
      <c r="D24" s="96" t="s">
        <v>642</v>
      </c>
      <c r="E24" s="86">
        <v>61.2</v>
      </c>
      <c r="F24" s="86"/>
      <c r="G24" s="178"/>
      <c r="H24" s="83"/>
      <c r="I24" s="83"/>
      <c r="J24" s="83"/>
      <c r="K24" s="79"/>
      <c r="L24" s="79"/>
      <c r="M24" s="80"/>
      <c r="N24" s="80"/>
      <c r="O24" s="80"/>
      <c r="P24" s="79"/>
      <c r="S24" s="81"/>
    </row>
    <row r="25" spans="1:19">
      <c r="A25" s="74"/>
      <c r="B25" s="177"/>
      <c r="C25" s="39" t="s">
        <v>652</v>
      </c>
      <c r="D25" s="96"/>
      <c r="E25" s="86"/>
      <c r="F25" s="86"/>
      <c r="G25" s="178"/>
      <c r="H25" s="83"/>
      <c r="I25" s="83"/>
      <c r="J25" s="83"/>
      <c r="K25" s="79"/>
      <c r="L25" s="79"/>
      <c r="M25" s="80"/>
      <c r="N25" s="80"/>
      <c r="O25" s="80"/>
      <c r="P25" s="79"/>
      <c r="S25" s="81"/>
    </row>
    <row r="26" spans="1:19" ht="24" customHeight="1">
      <c r="A26" s="74">
        <v>10</v>
      </c>
      <c r="B26" s="177"/>
      <c r="C26" s="36" t="s">
        <v>653</v>
      </c>
      <c r="D26" s="96" t="s">
        <v>642</v>
      </c>
      <c r="E26" s="86">
        <v>0.5</v>
      </c>
      <c r="F26" s="86"/>
      <c r="G26" s="178"/>
      <c r="H26" s="83"/>
      <c r="I26" s="83"/>
      <c r="J26" s="83"/>
      <c r="K26" s="79"/>
      <c r="L26" s="79"/>
      <c r="M26" s="80"/>
      <c r="N26" s="80"/>
      <c r="O26" s="80"/>
      <c r="P26" s="79"/>
      <c r="S26" s="81"/>
    </row>
    <row r="27" spans="1:19" ht="51">
      <c r="A27" s="74">
        <v>11</v>
      </c>
      <c r="B27" s="177"/>
      <c r="C27" s="230" t="s">
        <v>654</v>
      </c>
      <c r="D27" s="53" t="s">
        <v>288</v>
      </c>
      <c r="E27" s="86">
        <f>E28*75.69</f>
        <v>66.607199999999992</v>
      </c>
      <c r="F27" s="86"/>
      <c r="G27" s="178"/>
      <c r="H27" s="83"/>
      <c r="I27" s="83"/>
      <c r="J27" s="83"/>
      <c r="K27" s="79"/>
      <c r="L27" s="79"/>
      <c r="M27" s="80"/>
      <c r="N27" s="80"/>
      <c r="O27" s="80"/>
      <c r="P27" s="79"/>
      <c r="S27" s="81"/>
    </row>
    <row r="28" spans="1:19" ht="25.5">
      <c r="A28" s="74">
        <v>12</v>
      </c>
      <c r="B28" s="177"/>
      <c r="C28" s="36" t="s">
        <v>664</v>
      </c>
      <c r="D28" s="96" t="s">
        <v>642</v>
      </c>
      <c r="E28" s="86">
        <v>0.88</v>
      </c>
      <c r="F28" s="86"/>
      <c r="G28" s="178"/>
      <c r="H28" s="83"/>
      <c r="I28" s="83"/>
      <c r="J28" s="83"/>
      <c r="K28" s="79"/>
      <c r="L28" s="79"/>
      <c r="M28" s="80"/>
      <c r="N28" s="80"/>
      <c r="O28" s="80"/>
      <c r="P28" s="79"/>
      <c r="S28" s="81"/>
    </row>
    <row r="29" spans="1:19">
      <c r="A29" s="74"/>
      <c r="B29" s="177"/>
      <c r="C29" s="39" t="s">
        <v>660</v>
      </c>
      <c r="D29" s="96"/>
      <c r="E29" s="86"/>
      <c r="F29" s="86"/>
      <c r="G29" s="178"/>
      <c r="H29" s="83"/>
      <c r="I29" s="83"/>
      <c r="J29" s="83"/>
      <c r="K29" s="79"/>
      <c r="L29" s="79"/>
      <c r="M29" s="80"/>
      <c r="N29" s="80"/>
      <c r="O29" s="80"/>
      <c r="P29" s="79"/>
      <c r="S29" s="81"/>
    </row>
    <row r="30" spans="1:19" ht="51">
      <c r="A30" s="74">
        <v>13</v>
      </c>
      <c r="B30" s="177"/>
      <c r="C30" s="230" t="s">
        <v>661</v>
      </c>
      <c r="D30" s="53" t="s">
        <v>288</v>
      </c>
      <c r="E30" s="86">
        <f>E31*115.69</f>
        <v>1200.8622</v>
      </c>
      <c r="F30" s="86"/>
      <c r="G30" s="178"/>
      <c r="H30" s="83"/>
      <c r="I30" s="83"/>
      <c r="J30" s="83"/>
      <c r="K30" s="79"/>
      <c r="L30" s="79"/>
      <c r="M30" s="80"/>
      <c r="N30" s="80"/>
      <c r="O30" s="80"/>
      <c r="P30" s="79"/>
      <c r="S30" s="81"/>
    </row>
    <row r="31" spans="1:19" ht="38.25">
      <c r="A31" s="74">
        <v>14</v>
      </c>
      <c r="B31" s="177"/>
      <c r="C31" s="36" t="s">
        <v>666</v>
      </c>
      <c r="D31" s="96" t="s">
        <v>642</v>
      </c>
      <c r="E31" s="86">
        <v>10.38</v>
      </c>
      <c r="F31" s="86"/>
      <c r="G31" s="178"/>
      <c r="H31" s="83"/>
      <c r="I31" s="83"/>
      <c r="J31" s="83"/>
      <c r="K31" s="79"/>
      <c r="L31" s="79"/>
      <c r="M31" s="80"/>
      <c r="N31" s="80"/>
      <c r="O31" s="80"/>
      <c r="P31" s="79"/>
      <c r="S31" s="81"/>
    </row>
    <row r="32" spans="1:19">
      <c r="A32" s="74"/>
      <c r="B32" s="177"/>
      <c r="C32" s="39" t="s">
        <v>932</v>
      </c>
      <c r="D32" s="96"/>
      <c r="E32" s="86"/>
      <c r="F32" s="233"/>
      <c r="G32" s="234"/>
      <c r="H32" s="235"/>
      <c r="I32" s="235"/>
      <c r="J32" s="235"/>
      <c r="K32" s="126"/>
      <c r="L32" s="126"/>
      <c r="M32" s="127"/>
      <c r="N32" s="127"/>
      <c r="O32" s="127"/>
      <c r="P32" s="126"/>
      <c r="S32" s="81"/>
    </row>
    <row r="33" spans="1:19" ht="25.5">
      <c r="A33" s="74">
        <f>A31+1</f>
        <v>15</v>
      </c>
      <c r="B33" s="177"/>
      <c r="C33" s="49" t="s">
        <v>936</v>
      </c>
      <c r="D33" s="53" t="s">
        <v>505</v>
      </c>
      <c r="E33" s="86">
        <v>1</v>
      </c>
      <c r="F33" s="233"/>
      <c r="G33" s="234"/>
      <c r="H33" s="235"/>
      <c r="I33" s="235"/>
      <c r="J33" s="235"/>
      <c r="K33" s="126"/>
      <c r="L33" s="126"/>
      <c r="M33" s="127"/>
      <c r="N33" s="127"/>
      <c r="O33" s="127"/>
      <c r="P33" s="126"/>
      <c r="S33" s="81"/>
    </row>
    <row r="34" spans="1:19" ht="25.5">
      <c r="A34" s="74">
        <f>A33+1</f>
        <v>16</v>
      </c>
      <c r="B34" s="177"/>
      <c r="C34" s="49" t="s">
        <v>937</v>
      </c>
      <c r="D34" s="53" t="s">
        <v>505</v>
      </c>
      <c r="E34" s="86">
        <v>1</v>
      </c>
      <c r="F34" s="233"/>
      <c r="G34" s="234"/>
      <c r="H34" s="235"/>
      <c r="I34" s="235"/>
      <c r="J34" s="235"/>
      <c r="K34" s="126"/>
      <c r="L34" s="126"/>
      <c r="M34" s="127"/>
      <c r="N34" s="127"/>
      <c r="O34" s="127"/>
      <c r="P34" s="126"/>
      <c r="S34" s="81"/>
    </row>
    <row r="35" spans="1:19">
      <c r="A35" s="74"/>
      <c r="B35" s="177"/>
      <c r="C35" s="39" t="s">
        <v>938</v>
      </c>
      <c r="D35" s="96"/>
      <c r="E35" s="86"/>
      <c r="F35" s="233"/>
      <c r="G35" s="234"/>
      <c r="H35" s="235"/>
      <c r="I35" s="235"/>
      <c r="J35" s="235"/>
      <c r="K35" s="126"/>
      <c r="L35" s="126"/>
      <c r="M35" s="127"/>
      <c r="N35" s="127"/>
      <c r="O35" s="127"/>
      <c r="P35" s="126"/>
      <c r="S35" s="81"/>
    </row>
    <row r="36" spans="1:19" ht="38.25">
      <c r="A36" s="74">
        <f>A34+1</f>
        <v>17</v>
      </c>
      <c r="B36" s="177"/>
      <c r="C36" s="49" t="s">
        <v>939</v>
      </c>
      <c r="D36" s="96" t="s">
        <v>144</v>
      </c>
      <c r="E36" s="86">
        <v>800</v>
      </c>
      <c r="F36" s="233"/>
      <c r="G36" s="234"/>
      <c r="H36" s="235"/>
      <c r="I36" s="235"/>
      <c r="J36" s="235"/>
      <c r="K36" s="126"/>
      <c r="L36" s="126"/>
      <c r="M36" s="127"/>
      <c r="N36" s="127"/>
      <c r="O36" s="127"/>
      <c r="P36" s="126"/>
      <c r="S36" s="81"/>
    </row>
    <row r="37" spans="1:19" ht="25.5">
      <c r="A37" s="74">
        <f>A36+1</f>
        <v>18</v>
      </c>
      <c r="B37" s="177"/>
      <c r="C37" s="49" t="s">
        <v>940</v>
      </c>
      <c r="D37" s="96" t="s">
        <v>505</v>
      </c>
      <c r="E37" s="86">
        <v>1</v>
      </c>
      <c r="F37" s="233"/>
      <c r="G37" s="234"/>
      <c r="H37" s="235"/>
      <c r="I37" s="235"/>
      <c r="J37" s="235"/>
      <c r="K37" s="126"/>
      <c r="L37" s="126"/>
      <c r="M37" s="127"/>
      <c r="N37" s="127"/>
      <c r="O37" s="127"/>
      <c r="P37" s="126"/>
      <c r="S37" s="81"/>
    </row>
    <row r="38" spans="1:19">
      <c r="A38" s="74"/>
      <c r="B38" s="74"/>
      <c r="C38" s="87"/>
      <c r="D38" s="53"/>
      <c r="E38" s="54"/>
      <c r="F38" s="54"/>
      <c r="G38" s="54"/>
      <c r="H38" s="78"/>
      <c r="I38" s="78"/>
      <c r="J38" s="78"/>
      <c r="K38" s="79"/>
      <c r="L38" s="128"/>
      <c r="M38" s="129"/>
      <c r="N38" s="129"/>
      <c r="O38" s="129"/>
      <c r="P38" s="128"/>
    </row>
    <row r="39" spans="1:19" s="65" customFormat="1" ht="38.25" customHeight="1">
      <c r="A39" s="89"/>
      <c r="B39" s="89"/>
      <c r="C39" s="113" t="str">
        <f>'1.1 Pamati, ā.inž.'!$C$43</f>
        <v xml:space="preserve">Tiešās izmaksas kopā, t. sk. darba devēja sociālais nodoklis </v>
      </c>
      <c r="D39" s="91"/>
      <c r="E39" s="92"/>
      <c r="F39" s="92"/>
      <c r="G39" s="92"/>
      <c r="H39" s="92"/>
      <c r="I39" s="92"/>
      <c r="J39" s="92"/>
      <c r="K39" s="93"/>
      <c r="L39" s="130">
        <f>SUM(L14:L38)</f>
        <v>0</v>
      </c>
      <c r="M39" s="130">
        <f>SUM(M14:M38)</f>
        <v>0</v>
      </c>
      <c r="N39" s="130">
        <f>SUM(N14:N38)</f>
        <v>0</v>
      </c>
      <c r="O39" s="130">
        <f>SUM(O14:O38)</f>
        <v>0</v>
      </c>
      <c r="P39" s="130">
        <f>SUM(P14:P38)</f>
        <v>0</v>
      </c>
      <c r="Q39" s="64"/>
      <c r="R39" s="64"/>
    </row>
    <row r="40" spans="1:19" s="107" customFormat="1">
      <c r="A40" s="163"/>
      <c r="B40" s="163"/>
      <c r="C40" s="164"/>
    </row>
    <row r="41" spans="1:19" s="107" customFormat="1">
      <c r="A41" s="106"/>
      <c r="B41" s="125"/>
      <c r="C41" s="164"/>
    </row>
    <row r="42" spans="1:19" s="107" customFormat="1">
      <c r="A42" s="163"/>
      <c r="B42" s="163"/>
      <c r="C42" s="164"/>
    </row>
    <row r="43" spans="1:19" s="107" customFormat="1">
      <c r="A43" s="125" t="str">
        <f>'1.1 Pamati, ā.inž.'!$A$47</f>
        <v xml:space="preserve">Sastādīja: </v>
      </c>
      <c r="B43" s="181"/>
      <c r="C43" s="182"/>
    </row>
    <row r="44" spans="1:19">
      <c r="A44" s="125"/>
      <c r="B44" s="81"/>
      <c r="C44" s="184"/>
      <c r="F44" s="187"/>
      <c r="Q44" s="82"/>
      <c r="R44" s="82"/>
    </row>
    <row r="45" spans="1:19">
      <c r="A45" s="125"/>
      <c r="B45" s="81"/>
      <c r="C45" s="81"/>
      <c r="Q45" s="82"/>
      <c r="R45" s="82"/>
    </row>
    <row r="46" spans="1:19" s="81" customFormat="1">
      <c r="A46" s="189"/>
      <c r="D46" s="82"/>
      <c r="E46" s="82"/>
      <c r="F46" s="82"/>
    </row>
    <row r="47" spans="1:19">
      <c r="A47" s="125" t="str">
        <f>'1.1 Pamati, ā.inž.'!$A$51</f>
        <v xml:space="preserve">Pārbaudīja: </v>
      </c>
      <c r="B47" s="81"/>
      <c r="C47" s="81"/>
      <c r="Q47" s="82"/>
      <c r="R47" s="82"/>
    </row>
    <row r="48" spans="1:19">
      <c r="A48" s="81"/>
      <c r="B48" s="81"/>
      <c r="C48" s="81"/>
      <c r="Q48" s="82"/>
      <c r="R48" s="82"/>
    </row>
    <row r="49" spans="1:18">
      <c r="A49" s="81"/>
      <c r="B49" s="81"/>
      <c r="C49" s="81"/>
      <c r="Q49" s="82"/>
      <c r="R49" s="82"/>
    </row>
    <row r="50" spans="1:18">
      <c r="A50" s="81"/>
      <c r="B50" s="81"/>
      <c r="C50" s="81"/>
      <c r="Q50" s="82"/>
      <c r="R50" s="82"/>
    </row>
  </sheetData>
  <mergeCells count="13">
    <mergeCell ref="A1:P1"/>
    <mergeCell ref="A2:P2"/>
    <mergeCell ref="M9:N9"/>
    <mergeCell ref="O9:P9"/>
    <mergeCell ref="A12:A13"/>
    <mergeCell ref="A5:P5"/>
    <mergeCell ref="A4:P4"/>
    <mergeCell ref="B12:B13"/>
    <mergeCell ref="C12:C13"/>
    <mergeCell ref="D12:D13"/>
    <mergeCell ref="E12:E13"/>
    <mergeCell ref="F12:K12"/>
    <mergeCell ref="L12:P12"/>
  </mergeCells>
  <printOptions horizontalCentered="1"/>
  <pageMargins left="0.74803149606299202" right="0.74803149606299202" top="1.5649606300000001" bottom="0.56043307099999995" header="0.43307086614173201" footer="0.23622047244094499"/>
  <pageSetup paperSize="9" scale="7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C4EA-383B-450C-9071-7182DD79F8F6}">
  <sheetPr>
    <tabColor rgb="FF00B0F0"/>
    <pageSetUpPr fitToPage="1"/>
  </sheetPr>
  <dimension ref="A1:S48"/>
  <sheetViews>
    <sheetView zoomScale="90" zoomScaleNormal="90" zoomScaleSheetLayoutView="85" workbookViewId="0">
      <selection activeCell="A6" sqref="A6"/>
    </sheetView>
  </sheetViews>
  <sheetFormatPr defaultColWidth="9.28515625" defaultRowHeight="12.75"/>
  <cols>
    <col min="1" max="1" width="9.140625" style="82" customWidth="1"/>
    <col min="2" max="2" width="5.42578125" style="82" customWidth="1"/>
    <col min="3" max="3" width="100.140625" style="82" customWidth="1"/>
    <col min="4" max="4" width="8.28515625" style="82" customWidth="1"/>
    <col min="5" max="5" width="9.5703125" style="82" customWidth="1"/>
    <col min="6" max="6" width="9.42578125" style="82" customWidth="1"/>
    <col min="7" max="7" width="9.7109375" style="82" customWidth="1"/>
    <col min="8" max="8" width="10.7109375" style="82" bestFit="1" customWidth="1"/>
    <col min="9" max="9" width="10.28515625" style="82" customWidth="1"/>
    <col min="10" max="10" width="9.7109375" style="82" customWidth="1"/>
    <col min="11" max="11" width="10.7109375" style="82" customWidth="1"/>
    <col min="12" max="12" width="11" style="82" customWidth="1"/>
    <col min="13" max="13" width="10.7109375" style="82" customWidth="1"/>
    <col min="14" max="14" width="11.7109375" style="82" customWidth="1"/>
    <col min="15" max="15" width="10.28515625" style="82" customWidth="1"/>
    <col min="16" max="16" width="17.42578125" style="82" customWidth="1"/>
    <col min="17" max="17" width="9.42578125" style="81" customWidth="1"/>
    <col min="18" max="18" width="9.28515625" style="81"/>
    <col min="19" max="19" width="11" style="82" customWidth="1"/>
    <col min="20" max="16384" width="9.28515625" style="82"/>
  </cols>
  <sheetData>
    <row r="1" spans="1:19" s="65" customFormat="1" ht="21" customHeight="1">
      <c r="A1" s="392" t="s">
        <v>29</v>
      </c>
      <c r="B1" s="392"/>
      <c r="C1" s="392"/>
      <c r="D1" s="392"/>
      <c r="E1" s="392"/>
      <c r="F1" s="392"/>
      <c r="G1" s="392"/>
      <c r="H1" s="392"/>
      <c r="I1" s="392"/>
      <c r="J1" s="392"/>
      <c r="K1" s="392"/>
      <c r="L1" s="392"/>
      <c r="M1" s="392"/>
      <c r="N1" s="392"/>
      <c r="O1" s="392"/>
      <c r="P1" s="392"/>
      <c r="Q1" s="63"/>
      <c r="R1" s="64"/>
    </row>
    <row r="2" spans="1:19" s="65" customFormat="1" ht="21.75" customHeight="1">
      <c r="A2" s="393" t="s">
        <v>958</v>
      </c>
      <c r="B2" s="393"/>
      <c r="C2" s="393"/>
      <c r="D2" s="393"/>
      <c r="E2" s="393"/>
      <c r="F2" s="393"/>
      <c r="G2" s="393"/>
      <c r="H2" s="393"/>
      <c r="I2" s="393"/>
      <c r="J2" s="393"/>
      <c r="K2" s="393"/>
      <c r="L2" s="393"/>
      <c r="M2" s="393"/>
      <c r="N2" s="393"/>
      <c r="O2" s="393"/>
      <c r="P2" s="393"/>
      <c r="Q2" s="64"/>
      <c r="R2" s="64"/>
    </row>
    <row r="3" spans="1:19" s="65" customFormat="1" ht="14.25" customHeight="1">
      <c r="A3" s="66"/>
      <c r="B3" s="66"/>
      <c r="C3" s="66"/>
      <c r="D3" s="66"/>
      <c r="E3" s="66"/>
      <c r="F3" s="66"/>
      <c r="G3" s="66"/>
      <c r="H3" s="66"/>
      <c r="I3" s="66"/>
      <c r="J3" s="66"/>
      <c r="K3" s="66"/>
      <c r="L3" s="66"/>
      <c r="M3" s="66"/>
      <c r="N3" s="66"/>
      <c r="O3" s="66"/>
      <c r="P3" s="66"/>
      <c r="Q3" s="64"/>
      <c r="R3" s="64"/>
    </row>
    <row r="4" spans="1:19" s="65" customFormat="1" ht="30.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42.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ht="17.25" customHeight="1">
      <c r="A9" s="65" t="str">
        <f>'1.1 Pamati, ā.inž.'!$A$9</f>
        <v>Tāme sastādīta 2026.gada tirgus cenās</v>
      </c>
      <c r="C9" s="125"/>
      <c r="D9" s="70"/>
      <c r="H9" s="64"/>
      <c r="I9" s="64"/>
      <c r="J9" s="64"/>
      <c r="K9" s="71"/>
      <c r="L9" s="71"/>
      <c r="M9" s="394" t="s">
        <v>20</v>
      </c>
      <c r="N9" s="394"/>
      <c r="O9" s="395">
        <f>P37</f>
        <v>0</v>
      </c>
      <c r="P9" s="396"/>
      <c r="Q9" s="64"/>
      <c r="R9" s="64"/>
    </row>
    <row r="10" spans="1:19" s="65" customFormat="1" ht="19.5" customHeight="1">
      <c r="C10" s="125"/>
      <c r="D10" s="70"/>
      <c r="H10" s="64"/>
      <c r="I10" s="64"/>
      <c r="J10" s="64"/>
      <c r="K10" s="71"/>
      <c r="L10" s="71"/>
      <c r="M10" s="70"/>
      <c r="N10" s="70"/>
      <c r="O10" s="72"/>
      <c r="P10" s="73"/>
      <c r="Q10" s="64"/>
      <c r="R10" s="64"/>
    </row>
    <row r="11" spans="1:19" s="65" customFormat="1" ht="23.25" customHeigh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4.75"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ht="24.75" customHeight="1">
      <c r="A14" s="74"/>
      <c r="B14" s="74"/>
      <c r="C14" s="108" t="s">
        <v>668</v>
      </c>
      <c r="D14" s="50"/>
      <c r="E14" s="77"/>
      <c r="F14" s="77"/>
      <c r="G14" s="77"/>
      <c r="H14" s="78"/>
      <c r="I14" s="78"/>
      <c r="J14" s="78"/>
      <c r="K14" s="79">
        <f>ROUND(H14+I14+J14,2)</f>
        <v>0</v>
      </c>
      <c r="L14" s="79">
        <f>ROUND(F14*E14,2)</f>
        <v>0</v>
      </c>
      <c r="M14" s="80">
        <f>ROUND(H14*E14,2)</f>
        <v>0</v>
      </c>
      <c r="N14" s="80">
        <f>ROUND(I14*E14,2)</f>
        <v>0</v>
      </c>
      <c r="O14" s="80">
        <f>ROUND(J14*E14,2)</f>
        <v>0</v>
      </c>
      <c r="P14" s="79">
        <f>ROUND(M14+N14+O14,2)</f>
        <v>0</v>
      </c>
    </row>
    <row r="15" spans="1:19">
      <c r="A15" s="74"/>
      <c r="B15" s="177"/>
      <c r="C15" s="49" t="s">
        <v>959</v>
      </c>
      <c r="D15" s="53" t="s">
        <v>144</v>
      </c>
      <c r="E15" s="232">
        <f>E16</f>
        <v>402.7</v>
      </c>
      <c r="F15" s="86"/>
      <c r="G15" s="178"/>
      <c r="H15" s="83">
        <f t="shared" ref="H15:H36" si="0">ROUND(G15*F15,2)</f>
        <v>0</v>
      </c>
      <c r="I15" s="83"/>
      <c r="J15" s="83"/>
      <c r="K15" s="79">
        <f t="shared" ref="K15:K34" si="1">ROUND(H15+I15+J15,2)</f>
        <v>0</v>
      </c>
      <c r="L15" s="79">
        <f t="shared" ref="L15:L34" si="2">ROUND(F15*E15,2)</f>
        <v>0</v>
      </c>
      <c r="M15" s="80">
        <f t="shared" ref="M15:M34" si="3">ROUND(H15*E15,2)</f>
        <v>0</v>
      </c>
      <c r="N15" s="80">
        <f t="shared" ref="N15:N34" si="4">ROUND(I15*E15,2)</f>
        <v>0</v>
      </c>
      <c r="O15" s="80">
        <f t="shared" ref="O15:O34" si="5">ROUND(J15*E15,2)</f>
        <v>0</v>
      </c>
      <c r="P15" s="79">
        <f t="shared" ref="P15:P34" si="6">ROUND(M15+N15+O15,2)</f>
        <v>0</v>
      </c>
      <c r="S15" s="81"/>
    </row>
    <row r="16" spans="1:19">
      <c r="A16" s="74"/>
      <c r="B16" s="74"/>
      <c r="C16" s="231" t="s">
        <v>980</v>
      </c>
      <c r="D16" s="53" t="s">
        <v>144</v>
      </c>
      <c r="E16" s="232">
        <v>402.7</v>
      </c>
      <c r="F16" s="86"/>
      <c r="G16" s="178"/>
      <c r="H16" s="83">
        <f t="shared" si="0"/>
        <v>0</v>
      </c>
      <c r="I16" s="83"/>
      <c r="J16" s="83"/>
      <c r="K16" s="79">
        <f t="shared" si="1"/>
        <v>0</v>
      </c>
      <c r="L16" s="79">
        <f t="shared" si="2"/>
        <v>0</v>
      </c>
      <c r="M16" s="80">
        <f t="shared" si="3"/>
        <v>0</v>
      </c>
      <c r="N16" s="80">
        <f t="shared" si="4"/>
        <v>0</v>
      </c>
      <c r="O16" s="80">
        <f t="shared" si="5"/>
        <v>0</v>
      </c>
      <c r="P16" s="79">
        <f t="shared" si="6"/>
        <v>0</v>
      </c>
      <c r="S16" s="81"/>
    </row>
    <row r="17" spans="1:19">
      <c r="A17" s="74"/>
      <c r="B17" s="177"/>
      <c r="C17" s="231" t="s">
        <v>981</v>
      </c>
      <c r="D17" s="53" t="s">
        <v>642</v>
      </c>
      <c r="E17" s="232">
        <v>161.08000000000001</v>
      </c>
      <c r="F17" s="86"/>
      <c r="G17" s="178"/>
      <c r="H17" s="83">
        <f t="shared" si="0"/>
        <v>0</v>
      </c>
      <c r="I17" s="83"/>
      <c r="J17" s="83"/>
      <c r="K17" s="79">
        <f t="shared" si="1"/>
        <v>0</v>
      </c>
      <c r="L17" s="79">
        <f t="shared" si="2"/>
        <v>0</v>
      </c>
      <c r="M17" s="80">
        <f t="shared" si="3"/>
        <v>0</v>
      </c>
      <c r="N17" s="80">
        <f t="shared" si="4"/>
        <v>0</v>
      </c>
      <c r="O17" s="80">
        <f t="shared" si="5"/>
        <v>0</v>
      </c>
      <c r="P17" s="79">
        <f t="shared" si="6"/>
        <v>0</v>
      </c>
      <c r="S17" s="81"/>
    </row>
    <row r="18" spans="1:19">
      <c r="A18" s="74"/>
      <c r="B18" s="177"/>
      <c r="C18" s="231" t="s">
        <v>979</v>
      </c>
      <c r="D18" s="53" t="s">
        <v>144</v>
      </c>
      <c r="E18" s="232">
        <v>402.7</v>
      </c>
      <c r="F18" s="86"/>
      <c r="G18" s="178"/>
      <c r="H18" s="83">
        <f t="shared" si="0"/>
        <v>0</v>
      </c>
      <c r="I18" s="83"/>
      <c r="J18" s="83"/>
      <c r="K18" s="79">
        <f t="shared" si="1"/>
        <v>0</v>
      </c>
      <c r="L18" s="79">
        <f t="shared" si="2"/>
        <v>0</v>
      </c>
      <c r="M18" s="80">
        <f t="shared" si="3"/>
        <v>0</v>
      </c>
      <c r="N18" s="80">
        <f t="shared" si="4"/>
        <v>0</v>
      </c>
      <c r="O18" s="80">
        <f t="shared" si="5"/>
        <v>0</v>
      </c>
      <c r="P18" s="79">
        <f t="shared" si="6"/>
        <v>0</v>
      </c>
      <c r="S18" s="81"/>
    </row>
    <row r="19" spans="1:19">
      <c r="A19" s="74"/>
      <c r="B19" s="177"/>
      <c r="C19" s="286" t="s">
        <v>961</v>
      </c>
      <c r="D19" s="53" t="s">
        <v>642</v>
      </c>
      <c r="E19" s="232">
        <v>10.97</v>
      </c>
      <c r="F19" s="86"/>
      <c r="G19" s="178"/>
      <c r="H19" s="83">
        <f t="shared" si="0"/>
        <v>0</v>
      </c>
      <c r="I19" s="83"/>
      <c r="J19" s="83"/>
      <c r="K19" s="79"/>
      <c r="L19" s="79">
        <f t="shared" si="2"/>
        <v>0</v>
      </c>
      <c r="M19" s="80">
        <f t="shared" si="3"/>
        <v>0</v>
      </c>
      <c r="N19" s="80">
        <f t="shared" si="4"/>
        <v>0</v>
      </c>
      <c r="O19" s="80">
        <f t="shared" si="5"/>
        <v>0</v>
      </c>
      <c r="P19" s="79">
        <f t="shared" si="6"/>
        <v>0</v>
      </c>
      <c r="S19" s="81"/>
    </row>
    <row r="20" spans="1:19">
      <c r="A20" s="74"/>
      <c r="B20" s="177"/>
      <c r="C20" s="108" t="s">
        <v>676</v>
      </c>
      <c r="D20" s="53"/>
      <c r="E20" s="232"/>
      <c r="F20" s="86"/>
      <c r="G20" s="178"/>
      <c r="H20" s="83">
        <f t="shared" si="0"/>
        <v>0</v>
      </c>
      <c r="I20" s="83"/>
      <c r="J20" s="83"/>
      <c r="K20" s="79">
        <f>ROUND(H20+I20+J20,2)</f>
        <v>0</v>
      </c>
      <c r="L20" s="79">
        <f>ROUND(F20*E20,2)</f>
        <v>0</v>
      </c>
      <c r="M20" s="80">
        <f>ROUND(H20*E20,2)</f>
        <v>0</v>
      </c>
      <c r="N20" s="80">
        <f>ROUND(I20*E20,2)</f>
        <v>0</v>
      </c>
      <c r="O20" s="80">
        <f>ROUND(J20*E20,2)</f>
        <v>0</v>
      </c>
      <c r="P20" s="79">
        <f>ROUND(M20+N20+O20,2)</f>
        <v>0</v>
      </c>
      <c r="S20" s="81"/>
    </row>
    <row r="21" spans="1:19">
      <c r="A21" s="74"/>
      <c r="B21" s="177"/>
      <c r="C21" s="49" t="s">
        <v>960</v>
      </c>
      <c r="D21" s="53" t="s">
        <v>144</v>
      </c>
      <c r="E21" s="109">
        <v>62.1</v>
      </c>
      <c r="F21" s="86"/>
      <c r="G21" s="178"/>
      <c r="H21" s="83">
        <f t="shared" si="0"/>
        <v>0</v>
      </c>
      <c r="I21" s="83"/>
      <c r="J21" s="83"/>
      <c r="K21" s="79">
        <f>ROUND(H21+I21+J21,2)</f>
        <v>0</v>
      </c>
      <c r="L21" s="79">
        <f>ROUND(F21*E21,2)</f>
        <v>0</v>
      </c>
      <c r="M21" s="80">
        <f>ROUND(H21*E21,2)</f>
        <v>0</v>
      </c>
      <c r="N21" s="80">
        <f>ROUND(I21*E21,2)</f>
        <v>0</v>
      </c>
      <c r="O21" s="80">
        <f>ROUND(J21*E21,2)</f>
        <v>0</v>
      </c>
      <c r="P21" s="79">
        <f>ROUND(M21+N21+O21,2)</f>
        <v>0</v>
      </c>
      <c r="S21" s="81"/>
    </row>
    <row r="22" spans="1:19">
      <c r="A22" s="74"/>
      <c r="B22" s="177"/>
      <c r="C22" s="286" t="s">
        <v>961</v>
      </c>
      <c r="D22" s="53" t="s">
        <v>642</v>
      </c>
      <c r="E22" s="232">
        <v>1.69</v>
      </c>
      <c r="F22" s="86"/>
      <c r="G22" s="178"/>
      <c r="H22" s="83">
        <f t="shared" si="0"/>
        <v>0</v>
      </c>
      <c r="I22" s="83"/>
      <c r="J22" s="83"/>
      <c r="K22" s="79">
        <f>ROUND(H22+I22+J22,2)</f>
        <v>0</v>
      </c>
      <c r="L22" s="79">
        <f>ROUND(F22*E22,2)</f>
        <v>0</v>
      </c>
      <c r="M22" s="80">
        <f>ROUND(H22*E22,2)</f>
        <v>0</v>
      </c>
      <c r="N22" s="80">
        <f>ROUND(I22*E22,2)</f>
        <v>0</v>
      </c>
      <c r="O22" s="80">
        <f>ROUND(J22*E22,2)</f>
        <v>0</v>
      </c>
      <c r="P22" s="79">
        <f>ROUND(M22+N22+O22,2)</f>
        <v>0</v>
      </c>
      <c r="S22" s="81"/>
    </row>
    <row r="23" spans="1:19" ht="21" customHeight="1">
      <c r="A23" s="74"/>
      <c r="B23" s="177"/>
      <c r="C23" s="287" t="s">
        <v>692</v>
      </c>
      <c r="D23" s="53"/>
      <c r="E23" s="232"/>
      <c r="F23" s="86"/>
      <c r="G23" s="178"/>
      <c r="H23" s="83">
        <f t="shared" si="0"/>
        <v>0</v>
      </c>
      <c r="I23" s="83"/>
      <c r="J23" s="83"/>
      <c r="K23" s="79">
        <f t="shared" si="1"/>
        <v>0</v>
      </c>
      <c r="L23" s="79">
        <f t="shared" si="2"/>
        <v>0</v>
      </c>
      <c r="M23" s="80">
        <f t="shared" si="3"/>
        <v>0</v>
      </c>
      <c r="N23" s="80">
        <f t="shared" si="4"/>
        <v>0</v>
      </c>
      <c r="O23" s="80">
        <f t="shared" si="5"/>
        <v>0</v>
      </c>
      <c r="P23" s="79">
        <f t="shared" si="6"/>
        <v>0</v>
      </c>
      <c r="S23" s="81"/>
    </row>
    <row r="24" spans="1:19">
      <c r="A24" s="74"/>
      <c r="B24" s="177"/>
      <c r="C24" s="49" t="s">
        <v>962</v>
      </c>
      <c r="D24" s="289" t="s">
        <v>144</v>
      </c>
      <c r="E24" s="290">
        <f>E25</f>
        <v>233.8</v>
      </c>
      <c r="F24" s="86"/>
      <c r="G24" s="178"/>
      <c r="H24" s="83">
        <f t="shared" si="0"/>
        <v>0</v>
      </c>
      <c r="I24" s="83"/>
      <c r="J24" s="83"/>
      <c r="K24" s="79">
        <f t="shared" si="1"/>
        <v>0</v>
      </c>
      <c r="L24" s="79">
        <f t="shared" si="2"/>
        <v>0</v>
      </c>
      <c r="M24" s="80">
        <f t="shared" si="3"/>
        <v>0</v>
      </c>
      <c r="N24" s="80">
        <f t="shared" si="4"/>
        <v>0</v>
      </c>
      <c r="O24" s="80">
        <f t="shared" si="5"/>
        <v>0</v>
      </c>
      <c r="P24" s="79">
        <f t="shared" si="6"/>
        <v>0</v>
      </c>
      <c r="S24" s="81"/>
    </row>
    <row r="25" spans="1:19">
      <c r="A25" s="74"/>
      <c r="B25" s="177"/>
      <c r="C25" s="296" t="s">
        <v>974</v>
      </c>
      <c r="D25" s="289" t="s">
        <v>144</v>
      </c>
      <c r="E25" s="290">
        <v>233.8</v>
      </c>
      <c r="F25" s="290"/>
      <c r="G25" s="291"/>
      <c r="H25" s="83">
        <f t="shared" si="0"/>
        <v>0</v>
      </c>
      <c r="I25" s="293"/>
      <c r="J25" s="293"/>
      <c r="K25" s="79">
        <f t="shared" si="1"/>
        <v>0</v>
      </c>
      <c r="L25" s="79">
        <f t="shared" si="2"/>
        <v>0</v>
      </c>
      <c r="M25" s="80">
        <f t="shared" si="3"/>
        <v>0</v>
      </c>
      <c r="N25" s="80">
        <f t="shared" si="4"/>
        <v>0</v>
      </c>
      <c r="O25" s="80">
        <f t="shared" si="5"/>
        <v>0</v>
      </c>
      <c r="P25" s="79">
        <f t="shared" si="6"/>
        <v>0</v>
      </c>
      <c r="S25" s="81"/>
    </row>
    <row r="26" spans="1:19" ht="33" customHeight="1">
      <c r="A26" s="74"/>
      <c r="B26" s="177"/>
      <c r="C26" s="297" t="s">
        <v>981</v>
      </c>
      <c r="D26" s="289" t="s">
        <v>642</v>
      </c>
      <c r="E26" s="298">
        <v>93.52000000000001</v>
      </c>
      <c r="F26" s="290"/>
      <c r="G26" s="291"/>
      <c r="H26" s="83">
        <f t="shared" si="0"/>
        <v>0</v>
      </c>
      <c r="I26" s="293"/>
      <c r="J26" s="293"/>
      <c r="K26" s="79">
        <f t="shared" si="1"/>
        <v>0</v>
      </c>
      <c r="L26" s="79">
        <f t="shared" si="2"/>
        <v>0</v>
      </c>
      <c r="M26" s="80">
        <f t="shared" si="3"/>
        <v>0</v>
      </c>
      <c r="N26" s="80">
        <f t="shared" si="4"/>
        <v>0</v>
      </c>
      <c r="O26" s="80">
        <f t="shared" si="5"/>
        <v>0</v>
      </c>
      <c r="P26" s="79">
        <f t="shared" si="6"/>
        <v>0</v>
      </c>
      <c r="S26" s="81"/>
    </row>
    <row r="27" spans="1:19" ht="21.75" customHeight="1">
      <c r="A27" s="74"/>
      <c r="B27" s="177"/>
      <c r="C27" s="299" t="s">
        <v>970</v>
      </c>
      <c r="D27" s="289" t="s">
        <v>144</v>
      </c>
      <c r="E27" s="290">
        <v>233.8</v>
      </c>
      <c r="F27" s="290"/>
      <c r="G27" s="291"/>
      <c r="H27" s="83">
        <f t="shared" si="0"/>
        <v>0</v>
      </c>
      <c r="I27" s="292"/>
      <c r="J27" s="292"/>
      <c r="K27" s="79">
        <f t="shared" si="1"/>
        <v>0</v>
      </c>
      <c r="L27" s="79">
        <f t="shared" si="2"/>
        <v>0</v>
      </c>
      <c r="M27" s="80">
        <f t="shared" si="3"/>
        <v>0</v>
      </c>
      <c r="N27" s="80">
        <f t="shared" si="4"/>
        <v>0</v>
      </c>
      <c r="O27" s="80">
        <f t="shared" si="5"/>
        <v>0</v>
      </c>
      <c r="P27" s="79">
        <f t="shared" si="6"/>
        <v>0</v>
      </c>
      <c r="S27" s="81"/>
    </row>
    <row r="28" spans="1:19" ht="21.75" customHeight="1">
      <c r="A28" s="74"/>
      <c r="B28" s="177"/>
      <c r="C28" s="297" t="s">
        <v>976</v>
      </c>
      <c r="D28" s="289" t="s">
        <v>144</v>
      </c>
      <c r="E28" s="290">
        <v>233.8</v>
      </c>
      <c r="F28" s="290"/>
      <c r="G28" s="291"/>
      <c r="H28" s="83">
        <f t="shared" si="0"/>
        <v>0</v>
      </c>
      <c r="I28" s="292"/>
      <c r="J28" s="292"/>
      <c r="K28" s="79">
        <f t="shared" si="1"/>
        <v>0</v>
      </c>
      <c r="L28" s="79">
        <f t="shared" si="2"/>
        <v>0</v>
      </c>
      <c r="M28" s="80">
        <f t="shared" si="3"/>
        <v>0</v>
      </c>
      <c r="N28" s="80">
        <f t="shared" si="4"/>
        <v>0</v>
      </c>
      <c r="O28" s="80">
        <f t="shared" si="5"/>
        <v>0</v>
      </c>
      <c r="P28" s="79">
        <f t="shared" si="6"/>
        <v>0</v>
      </c>
      <c r="S28" s="81"/>
    </row>
    <row r="29" spans="1:19">
      <c r="A29" s="74"/>
      <c r="B29" s="177"/>
      <c r="C29" s="299" t="s">
        <v>983</v>
      </c>
      <c r="D29" s="289" t="s">
        <v>144</v>
      </c>
      <c r="E29" s="290">
        <v>233.8</v>
      </c>
      <c r="F29" s="290"/>
      <c r="G29" s="291"/>
      <c r="H29" s="83">
        <f t="shared" si="0"/>
        <v>0</v>
      </c>
      <c r="I29" s="292"/>
      <c r="J29" s="292"/>
      <c r="K29" s="79">
        <f t="shared" si="1"/>
        <v>0</v>
      </c>
      <c r="L29" s="79">
        <f t="shared" si="2"/>
        <v>0</v>
      </c>
      <c r="M29" s="80">
        <f t="shared" si="3"/>
        <v>0</v>
      </c>
      <c r="N29" s="80">
        <f t="shared" si="4"/>
        <v>0</v>
      </c>
      <c r="O29" s="80">
        <f t="shared" si="5"/>
        <v>0</v>
      </c>
      <c r="P29" s="79">
        <f t="shared" si="6"/>
        <v>0</v>
      </c>
      <c r="S29" s="81"/>
    </row>
    <row r="30" spans="1:19">
      <c r="A30" s="74"/>
      <c r="B30" s="177"/>
      <c r="C30" s="286" t="s">
        <v>961</v>
      </c>
      <c r="D30" s="53" t="s">
        <v>642</v>
      </c>
      <c r="E30" s="290">
        <v>17.54</v>
      </c>
      <c r="F30" s="290"/>
      <c r="G30" s="291"/>
      <c r="H30" s="83">
        <f t="shared" si="0"/>
        <v>0</v>
      </c>
      <c r="I30" s="292"/>
      <c r="J30" s="292"/>
      <c r="K30" s="79"/>
      <c r="L30" s="79">
        <f t="shared" si="2"/>
        <v>0</v>
      </c>
      <c r="M30" s="80">
        <f t="shared" si="3"/>
        <v>0</v>
      </c>
      <c r="N30" s="80">
        <f t="shared" si="4"/>
        <v>0</v>
      </c>
      <c r="O30" s="80">
        <f t="shared" si="5"/>
        <v>0</v>
      </c>
      <c r="P30" s="79">
        <f t="shared" si="6"/>
        <v>0</v>
      </c>
      <c r="S30" s="81"/>
    </row>
    <row r="31" spans="1:19">
      <c r="A31" s="74"/>
      <c r="B31" s="177"/>
      <c r="C31" s="39" t="s">
        <v>698</v>
      </c>
      <c r="D31" s="96"/>
      <c r="E31" s="86"/>
      <c r="F31" s="86"/>
      <c r="G31" s="178"/>
      <c r="H31" s="83">
        <f t="shared" si="0"/>
        <v>0</v>
      </c>
      <c r="I31" s="83"/>
      <c r="J31" s="83"/>
      <c r="K31" s="79">
        <f t="shared" si="1"/>
        <v>0</v>
      </c>
      <c r="L31" s="79">
        <f t="shared" si="2"/>
        <v>0</v>
      </c>
      <c r="M31" s="80">
        <f t="shared" si="3"/>
        <v>0</v>
      </c>
      <c r="N31" s="80">
        <f t="shared" si="4"/>
        <v>0</v>
      </c>
      <c r="O31" s="80">
        <f t="shared" si="5"/>
        <v>0</v>
      </c>
      <c r="P31" s="79">
        <f t="shared" si="6"/>
        <v>0</v>
      </c>
      <c r="S31" s="81"/>
    </row>
    <row r="32" spans="1:19" ht="20.25" customHeight="1">
      <c r="A32" s="74"/>
      <c r="B32" s="177"/>
      <c r="C32" s="36" t="s">
        <v>966</v>
      </c>
      <c r="D32" s="96" t="s">
        <v>144</v>
      </c>
      <c r="E32" s="86">
        <v>27.47</v>
      </c>
      <c r="F32" s="86"/>
      <c r="G32" s="178"/>
      <c r="H32" s="83">
        <f t="shared" si="0"/>
        <v>0</v>
      </c>
      <c r="I32" s="83"/>
      <c r="J32" s="83"/>
      <c r="K32" s="79">
        <f t="shared" si="1"/>
        <v>0</v>
      </c>
      <c r="L32" s="79">
        <f t="shared" si="2"/>
        <v>0</v>
      </c>
      <c r="M32" s="80">
        <f t="shared" si="3"/>
        <v>0</v>
      </c>
      <c r="N32" s="80">
        <f t="shared" si="4"/>
        <v>0</v>
      </c>
      <c r="O32" s="80">
        <f t="shared" si="5"/>
        <v>0</v>
      </c>
      <c r="P32" s="79">
        <f t="shared" si="6"/>
        <v>0</v>
      </c>
      <c r="S32" s="81"/>
    </row>
    <row r="33" spans="1:19" ht="102" customHeight="1">
      <c r="A33" s="74"/>
      <c r="B33" s="177"/>
      <c r="C33" s="301" t="s">
        <v>967</v>
      </c>
      <c r="D33" s="96" t="s">
        <v>642</v>
      </c>
      <c r="E33" s="86">
        <v>27.47</v>
      </c>
      <c r="F33" s="86"/>
      <c r="G33" s="178"/>
      <c r="H33" s="83">
        <f t="shared" si="0"/>
        <v>0</v>
      </c>
      <c r="I33" s="83"/>
      <c r="J33" s="83"/>
      <c r="K33" s="79">
        <f t="shared" si="1"/>
        <v>0</v>
      </c>
      <c r="L33" s="79">
        <f t="shared" si="2"/>
        <v>0</v>
      </c>
      <c r="M33" s="80">
        <f t="shared" si="3"/>
        <v>0</v>
      </c>
      <c r="N33" s="80">
        <f t="shared" si="4"/>
        <v>0</v>
      </c>
      <c r="O33" s="80">
        <f t="shared" si="5"/>
        <v>0</v>
      </c>
      <c r="P33" s="79">
        <f t="shared" si="6"/>
        <v>0</v>
      </c>
      <c r="S33" s="81"/>
    </row>
    <row r="34" spans="1:19" ht="18" customHeight="1">
      <c r="A34" s="74"/>
      <c r="B34" s="177"/>
      <c r="C34" s="287" t="s">
        <v>964</v>
      </c>
      <c r="D34" s="53" t="s">
        <v>505</v>
      </c>
      <c r="E34" s="232">
        <v>1</v>
      </c>
      <c r="F34" s="86"/>
      <c r="G34" s="178"/>
      <c r="H34" s="83">
        <f t="shared" si="0"/>
        <v>0</v>
      </c>
      <c r="I34" s="83"/>
      <c r="J34" s="83"/>
      <c r="K34" s="79">
        <f t="shared" si="1"/>
        <v>0</v>
      </c>
      <c r="L34" s="79">
        <f t="shared" si="2"/>
        <v>0</v>
      </c>
      <c r="M34" s="80">
        <f t="shared" si="3"/>
        <v>0</v>
      </c>
      <c r="N34" s="80">
        <f t="shared" si="4"/>
        <v>0</v>
      </c>
      <c r="O34" s="80">
        <f t="shared" si="5"/>
        <v>0</v>
      </c>
      <c r="P34" s="79">
        <f t="shared" si="6"/>
        <v>0</v>
      </c>
      <c r="S34" s="81"/>
    </row>
    <row r="35" spans="1:19" ht="18" customHeight="1">
      <c r="A35" s="74"/>
      <c r="B35" s="177"/>
      <c r="C35" s="287" t="s">
        <v>965</v>
      </c>
      <c r="D35" s="53" t="s">
        <v>505</v>
      </c>
      <c r="E35" s="232">
        <v>1</v>
      </c>
      <c r="F35" s="86"/>
      <c r="G35" s="178"/>
      <c r="H35" s="83">
        <f t="shared" si="0"/>
        <v>0</v>
      </c>
      <c r="I35" s="83"/>
      <c r="J35" s="83"/>
      <c r="K35" s="79">
        <f>ROUND(H35+I35+J35,2)</f>
        <v>0</v>
      </c>
      <c r="L35" s="79">
        <f>ROUND(F35*E35,2)</f>
        <v>0</v>
      </c>
      <c r="M35" s="80">
        <f>ROUND(H35*E35,2)</f>
        <v>0</v>
      </c>
      <c r="N35" s="80">
        <f>ROUND(I35*E35,2)</f>
        <v>0</v>
      </c>
      <c r="O35" s="80">
        <f>ROUND(J35*E35,2)</f>
        <v>0</v>
      </c>
      <c r="P35" s="79">
        <f>ROUND(M35+N35+O35,2)</f>
        <v>0</v>
      </c>
      <c r="S35" s="81"/>
    </row>
    <row r="36" spans="1:19">
      <c r="A36" s="74"/>
      <c r="B36" s="177"/>
      <c r="C36" s="287"/>
      <c r="D36" s="53"/>
      <c r="E36" s="232"/>
      <c r="F36" s="86"/>
      <c r="G36" s="178"/>
      <c r="H36" s="83">
        <f t="shared" si="0"/>
        <v>0</v>
      </c>
      <c r="I36" s="83"/>
      <c r="J36" s="83"/>
      <c r="K36" s="79">
        <f>ROUND(H36+I36+J36,2)</f>
        <v>0</v>
      </c>
      <c r="L36" s="79">
        <f>ROUND(F36*E36,2)</f>
        <v>0</v>
      </c>
      <c r="M36" s="80">
        <f>ROUND(H36*E36,2)</f>
        <v>0</v>
      </c>
      <c r="N36" s="80">
        <f>ROUND(I36*E36,2)</f>
        <v>0</v>
      </c>
      <c r="O36" s="80">
        <f>ROUND(J36*E36,2)</f>
        <v>0</v>
      </c>
      <c r="P36" s="79">
        <f>ROUND(M36+N36+O36,2)</f>
        <v>0</v>
      </c>
    </row>
    <row r="37" spans="1:19" s="65" customFormat="1" ht="18" customHeight="1">
      <c r="A37" s="89"/>
      <c r="B37" s="89"/>
      <c r="C37" s="113" t="str">
        <f>'1.1 Pamati, ā.inž.'!$C$43</f>
        <v xml:space="preserve">Tiešās izmaksas kopā, t. sk. darba devēja sociālais nodoklis </v>
      </c>
      <c r="D37" s="91"/>
      <c r="E37" s="92"/>
      <c r="F37" s="92"/>
      <c r="G37" s="92"/>
      <c r="H37" s="92"/>
      <c r="I37" s="92"/>
      <c r="J37" s="92"/>
      <c r="K37" s="93"/>
      <c r="L37" s="93">
        <f>SUM(L14:L36)</f>
        <v>0</v>
      </c>
      <c r="M37" s="93">
        <f>SUM(M14:M36)</f>
        <v>0</v>
      </c>
      <c r="N37" s="93">
        <f>SUM(N14:N36)</f>
        <v>0</v>
      </c>
      <c r="O37" s="93">
        <f>SUM(O14:O36)</f>
        <v>0</v>
      </c>
      <c r="P37" s="93">
        <f>SUM(P14:P36)</f>
        <v>0</v>
      </c>
      <c r="Q37" s="64"/>
      <c r="R37" s="64"/>
    </row>
    <row r="38" spans="1:19" s="107" customFormat="1">
      <c r="A38" s="163"/>
      <c r="B38" s="163"/>
      <c r="C38" s="164"/>
    </row>
    <row r="39" spans="1:19" s="107" customFormat="1">
      <c r="A39" s="106"/>
      <c r="B39" s="125"/>
      <c r="C39" s="164"/>
      <c r="D39" s="164"/>
      <c r="E39" s="164"/>
      <c r="F39" s="164"/>
    </row>
    <row r="40" spans="1:19" s="107" customFormat="1">
      <c r="A40" s="163"/>
      <c r="B40" s="163"/>
      <c r="C40" s="164"/>
      <c r="P40" s="226"/>
    </row>
    <row r="41" spans="1:19" s="107" customFormat="1">
      <c r="A41" s="125" t="str">
        <f>'1.1 Pamati, ā.inž.'!$A$47</f>
        <v xml:space="preserve">Sastādīja: </v>
      </c>
      <c r="B41" s="181"/>
      <c r="C41" s="182"/>
    </row>
    <row r="42" spans="1:19">
      <c r="A42" s="125"/>
      <c r="B42" s="81"/>
      <c r="C42" s="184"/>
      <c r="F42" s="187"/>
      <c r="Q42" s="82"/>
      <c r="R42" s="82"/>
    </row>
    <row r="43" spans="1:19">
      <c r="A43" s="125"/>
      <c r="B43" s="81"/>
      <c r="C43" s="81"/>
      <c r="Q43" s="82"/>
      <c r="R43" s="82"/>
    </row>
    <row r="44" spans="1:19" s="81" customFormat="1">
      <c r="A44" s="189"/>
      <c r="D44" s="82"/>
      <c r="E44" s="82"/>
      <c r="F44" s="82"/>
    </row>
    <row r="45" spans="1:19">
      <c r="A45" s="125" t="str">
        <f>'1.1 Pamati, ā.inž.'!$A$51</f>
        <v xml:space="preserve">Pārbaudīja: </v>
      </c>
      <c r="B45" s="81"/>
      <c r="C45" s="81"/>
      <c r="Q45" s="82"/>
      <c r="R45" s="82"/>
    </row>
    <row r="46" spans="1:19">
      <c r="A46" s="81"/>
      <c r="B46" s="81"/>
      <c r="C46" s="81"/>
      <c r="Q46" s="82"/>
      <c r="R46" s="82"/>
    </row>
    <row r="47" spans="1:19">
      <c r="A47" s="81"/>
      <c r="B47" s="81"/>
      <c r="C47" s="81"/>
      <c r="Q47" s="82"/>
      <c r="R47" s="82"/>
    </row>
    <row r="48" spans="1:19">
      <c r="A48" s="81"/>
      <c r="B48" s="81"/>
      <c r="C48" s="81"/>
      <c r="Q48" s="82"/>
      <c r="R48" s="82"/>
    </row>
  </sheetData>
  <mergeCells count="13">
    <mergeCell ref="L12:P12"/>
    <mergeCell ref="A12:A13"/>
    <mergeCell ref="B12:B13"/>
    <mergeCell ref="C12:C13"/>
    <mergeCell ref="D12:D13"/>
    <mergeCell ref="E12:E13"/>
    <mergeCell ref="F12:K12"/>
    <mergeCell ref="A1:P1"/>
    <mergeCell ref="A2:P2"/>
    <mergeCell ref="A4:P4"/>
    <mergeCell ref="A5:P5"/>
    <mergeCell ref="M9:N9"/>
    <mergeCell ref="O9:P9"/>
  </mergeCells>
  <printOptions horizontalCentered="1"/>
  <pageMargins left="0.74803149606299213" right="0.74803149606299213" top="1.0629921259842521" bottom="0.51181102362204722" header="0.43307086614173229" footer="0.23622047244094491"/>
  <pageSetup paperSize="9" scale="3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D6A26-C455-41E8-BBFA-D2695D53474D}">
  <sheetPr>
    <tabColor rgb="FF00B0F0"/>
  </sheetPr>
  <dimension ref="A1:S47"/>
  <sheetViews>
    <sheetView zoomScaleNormal="100" zoomScaleSheetLayoutView="100" workbookViewId="0">
      <selection activeCell="J20" sqref="J20"/>
    </sheetView>
  </sheetViews>
  <sheetFormatPr defaultColWidth="9.28515625" defaultRowHeight="12.75"/>
  <cols>
    <col min="1" max="1" width="4.5703125" style="82" customWidth="1"/>
    <col min="2" max="2" width="5.7109375" style="82" customWidth="1"/>
    <col min="3" max="3" width="39.28515625" style="82" customWidth="1"/>
    <col min="4" max="4" width="6.28515625" style="82" customWidth="1"/>
    <col min="5" max="5" width="9.5703125" style="82" customWidth="1"/>
    <col min="6" max="6" width="7.7109375" style="82" customWidth="1"/>
    <col min="7" max="7" width="8.7109375" style="82" customWidth="1"/>
    <col min="8" max="8" width="9.5703125" style="82" customWidth="1"/>
    <col min="9" max="9" width="10.28515625" style="82" customWidth="1"/>
    <col min="10" max="12" width="9.7109375" style="82" customWidth="1"/>
    <col min="13" max="13" width="10.7109375" style="82" customWidth="1"/>
    <col min="14" max="14" width="10.5703125" style="82" customWidth="1"/>
    <col min="15" max="15" width="9.28515625" style="82" customWidth="1"/>
    <col min="16" max="16" width="11.42578125" style="82" customWidth="1"/>
    <col min="17" max="17" width="12.28515625" style="81" customWidth="1"/>
    <col min="18" max="18" width="9.28515625" style="81"/>
    <col min="19" max="19" width="11" style="82" customWidth="1"/>
    <col min="20" max="16384" width="9.28515625" style="82"/>
  </cols>
  <sheetData>
    <row r="1" spans="1:19" s="65" customFormat="1">
      <c r="A1" s="392" t="s">
        <v>33</v>
      </c>
      <c r="B1" s="392"/>
      <c r="C1" s="392"/>
      <c r="D1" s="392"/>
      <c r="E1" s="392"/>
      <c r="F1" s="392"/>
      <c r="G1" s="392"/>
      <c r="H1" s="392"/>
      <c r="I1" s="392"/>
      <c r="J1" s="392"/>
      <c r="K1" s="392"/>
      <c r="L1" s="392"/>
      <c r="M1" s="392"/>
      <c r="N1" s="392"/>
      <c r="O1" s="392"/>
      <c r="P1" s="392"/>
      <c r="Q1" s="63"/>
      <c r="R1" s="64"/>
    </row>
    <row r="2" spans="1:19" s="65" customFormat="1">
      <c r="A2" s="393" t="s">
        <v>667</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27.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29.2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P36</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400" t="s">
        <v>43</v>
      </c>
      <c r="D12" s="385" t="s">
        <v>1</v>
      </c>
      <c r="E12" s="387" t="s">
        <v>2</v>
      </c>
      <c r="F12" s="388" t="s">
        <v>5</v>
      </c>
      <c r="G12" s="389"/>
      <c r="H12" s="389"/>
      <c r="I12" s="389"/>
      <c r="J12" s="389"/>
      <c r="K12" s="390"/>
      <c r="L12" s="388" t="s">
        <v>3</v>
      </c>
      <c r="M12" s="389"/>
      <c r="N12" s="389"/>
      <c r="O12" s="389"/>
      <c r="P12" s="390"/>
      <c r="Q12" s="64"/>
      <c r="R12" s="64"/>
    </row>
    <row r="13" spans="1:19" s="65" customFormat="1" ht="57.75" customHeight="1">
      <c r="A13" s="386"/>
      <c r="B13" s="386"/>
      <c r="C13" s="402"/>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c r="A14" s="74"/>
      <c r="B14" s="177"/>
      <c r="C14" s="108" t="s">
        <v>668</v>
      </c>
      <c r="D14" s="53"/>
      <c r="E14" s="109"/>
      <c r="F14" s="178"/>
      <c r="G14" s="178"/>
      <c r="H14" s="229"/>
      <c r="I14" s="110"/>
      <c r="J14" s="110"/>
      <c r="K14" s="79">
        <f>ROUND(H14+I14+J14,2)</f>
        <v>0</v>
      </c>
      <c r="L14" s="79">
        <f>ROUND(F14*E14,2)</f>
        <v>0</v>
      </c>
      <c r="M14" s="80">
        <f>ROUND(H14*E14,2)</f>
        <v>0</v>
      </c>
      <c r="N14" s="80">
        <f>ROUND(I14*E14,2)</f>
        <v>0</v>
      </c>
      <c r="O14" s="80">
        <f>ROUND(J14*E14,2)</f>
        <v>0</v>
      </c>
      <c r="P14" s="79">
        <f>ROUND(M14+N14+O14,2)</f>
        <v>0</v>
      </c>
    </row>
    <row r="15" spans="1:19">
      <c r="A15" s="74">
        <v>1</v>
      </c>
      <c r="B15" s="177"/>
      <c r="C15" s="49" t="s">
        <v>669</v>
      </c>
      <c r="D15" s="53" t="s">
        <v>144</v>
      </c>
      <c r="E15" s="109">
        <v>402.7</v>
      </c>
      <c r="F15" s="86"/>
      <c r="G15" s="178"/>
      <c r="H15" s="83"/>
      <c r="I15" s="110"/>
      <c r="J15" s="110"/>
      <c r="K15" s="79"/>
      <c r="L15" s="79"/>
      <c r="M15" s="80"/>
      <c r="N15" s="80"/>
      <c r="O15" s="80"/>
      <c r="P15" s="79"/>
      <c r="S15" s="81"/>
    </row>
    <row r="16" spans="1:19">
      <c r="A16" s="74">
        <v>2</v>
      </c>
      <c r="B16" s="177"/>
      <c r="C16" s="49" t="s">
        <v>670</v>
      </c>
      <c r="D16" s="53" t="s">
        <v>144</v>
      </c>
      <c r="E16" s="232">
        <v>402.7</v>
      </c>
      <c r="F16" s="86"/>
      <c r="G16" s="178"/>
      <c r="H16" s="83"/>
      <c r="I16" s="110"/>
      <c r="J16" s="110"/>
      <c r="K16" s="79"/>
      <c r="L16" s="79"/>
      <c r="M16" s="80"/>
      <c r="N16" s="80"/>
      <c r="O16" s="80"/>
      <c r="P16" s="79"/>
      <c r="S16" s="81"/>
    </row>
    <row r="17" spans="1:19">
      <c r="A17" s="74">
        <v>3</v>
      </c>
      <c r="B17" s="177"/>
      <c r="C17" s="49" t="s">
        <v>671</v>
      </c>
      <c r="D17" s="53" t="s">
        <v>144</v>
      </c>
      <c r="E17" s="109">
        <v>402.7</v>
      </c>
      <c r="F17" s="86"/>
      <c r="G17" s="178"/>
      <c r="H17" s="83"/>
      <c r="I17" s="110"/>
      <c r="J17" s="110"/>
      <c r="K17" s="79"/>
      <c r="L17" s="79"/>
      <c r="M17" s="80"/>
      <c r="N17" s="80"/>
      <c r="O17" s="80"/>
      <c r="P17" s="79"/>
      <c r="S17" s="81"/>
    </row>
    <row r="18" spans="1:19" ht="25.5">
      <c r="A18" s="74">
        <v>4</v>
      </c>
      <c r="B18" s="177"/>
      <c r="C18" s="49" t="s">
        <v>672</v>
      </c>
      <c r="D18" s="53" t="s">
        <v>144</v>
      </c>
      <c r="E18" s="109">
        <v>402.7</v>
      </c>
      <c r="F18" s="86"/>
      <c r="G18" s="178"/>
      <c r="H18" s="83"/>
      <c r="I18" s="110"/>
      <c r="J18" s="110"/>
      <c r="K18" s="79"/>
      <c r="L18" s="79"/>
      <c r="M18" s="80"/>
      <c r="N18" s="80"/>
      <c r="O18" s="80"/>
      <c r="P18" s="79"/>
      <c r="S18" s="81"/>
    </row>
    <row r="19" spans="1:19" ht="25.5">
      <c r="A19" s="74">
        <v>5</v>
      </c>
      <c r="B19" s="177"/>
      <c r="C19" s="49" t="s">
        <v>673</v>
      </c>
      <c r="D19" s="53" t="s">
        <v>144</v>
      </c>
      <c r="E19" s="109">
        <v>402.7</v>
      </c>
      <c r="F19" s="86"/>
      <c r="G19" s="178"/>
      <c r="H19" s="83"/>
      <c r="I19" s="110"/>
      <c r="J19" s="110"/>
      <c r="K19" s="79"/>
      <c r="L19" s="79"/>
      <c r="M19" s="80"/>
      <c r="N19" s="80"/>
      <c r="O19" s="80"/>
      <c r="P19" s="79"/>
      <c r="S19" s="81"/>
    </row>
    <row r="20" spans="1:19" ht="25.5">
      <c r="A20" s="74">
        <v>6</v>
      </c>
      <c r="B20" s="177"/>
      <c r="C20" s="49" t="s">
        <v>674</v>
      </c>
      <c r="D20" s="53" t="s">
        <v>144</v>
      </c>
      <c r="E20" s="109">
        <v>402.7</v>
      </c>
      <c r="F20" s="86"/>
      <c r="G20" s="178"/>
      <c r="H20" s="83"/>
      <c r="I20" s="110"/>
      <c r="J20" s="110"/>
      <c r="K20" s="79"/>
      <c r="L20" s="79"/>
      <c r="M20" s="80"/>
      <c r="N20" s="80"/>
      <c r="O20" s="80"/>
      <c r="P20" s="79"/>
      <c r="S20" s="81"/>
    </row>
    <row r="21" spans="1:19" ht="25.5">
      <c r="A21" s="74">
        <v>7</v>
      </c>
      <c r="B21" s="177"/>
      <c r="C21" s="49" t="s">
        <v>675</v>
      </c>
      <c r="D21" s="53" t="s">
        <v>144</v>
      </c>
      <c r="E21" s="109">
        <v>402.7</v>
      </c>
      <c r="F21" s="86"/>
      <c r="G21" s="178"/>
      <c r="H21" s="83"/>
      <c r="I21" s="110"/>
      <c r="J21" s="110"/>
      <c r="K21" s="79"/>
      <c r="L21" s="79"/>
      <c r="M21" s="80"/>
      <c r="N21" s="80"/>
      <c r="O21" s="80"/>
      <c r="P21" s="79"/>
      <c r="S21" s="81"/>
    </row>
    <row r="22" spans="1:19">
      <c r="A22" s="74"/>
      <c r="B22" s="177"/>
      <c r="C22" s="108" t="s">
        <v>676</v>
      </c>
      <c r="D22" s="53"/>
      <c r="E22" s="109"/>
      <c r="F22" s="86"/>
      <c r="G22" s="178"/>
      <c r="H22" s="83"/>
      <c r="I22" s="110"/>
      <c r="J22" s="110"/>
      <c r="K22" s="79"/>
      <c r="L22" s="79"/>
      <c r="M22" s="80"/>
      <c r="N22" s="80"/>
      <c r="O22" s="80"/>
      <c r="P22" s="79"/>
      <c r="S22" s="81"/>
    </row>
    <row r="23" spans="1:19" ht="25.5">
      <c r="A23" s="74">
        <v>8</v>
      </c>
      <c r="B23" s="177"/>
      <c r="C23" s="49" t="s">
        <v>677</v>
      </c>
      <c r="D23" s="53" t="s">
        <v>144</v>
      </c>
      <c r="E23" s="109">
        <v>62.1</v>
      </c>
      <c r="F23" s="86"/>
      <c r="G23" s="178"/>
      <c r="H23" s="83"/>
      <c r="I23" s="110"/>
      <c r="J23" s="110"/>
      <c r="K23" s="79"/>
      <c r="L23" s="79"/>
      <c r="M23" s="80"/>
      <c r="N23" s="80"/>
      <c r="O23" s="80"/>
      <c r="P23" s="79"/>
      <c r="S23" s="81"/>
    </row>
    <row r="24" spans="1:19" ht="25.5">
      <c r="A24" s="74">
        <v>9</v>
      </c>
      <c r="B24" s="177"/>
      <c r="C24" s="49" t="s">
        <v>673</v>
      </c>
      <c r="D24" s="53" t="s">
        <v>144</v>
      </c>
      <c r="E24" s="109">
        <f t="shared" ref="E24:E29" si="0">E23</f>
        <v>62.1</v>
      </c>
      <c r="F24" s="86"/>
      <c r="G24" s="178"/>
      <c r="H24" s="83"/>
      <c r="I24" s="110"/>
      <c r="J24" s="110"/>
      <c r="K24" s="79"/>
      <c r="L24" s="79"/>
      <c r="M24" s="80"/>
      <c r="N24" s="80"/>
      <c r="O24" s="80"/>
      <c r="P24" s="79"/>
      <c r="S24" s="81"/>
    </row>
    <row r="25" spans="1:19" ht="25.5">
      <c r="A25" s="74">
        <v>10</v>
      </c>
      <c r="B25" s="177"/>
      <c r="C25" s="49" t="s">
        <v>674</v>
      </c>
      <c r="D25" s="53" t="s">
        <v>144</v>
      </c>
      <c r="E25" s="109">
        <f t="shared" si="0"/>
        <v>62.1</v>
      </c>
      <c r="F25" s="86"/>
      <c r="G25" s="178"/>
      <c r="H25" s="83"/>
      <c r="I25" s="110"/>
      <c r="J25" s="110"/>
      <c r="K25" s="79"/>
      <c r="L25" s="79"/>
      <c r="M25" s="80"/>
      <c r="N25" s="80"/>
      <c r="O25" s="80"/>
      <c r="P25" s="79"/>
      <c r="S25" s="81"/>
    </row>
    <row r="26" spans="1:19" ht="25.5">
      <c r="A26" s="74">
        <v>11</v>
      </c>
      <c r="B26" s="177"/>
      <c r="C26" s="49" t="s">
        <v>672</v>
      </c>
      <c r="D26" s="53" t="s">
        <v>144</v>
      </c>
      <c r="E26" s="109">
        <f t="shared" si="0"/>
        <v>62.1</v>
      </c>
      <c r="F26" s="86"/>
      <c r="G26" s="178"/>
      <c r="H26" s="83"/>
      <c r="I26" s="110"/>
      <c r="J26" s="110"/>
      <c r="K26" s="79"/>
      <c r="L26" s="79"/>
      <c r="M26" s="80"/>
      <c r="N26" s="80"/>
      <c r="O26" s="80"/>
      <c r="P26" s="79"/>
      <c r="S26" s="81"/>
    </row>
    <row r="27" spans="1:19" ht="25.5">
      <c r="A27" s="74">
        <v>12</v>
      </c>
      <c r="B27" s="177"/>
      <c r="C27" s="49" t="s">
        <v>673</v>
      </c>
      <c r="D27" s="53" t="s">
        <v>144</v>
      </c>
      <c r="E27" s="109">
        <f t="shared" si="0"/>
        <v>62.1</v>
      </c>
      <c r="F27" s="86"/>
      <c r="G27" s="178"/>
      <c r="H27" s="83"/>
      <c r="I27" s="110"/>
      <c r="J27" s="110"/>
      <c r="K27" s="79"/>
      <c r="L27" s="79"/>
      <c r="M27" s="80"/>
      <c r="N27" s="80"/>
      <c r="O27" s="80"/>
      <c r="P27" s="79"/>
      <c r="S27" s="81"/>
    </row>
    <row r="28" spans="1:19" ht="25.5">
      <c r="A28" s="74">
        <v>13</v>
      </c>
      <c r="B28" s="177"/>
      <c r="C28" s="49" t="s">
        <v>674</v>
      </c>
      <c r="D28" s="53" t="s">
        <v>144</v>
      </c>
      <c r="E28" s="109">
        <f t="shared" si="0"/>
        <v>62.1</v>
      </c>
      <c r="F28" s="86"/>
      <c r="G28" s="178"/>
      <c r="H28" s="83"/>
      <c r="I28" s="110"/>
      <c r="J28" s="110"/>
      <c r="K28" s="79"/>
      <c r="L28" s="79"/>
      <c r="M28" s="80"/>
      <c r="N28" s="80"/>
      <c r="O28" s="80"/>
      <c r="P28" s="79"/>
      <c r="S28" s="81"/>
    </row>
    <row r="29" spans="1:19" ht="25.5">
      <c r="A29" s="74">
        <v>14</v>
      </c>
      <c r="B29" s="177"/>
      <c r="C29" s="49" t="s">
        <v>675</v>
      </c>
      <c r="D29" s="53" t="s">
        <v>144</v>
      </c>
      <c r="E29" s="109">
        <f t="shared" si="0"/>
        <v>62.1</v>
      </c>
      <c r="F29" s="86"/>
      <c r="G29" s="178"/>
      <c r="H29" s="83"/>
      <c r="I29" s="110"/>
      <c r="J29" s="110"/>
      <c r="K29" s="79"/>
      <c r="L29" s="79"/>
      <c r="M29" s="80"/>
      <c r="N29" s="80"/>
      <c r="O29" s="80"/>
      <c r="P29" s="79"/>
      <c r="S29" s="81"/>
    </row>
    <row r="30" spans="1:19">
      <c r="A30" s="74"/>
      <c r="B30" s="177"/>
      <c r="C30" s="108" t="s">
        <v>682</v>
      </c>
      <c r="D30" s="53"/>
      <c r="E30" s="109"/>
      <c r="F30" s="86"/>
      <c r="G30" s="178"/>
      <c r="H30" s="83"/>
      <c r="I30" s="110"/>
      <c r="J30" s="110"/>
      <c r="K30" s="79"/>
      <c r="L30" s="79"/>
      <c r="M30" s="80"/>
      <c r="N30" s="80"/>
      <c r="O30" s="80"/>
      <c r="P30" s="79"/>
      <c r="S30" s="81"/>
    </row>
    <row r="31" spans="1:19" ht="63.75">
      <c r="A31" s="74">
        <v>15</v>
      </c>
      <c r="B31" s="177"/>
      <c r="C31" s="49" t="s">
        <v>903</v>
      </c>
      <c r="D31" s="53" t="s">
        <v>263</v>
      </c>
      <c r="E31" s="109">
        <v>49</v>
      </c>
      <c r="F31" s="86"/>
      <c r="G31" s="178"/>
      <c r="H31" s="83"/>
      <c r="I31" s="110"/>
      <c r="J31" s="110"/>
      <c r="K31" s="79"/>
      <c r="L31" s="79"/>
      <c r="M31" s="80"/>
      <c r="N31" s="80"/>
      <c r="O31" s="80"/>
      <c r="P31" s="79"/>
      <c r="S31" s="81"/>
    </row>
    <row r="32" spans="1:19" ht="63.75">
      <c r="A32" s="74">
        <v>16</v>
      </c>
      <c r="B32" s="177"/>
      <c r="C32" s="49" t="s">
        <v>904</v>
      </c>
      <c r="D32" s="53" t="s">
        <v>263</v>
      </c>
      <c r="E32" s="109">
        <v>23.2</v>
      </c>
      <c r="F32" s="86"/>
      <c r="G32" s="178"/>
      <c r="H32" s="83"/>
      <c r="I32" s="110"/>
      <c r="J32" s="110"/>
      <c r="K32" s="79"/>
      <c r="L32" s="79"/>
      <c r="M32" s="80"/>
      <c r="N32" s="80"/>
      <c r="O32" s="80"/>
      <c r="P32" s="79"/>
      <c r="S32" s="81"/>
    </row>
    <row r="33" spans="1:19" ht="38.25">
      <c r="A33" s="74">
        <v>17</v>
      </c>
      <c r="B33" s="177"/>
      <c r="C33" s="49" t="s">
        <v>684</v>
      </c>
      <c r="D33" s="53" t="s">
        <v>263</v>
      </c>
      <c r="E33" s="109">
        <v>44</v>
      </c>
      <c r="F33" s="86"/>
      <c r="G33" s="178"/>
      <c r="H33" s="83"/>
      <c r="I33" s="110"/>
      <c r="J33" s="110"/>
      <c r="K33" s="79"/>
      <c r="L33" s="79"/>
      <c r="M33" s="80"/>
      <c r="N33" s="80"/>
      <c r="O33" s="80"/>
      <c r="P33" s="79"/>
      <c r="S33" s="81"/>
    </row>
    <row r="34" spans="1:19" ht="38.25">
      <c r="A34" s="74">
        <v>18</v>
      </c>
      <c r="B34" s="177"/>
      <c r="C34" s="49" t="s">
        <v>699</v>
      </c>
      <c r="D34" s="53" t="s">
        <v>263</v>
      </c>
      <c r="E34" s="109">
        <v>48</v>
      </c>
      <c r="F34" s="86"/>
      <c r="G34" s="178"/>
      <c r="H34" s="83"/>
      <c r="I34" s="110"/>
      <c r="J34" s="110"/>
      <c r="K34" s="79"/>
      <c r="L34" s="79"/>
      <c r="M34" s="80"/>
      <c r="N34" s="80"/>
      <c r="O34" s="80"/>
      <c r="P34" s="79"/>
      <c r="S34" s="81"/>
    </row>
    <row r="35" spans="1:19">
      <c r="A35" s="74"/>
      <c r="B35" s="74"/>
      <c r="C35" s="215"/>
      <c r="D35" s="53"/>
      <c r="E35" s="54"/>
      <c r="F35" s="54"/>
      <c r="G35" s="54"/>
      <c r="H35" s="78"/>
      <c r="I35" s="78"/>
      <c r="J35" s="78"/>
      <c r="K35" s="79"/>
      <c r="L35" s="79"/>
      <c r="M35" s="80"/>
      <c r="N35" s="80"/>
      <c r="O35" s="80"/>
      <c r="P35" s="79"/>
    </row>
    <row r="36" spans="1:19" s="65" customFormat="1" ht="38.25" customHeight="1">
      <c r="A36" s="89"/>
      <c r="B36" s="89"/>
      <c r="C36" s="113" t="str">
        <f>'1.1 Pamati, ā.inž.'!$C$43</f>
        <v xml:space="preserve">Tiešās izmaksas kopā, t. sk. darba devēja sociālais nodoklis </v>
      </c>
      <c r="D36" s="91"/>
      <c r="E36" s="92"/>
      <c r="F36" s="92"/>
      <c r="G36" s="92"/>
      <c r="H36" s="92"/>
      <c r="I36" s="92"/>
      <c r="J36" s="92"/>
      <c r="K36" s="93"/>
      <c r="L36" s="93">
        <f>SUM(L14:L35)</f>
        <v>0</v>
      </c>
      <c r="M36" s="93">
        <f>SUM(M14:M35)</f>
        <v>0</v>
      </c>
      <c r="N36" s="93">
        <f>SUM(N14:N35)</f>
        <v>0</v>
      </c>
      <c r="O36" s="93">
        <f>SUM(O14:O35)</f>
        <v>0</v>
      </c>
      <c r="P36" s="93">
        <f>SUM(P14:P35)</f>
        <v>0</v>
      </c>
      <c r="Q36" s="64"/>
      <c r="R36" s="64"/>
    </row>
    <row r="37" spans="1:19" s="107" customFormat="1">
      <c r="A37" s="163"/>
      <c r="B37" s="163"/>
      <c r="C37" s="164"/>
    </row>
    <row r="38" spans="1:19" s="107" customFormat="1">
      <c r="A38" s="106"/>
      <c r="B38" s="125"/>
      <c r="C38" s="164"/>
    </row>
    <row r="39" spans="1:19" s="107" customFormat="1">
      <c r="A39" s="163"/>
      <c r="B39" s="163"/>
      <c r="C39" s="164"/>
    </row>
    <row r="40" spans="1:19" s="107" customFormat="1">
      <c r="A40" s="125" t="str">
        <f>'1.1 Pamati, ā.inž.'!$A$47</f>
        <v xml:space="preserve">Sastādīja: </v>
      </c>
      <c r="B40" s="181"/>
      <c r="C40" s="182"/>
    </row>
    <row r="41" spans="1:19">
      <c r="A41" s="125"/>
      <c r="B41" s="81"/>
      <c r="C41" s="184"/>
      <c r="F41" s="187"/>
      <c r="Q41" s="82"/>
      <c r="R41" s="82"/>
    </row>
    <row r="42" spans="1:19">
      <c r="A42" s="125"/>
      <c r="B42" s="81"/>
      <c r="C42" s="81"/>
      <c r="Q42" s="82"/>
      <c r="R42" s="82"/>
    </row>
    <row r="43" spans="1:19" s="81" customFormat="1">
      <c r="A43" s="189"/>
      <c r="D43" s="82"/>
      <c r="E43" s="82"/>
      <c r="F43" s="82"/>
    </row>
    <row r="44" spans="1:19">
      <c r="A44" s="125" t="str">
        <f>'1.1 Pamati, ā.inž.'!$A$51</f>
        <v xml:space="preserve">Pārbaudīja: </v>
      </c>
      <c r="B44" s="81"/>
      <c r="C44" s="81"/>
      <c r="Q44" s="82"/>
      <c r="R44" s="82"/>
    </row>
    <row r="45" spans="1:19">
      <c r="A45" s="81"/>
      <c r="B45" s="81"/>
      <c r="C45" s="81"/>
      <c r="Q45" s="82"/>
      <c r="R45" s="82"/>
    </row>
    <row r="46" spans="1:19">
      <c r="A46" s="81"/>
      <c r="B46" s="81"/>
      <c r="C46" s="81"/>
      <c r="Q46" s="82"/>
      <c r="R46" s="82"/>
    </row>
    <row r="47" spans="1:19">
      <c r="A47" s="81"/>
      <c r="B47" s="81"/>
      <c r="C47" s="81"/>
      <c r="Q47" s="82"/>
      <c r="R47" s="82"/>
    </row>
  </sheetData>
  <mergeCells count="13">
    <mergeCell ref="A5:P5"/>
    <mergeCell ref="A4:P4"/>
    <mergeCell ref="L12:P12"/>
    <mergeCell ref="A1:P1"/>
    <mergeCell ref="A2:P2"/>
    <mergeCell ref="M9:N9"/>
    <mergeCell ref="O9:P9"/>
    <mergeCell ref="A12:A13"/>
    <mergeCell ref="B12:B13"/>
    <mergeCell ref="C12:C13"/>
    <mergeCell ref="D12:D13"/>
    <mergeCell ref="E12:E13"/>
    <mergeCell ref="F12:K12"/>
  </mergeCells>
  <printOptions horizontalCentered="1"/>
  <pageMargins left="0.74803149606299202" right="0.74803149606299202" top="1.3149606300000001" bottom="0.35433070900000002" header="0.43307086614173201" footer="0.23622047244094499"/>
  <pageSetup paperSize="9" scale="75"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A1757-CB0D-478B-BB1F-FE3CECD389B2}">
  <sheetPr>
    <tabColor rgb="FF00B0F0"/>
  </sheetPr>
  <dimension ref="A1:S28"/>
  <sheetViews>
    <sheetView view="pageBreakPreview" zoomScale="85" zoomScaleNormal="85" workbookViewId="0">
      <selection activeCell="M22" sqref="M22"/>
    </sheetView>
  </sheetViews>
  <sheetFormatPr defaultColWidth="9.28515625" defaultRowHeight="12.75"/>
  <cols>
    <col min="1" max="1" width="4.5703125" style="82" customWidth="1"/>
    <col min="2" max="2" width="6.28515625" style="82" customWidth="1"/>
    <col min="3" max="3" width="37.28515625" style="82" customWidth="1"/>
    <col min="4" max="4" width="6.28515625" style="82" customWidth="1"/>
    <col min="5" max="5" width="9.5703125" style="82" customWidth="1"/>
    <col min="6" max="6" width="7.7109375" style="82" customWidth="1"/>
    <col min="7" max="7" width="8.7109375" style="82" customWidth="1"/>
    <col min="8" max="8" width="9.5703125" style="82" customWidth="1"/>
    <col min="9" max="9" width="10.28515625" style="82" customWidth="1"/>
    <col min="10" max="11" width="9.7109375" style="82" customWidth="1"/>
    <col min="12" max="12" width="9.28515625" style="82" customWidth="1"/>
    <col min="13" max="13" width="9.7109375" style="82" customWidth="1"/>
    <col min="14" max="14" width="10.5703125" style="82" customWidth="1"/>
    <col min="15" max="15" width="9.28515625" style="82" customWidth="1"/>
    <col min="16" max="16" width="11.42578125" style="82" customWidth="1"/>
    <col min="17" max="17" width="12.28515625" style="81" customWidth="1"/>
    <col min="18" max="18" width="9.28515625" style="81"/>
    <col min="19" max="19" width="11" style="82" customWidth="1"/>
    <col min="20" max="16384" width="9.28515625" style="82"/>
  </cols>
  <sheetData>
    <row r="1" spans="1:19" s="65" customFormat="1">
      <c r="A1" s="392" t="s">
        <v>36</v>
      </c>
      <c r="B1" s="392"/>
      <c r="C1" s="392"/>
      <c r="D1" s="392"/>
      <c r="E1" s="392"/>
      <c r="F1" s="392"/>
      <c r="G1" s="392"/>
      <c r="H1" s="392"/>
      <c r="I1" s="392"/>
      <c r="J1" s="392"/>
      <c r="K1" s="392"/>
      <c r="L1" s="392"/>
      <c r="M1" s="392"/>
      <c r="N1" s="392"/>
      <c r="O1" s="392"/>
      <c r="P1" s="392"/>
      <c r="Q1" s="63"/>
      <c r="R1" s="64"/>
    </row>
    <row r="2" spans="1:19" s="65" customFormat="1">
      <c r="A2" s="393" t="s">
        <v>685</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27"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2.2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P17</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400" t="s">
        <v>43</v>
      </c>
      <c r="D12" s="385" t="s">
        <v>1</v>
      </c>
      <c r="E12" s="387" t="s">
        <v>2</v>
      </c>
      <c r="F12" s="388" t="s">
        <v>5</v>
      </c>
      <c r="G12" s="389"/>
      <c r="H12" s="389"/>
      <c r="I12" s="389"/>
      <c r="J12" s="389"/>
      <c r="K12" s="390"/>
      <c r="L12" s="388" t="s">
        <v>3</v>
      </c>
      <c r="M12" s="389"/>
      <c r="N12" s="389"/>
      <c r="O12" s="389"/>
      <c r="P12" s="390"/>
      <c r="Q12" s="64"/>
      <c r="R12" s="64"/>
    </row>
    <row r="13" spans="1:19" s="65" customFormat="1" ht="57.75" customHeight="1">
      <c r="A13" s="386"/>
      <c r="B13" s="386"/>
      <c r="C13" s="402"/>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c r="B14" s="177"/>
      <c r="C14" s="108" t="s">
        <v>933</v>
      </c>
      <c r="D14" s="50"/>
      <c r="E14" s="51"/>
      <c r="F14" s="86"/>
      <c r="G14" s="86"/>
      <c r="H14" s="78"/>
      <c r="I14" s="78"/>
      <c r="J14" s="78"/>
      <c r="K14" s="79">
        <f>ROUND(H14+I14+J14,2)</f>
        <v>0</v>
      </c>
      <c r="L14" s="79">
        <f>ROUND(F14*E14,2)</f>
        <v>0</v>
      </c>
      <c r="M14" s="80">
        <f>ROUND(H14*E14,2)</f>
        <v>0</v>
      </c>
      <c r="N14" s="80">
        <f>ROUND(I14*E14,2)</f>
        <v>0</v>
      </c>
      <c r="O14" s="80">
        <f>ROUND(J14*E14,2)</f>
        <v>0</v>
      </c>
      <c r="P14" s="79">
        <f>ROUND(M14+N14+O14,2)</f>
        <v>0</v>
      </c>
      <c r="Q14" s="106"/>
      <c r="R14" s="106"/>
      <c r="S14" s="106"/>
    </row>
    <row r="15" spans="1:19" s="107" customFormat="1" ht="25.5">
      <c r="A15" s="74">
        <v>1</v>
      </c>
      <c r="B15" s="177"/>
      <c r="C15" s="49" t="s">
        <v>941</v>
      </c>
      <c r="D15" s="53" t="s">
        <v>144</v>
      </c>
      <c r="E15" s="86">
        <v>340.3</v>
      </c>
      <c r="F15" s="86"/>
      <c r="G15" s="178"/>
      <c r="H15" s="83"/>
      <c r="I15" s="78"/>
      <c r="J15" s="78"/>
      <c r="K15" s="79"/>
      <c r="L15" s="79"/>
      <c r="M15" s="80"/>
      <c r="N15" s="80"/>
      <c r="O15" s="80"/>
      <c r="P15" s="79"/>
      <c r="Q15" s="106"/>
      <c r="R15" s="106"/>
      <c r="S15" s="106"/>
    </row>
    <row r="16" spans="1:19">
      <c r="A16" s="74"/>
      <c r="B16" s="74"/>
      <c r="C16" s="215"/>
      <c r="D16" s="53"/>
      <c r="E16" s="54"/>
      <c r="F16" s="54"/>
      <c r="G16" s="54"/>
      <c r="H16" s="78"/>
      <c r="I16" s="78"/>
      <c r="J16" s="78"/>
      <c r="K16" s="79"/>
      <c r="L16" s="79"/>
      <c r="M16" s="80"/>
      <c r="N16" s="80"/>
      <c r="O16" s="80"/>
      <c r="P16" s="79"/>
    </row>
    <row r="17" spans="1:18" s="65" customFormat="1" ht="27" customHeight="1">
      <c r="A17" s="89"/>
      <c r="B17" s="89"/>
      <c r="C17" s="90" t="str">
        <f>'1.1 Pamati, ā.inž.'!$C$43</f>
        <v xml:space="preserve">Tiešās izmaksas kopā, t. sk. darba devēja sociālais nodoklis </v>
      </c>
      <c r="D17" s="91"/>
      <c r="E17" s="92"/>
      <c r="F17" s="92"/>
      <c r="G17" s="92"/>
      <c r="H17" s="92"/>
      <c r="I17" s="92"/>
      <c r="J17" s="92"/>
      <c r="K17" s="93"/>
      <c r="L17" s="93">
        <f>SUM(L14:L16)</f>
        <v>0</v>
      </c>
      <c r="M17" s="93">
        <f>SUM(M14:M16)</f>
        <v>0</v>
      </c>
      <c r="N17" s="93">
        <f>SUM(N14:N16)</f>
        <v>0</v>
      </c>
      <c r="O17" s="93">
        <f>SUM(O14:O16)</f>
        <v>0</v>
      </c>
      <c r="P17" s="93">
        <f>SUM(P14:P16)</f>
        <v>0</v>
      </c>
      <c r="Q17" s="64"/>
      <c r="R17" s="64"/>
    </row>
    <row r="18" spans="1:18" s="107" customFormat="1">
      <c r="A18" s="163"/>
      <c r="B18" s="163"/>
      <c r="C18" s="164"/>
    </row>
    <row r="19" spans="1:18" s="107" customFormat="1">
      <c r="A19" s="106"/>
      <c r="B19" s="125"/>
      <c r="C19" s="164"/>
    </row>
    <row r="20" spans="1:18" s="107" customFormat="1">
      <c r="A20" s="163"/>
      <c r="B20" s="163"/>
      <c r="C20" s="164"/>
    </row>
    <row r="21" spans="1:18" s="107" customFormat="1">
      <c r="A21" s="125" t="str">
        <f>'1.1 Pamati, ā.inž.'!$A$47</f>
        <v xml:space="preserve">Sastādīja: </v>
      </c>
      <c r="B21" s="181"/>
      <c r="C21" s="182"/>
    </row>
    <row r="22" spans="1:18">
      <c r="A22" s="125"/>
      <c r="B22" s="81"/>
      <c r="C22" s="184"/>
      <c r="F22" s="187"/>
      <c r="Q22" s="82"/>
      <c r="R22" s="82"/>
    </row>
    <row r="23" spans="1:18">
      <c r="A23" s="125"/>
      <c r="B23" s="81"/>
      <c r="C23" s="81"/>
      <c r="Q23" s="82"/>
      <c r="R23" s="82"/>
    </row>
    <row r="24" spans="1:18" s="81" customFormat="1">
      <c r="A24" s="189"/>
      <c r="D24" s="82"/>
      <c r="E24" s="82"/>
      <c r="F24" s="82"/>
    </row>
    <row r="25" spans="1:18">
      <c r="A25" s="125" t="str">
        <f>'1.1 Pamati, ā.inž.'!$A$51</f>
        <v xml:space="preserve">Pārbaudīja: </v>
      </c>
      <c r="B25" s="81"/>
      <c r="C25" s="81"/>
      <c r="Q25" s="82"/>
      <c r="R25" s="82"/>
    </row>
    <row r="26" spans="1:18">
      <c r="A26" s="81"/>
      <c r="B26" s="81"/>
      <c r="C26" s="81"/>
      <c r="Q26" s="82"/>
      <c r="R26" s="82"/>
    </row>
    <row r="27" spans="1:18">
      <c r="A27" s="81"/>
      <c r="B27" s="81"/>
      <c r="C27" s="81"/>
      <c r="Q27" s="82"/>
      <c r="R27" s="82"/>
    </row>
    <row r="28" spans="1:18">
      <c r="A28" s="81"/>
      <c r="B28" s="81"/>
      <c r="C28" s="81"/>
      <c r="Q28" s="82"/>
      <c r="R28" s="82"/>
    </row>
  </sheetData>
  <mergeCells count="13">
    <mergeCell ref="A1:P1"/>
    <mergeCell ref="A2:P2"/>
    <mergeCell ref="M9:N9"/>
    <mergeCell ref="O9:P9"/>
    <mergeCell ref="A12:A13"/>
    <mergeCell ref="B12:B13"/>
    <mergeCell ref="A4:P4"/>
    <mergeCell ref="A5:P5"/>
    <mergeCell ref="C12:C13"/>
    <mergeCell ref="D12:D13"/>
    <mergeCell ref="E12:E13"/>
    <mergeCell ref="F12:K12"/>
    <mergeCell ref="L12:P12"/>
  </mergeCells>
  <printOptions horizontalCentered="1"/>
  <pageMargins left="0.74803149606299202" right="0.74803149606299202" top="0.96496062999999999" bottom="0.35433070900000002" header="0.43307086614173201" footer="0.23622047244094499"/>
  <pageSetup paperSize="9" scale="7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2DBC6-EB86-4676-9407-554DD369A451}">
  <sheetPr>
    <tabColor rgb="FF00B0F0"/>
  </sheetPr>
  <dimension ref="A1:S38"/>
  <sheetViews>
    <sheetView view="pageBreakPreview" topLeftCell="A4" zoomScaleNormal="85" zoomScaleSheetLayoutView="100" workbookViewId="0">
      <selection activeCell="H17" sqref="H17"/>
    </sheetView>
  </sheetViews>
  <sheetFormatPr defaultColWidth="9.28515625" defaultRowHeight="12.75"/>
  <cols>
    <col min="1" max="1" width="4.5703125" style="82" customWidth="1"/>
    <col min="2" max="2" width="5.42578125" style="82" customWidth="1"/>
    <col min="3" max="3" width="37.5703125" style="82" customWidth="1"/>
    <col min="4" max="4" width="5.7109375" style="82" customWidth="1"/>
    <col min="5" max="7" width="8.7109375" style="82" customWidth="1"/>
    <col min="8" max="8" width="9.5703125" style="82" customWidth="1"/>
    <col min="9" max="9" width="10.28515625" style="82" customWidth="1"/>
    <col min="10" max="10" width="10.42578125" style="82" customWidth="1"/>
    <col min="11" max="11" width="10" style="82" customWidth="1"/>
    <col min="12" max="12" width="9.7109375" style="82" customWidth="1"/>
    <col min="13" max="13" width="11.42578125" style="82" customWidth="1"/>
    <col min="14" max="14" width="12.42578125" style="82" customWidth="1"/>
    <col min="15" max="15" width="10.5703125" style="82" customWidth="1"/>
    <col min="16" max="16" width="10.7109375" style="82" customWidth="1"/>
    <col min="17" max="17" width="9.42578125" style="81" customWidth="1"/>
    <col min="18" max="18" width="9.28515625" style="81"/>
    <col min="19" max="19" width="11" style="82" customWidth="1"/>
    <col min="20" max="16384" width="9.28515625" style="82"/>
  </cols>
  <sheetData>
    <row r="1" spans="1:19" s="65" customFormat="1">
      <c r="A1" s="392" t="s">
        <v>54</v>
      </c>
      <c r="B1" s="392"/>
      <c r="C1" s="392"/>
      <c r="D1" s="392"/>
      <c r="E1" s="392"/>
      <c r="F1" s="392"/>
      <c r="G1" s="392"/>
      <c r="H1" s="392"/>
      <c r="I1" s="392"/>
      <c r="J1" s="392"/>
      <c r="K1" s="392"/>
      <c r="L1" s="392"/>
      <c r="M1" s="392"/>
      <c r="N1" s="392"/>
      <c r="O1" s="392"/>
      <c r="P1" s="392"/>
      <c r="Q1" s="63"/>
      <c r="R1" s="64"/>
    </row>
    <row r="2" spans="1:19" s="65" customFormat="1">
      <c r="A2" s="393" t="s">
        <v>686</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29.2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6.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P27</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400" t="s">
        <v>43</v>
      </c>
      <c r="D12" s="385" t="s">
        <v>1</v>
      </c>
      <c r="E12" s="387" t="s">
        <v>2</v>
      </c>
      <c r="F12" s="388" t="s">
        <v>5</v>
      </c>
      <c r="G12" s="389"/>
      <c r="H12" s="389"/>
      <c r="I12" s="389"/>
      <c r="J12" s="389"/>
      <c r="K12" s="390"/>
      <c r="L12" s="388" t="s">
        <v>3</v>
      </c>
      <c r="M12" s="389"/>
      <c r="N12" s="389"/>
      <c r="O12" s="389"/>
      <c r="P12" s="390"/>
      <c r="Q12" s="64"/>
      <c r="R12" s="64"/>
    </row>
    <row r="13" spans="1:19" s="65" customFormat="1" ht="58.5" customHeight="1">
      <c r="A13" s="386"/>
      <c r="B13" s="386"/>
      <c r="C13" s="402"/>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c r="A14" s="74"/>
      <c r="B14" s="74"/>
      <c r="C14" s="119" t="s">
        <v>687</v>
      </c>
      <c r="D14" s="50"/>
      <c r="E14" s="77"/>
      <c r="F14" s="77"/>
      <c r="G14" s="77"/>
      <c r="H14" s="78"/>
      <c r="I14" s="78"/>
      <c r="J14" s="78"/>
      <c r="K14" s="79">
        <f>ROUND(H14+I14+J14,2)</f>
        <v>0</v>
      </c>
      <c r="L14" s="79">
        <f>ROUND(F14*E14,2)</f>
        <v>0</v>
      </c>
      <c r="M14" s="80">
        <f>ROUND(H14*E14,2)</f>
        <v>0</v>
      </c>
      <c r="N14" s="80">
        <f>ROUND(I14*E14,2)</f>
        <v>0</v>
      </c>
      <c r="O14" s="80">
        <f>ROUND(J14*E14,2)</f>
        <v>0</v>
      </c>
      <c r="P14" s="79">
        <f>ROUND(M14+N14+O14,2)</f>
        <v>0</v>
      </c>
      <c r="Q14" s="125"/>
      <c r="R14" s="125"/>
      <c r="S14" s="125"/>
    </row>
    <row r="15" spans="1:19" ht="25.5">
      <c r="A15" s="74">
        <v>1</v>
      </c>
      <c r="B15" s="177"/>
      <c r="C15" s="230" t="s">
        <v>689</v>
      </c>
      <c r="D15" s="53" t="s">
        <v>144</v>
      </c>
      <c r="E15" s="86">
        <v>36.56</v>
      </c>
      <c r="F15" s="86"/>
      <c r="G15" s="178"/>
      <c r="H15" s="83"/>
      <c r="I15" s="83"/>
      <c r="J15" s="83"/>
      <c r="K15" s="79"/>
      <c r="L15" s="79"/>
      <c r="M15" s="80"/>
      <c r="N15" s="80"/>
      <c r="O15" s="80"/>
      <c r="P15" s="79"/>
      <c r="S15" s="81"/>
    </row>
    <row r="16" spans="1:19">
      <c r="A16" s="74"/>
      <c r="B16" s="177"/>
      <c r="C16" s="108" t="s">
        <v>688</v>
      </c>
      <c r="D16" s="96"/>
      <c r="E16" s="86"/>
      <c r="F16" s="178"/>
      <c r="G16" s="178"/>
      <c r="H16" s="83"/>
      <c r="I16" s="83"/>
      <c r="J16" s="83"/>
      <c r="K16" s="79"/>
      <c r="L16" s="79"/>
      <c r="M16" s="80"/>
      <c r="N16" s="80"/>
      <c r="O16" s="80"/>
      <c r="P16" s="79"/>
      <c r="S16" s="81"/>
    </row>
    <row r="17" spans="1:19">
      <c r="A17" s="74">
        <v>2</v>
      </c>
      <c r="B17" s="177"/>
      <c r="C17" s="230" t="s">
        <v>690</v>
      </c>
      <c r="D17" s="53" t="s">
        <v>144</v>
      </c>
      <c r="E17" s="86">
        <v>352.19</v>
      </c>
      <c r="F17" s="86"/>
      <c r="G17" s="178"/>
      <c r="H17" s="83"/>
      <c r="I17" s="83"/>
      <c r="J17" s="83"/>
      <c r="K17" s="79"/>
      <c r="L17" s="79"/>
      <c r="M17" s="80"/>
      <c r="N17" s="80"/>
      <c r="O17" s="80"/>
      <c r="P17" s="79"/>
      <c r="S17" s="81"/>
    </row>
    <row r="18" spans="1:19">
      <c r="A18" s="74">
        <v>3</v>
      </c>
      <c r="B18" s="177"/>
      <c r="C18" s="231" t="s">
        <v>691</v>
      </c>
      <c r="D18" s="53" t="s">
        <v>144</v>
      </c>
      <c r="E18" s="86">
        <f>E17</f>
        <v>352.19</v>
      </c>
      <c r="F18" s="178"/>
      <c r="G18" s="178"/>
      <c r="H18" s="83"/>
      <c r="I18" s="83"/>
      <c r="J18" s="83"/>
      <c r="K18" s="79"/>
      <c r="L18" s="79"/>
      <c r="M18" s="80"/>
      <c r="N18" s="80"/>
      <c r="O18" s="80"/>
      <c r="P18" s="79"/>
      <c r="S18" s="81"/>
    </row>
    <row r="19" spans="1:19">
      <c r="A19" s="74"/>
      <c r="B19" s="177"/>
      <c r="C19" s="228" t="s">
        <v>692</v>
      </c>
      <c r="D19" s="53"/>
      <c r="E19" s="86"/>
      <c r="F19" s="86"/>
      <c r="G19" s="178"/>
      <c r="H19" s="83"/>
      <c r="I19" s="83"/>
      <c r="J19" s="83"/>
      <c r="K19" s="79"/>
      <c r="L19" s="79"/>
      <c r="M19" s="80"/>
      <c r="N19" s="80"/>
      <c r="O19" s="80"/>
      <c r="P19" s="79"/>
      <c r="S19" s="81"/>
    </row>
    <row r="20" spans="1:19">
      <c r="A20" s="74">
        <v>4</v>
      </c>
      <c r="B20" s="177"/>
      <c r="C20" s="49" t="s">
        <v>693</v>
      </c>
      <c r="D20" s="53" t="s">
        <v>144</v>
      </c>
      <c r="E20" s="86">
        <v>233.8</v>
      </c>
      <c r="F20" s="86"/>
      <c r="G20" s="178"/>
      <c r="H20" s="83"/>
      <c r="I20" s="83"/>
      <c r="J20" s="83"/>
      <c r="K20" s="79"/>
      <c r="L20" s="79"/>
      <c r="M20" s="80"/>
      <c r="N20" s="80"/>
      <c r="O20" s="80"/>
      <c r="P20" s="79"/>
      <c r="S20" s="81"/>
    </row>
    <row r="21" spans="1:19">
      <c r="A21" s="74">
        <v>5</v>
      </c>
      <c r="B21" s="177"/>
      <c r="C21" s="230" t="s">
        <v>694</v>
      </c>
      <c r="D21" s="53" t="s">
        <v>144</v>
      </c>
      <c r="E21" s="86">
        <f>E20</f>
        <v>233.8</v>
      </c>
      <c r="F21" s="86"/>
      <c r="G21" s="178"/>
      <c r="H21" s="83"/>
      <c r="I21" s="110"/>
      <c r="J21" s="110"/>
      <c r="K21" s="79"/>
      <c r="L21" s="79"/>
      <c r="M21" s="80"/>
      <c r="N21" s="80"/>
      <c r="O21" s="80"/>
      <c r="P21" s="79"/>
      <c r="S21" s="81"/>
    </row>
    <row r="22" spans="1:19" ht="25.5">
      <c r="A22" s="74">
        <v>6</v>
      </c>
      <c r="B22" s="177"/>
      <c r="C22" s="49" t="s">
        <v>695</v>
      </c>
      <c r="D22" s="53" t="s">
        <v>144</v>
      </c>
      <c r="E22" s="86">
        <f>E21</f>
        <v>233.8</v>
      </c>
      <c r="F22" s="86"/>
      <c r="G22" s="178"/>
      <c r="H22" s="83"/>
      <c r="I22" s="83"/>
      <c r="J22" s="83"/>
      <c r="K22" s="79"/>
      <c r="L22" s="79"/>
      <c r="M22" s="80"/>
      <c r="N22" s="80"/>
      <c r="O22" s="80"/>
      <c r="P22" s="79"/>
      <c r="S22" s="81"/>
    </row>
    <row r="23" spans="1:19">
      <c r="A23" s="74">
        <v>7</v>
      </c>
      <c r="B23" s="177"/>
      <c r="C23" s="49" t="s">
        <v>696</v>
      </c>
      <c r="D23" s="53" t="s">
        <v>144</v>
      </c>
      <c r="E23" s="86">
        <f>E22</f>
        <v>233.8</v>
      </c>
      <c r="F23" s="86"/>
      <c r="G23" s="178"/>
      <c r="H23" s="83"/>
      <c r="I23" s="83"/>
      <c r="J23" s="83"/>
      <c r="K23" s="79"/>
      <c r="L23" s="79"/>
      <c r="M23" s="80"/>
      <c r="N23" s="80"/>
      <c r="O23" s="80"/>
      <c r="P23" s="79"/>
      <c r="S23" s="81"/>
    </row>
    <row r="24" spans="1:19">
      <c r="A24" s="177"/>
      <c r="B24" s="177"/>
      <c r="C24" s="228" t="s">
        <v>950</v>
      </c>
      <c r="D24" s="53"/>
      <c r="E24" s="86"/>
      <c r="F24" s="86"/>
      <c r="G24" s="178"/>
      <c r="H24" s="83"/>
      <c r="I24" s="83"/>
      <c r="J24" s="83"/>
      <c r="K24" s="79"/>
      <c r="L24" s="79"/>
      <c r="M24" s="80"/>
      <c r="N24" s="80"/>
      <c r="O24" s="80"/>
      <c r="P24" s="79"/>
      <c r="S24" s="81"/>
    </row>
    <row r="25" spans="1:19" ht="42" customHeight="1">
      <c r="A25" s="177">
        <v>14</v>
      </c>
      <c r="B25" s="177"/>
      <c r="C25" s="49" t="s">
        <v>949</v>
      </c>
      <c r="D25" s="53" t="s">
        <v>144</v>
      </c>
      <c r="E25" s="86">
        <f>127+167+31+50+30</f>
        <v>405</v>
      </c>
      <c r="F25" s="86"/>
      <c r="G25" s="178"/>
      <c r="H25" s="83"/>
      <c r="I25" s="83"/>
      <c r="J25" s="83"/>
      <c r="K25" s="79"/>
      <c r="L25" s="79"/>
      <c r="M25" s="80"/>
      <c r="N25" s="80"/>
      <c r="O25" s="80"/>
      <c r="P25" s="79"/>
      <c r="S25" s="81"/>
    </row>
    <row r="26" spans="1:19">
      <c r="A26" s="74"/>
      <c r="B26" s="74"/>
      <c r="C26" s="87"/>
      <c r="D26" s="53"/>
      <c r="E26" s="54"/>
      <c r="F26" s="54"/>
      <c r="G26" s="54"/>
      <c r="H26" s="78"/>
      <c r="I26" s="78"/>
      <c r="J26" s="78"/>
      <c r="K26" s="79"/>
      <c r="L26" s="79"/>
      <c r="M26" s="80"/>
      <c r="N26" s="80"/>
      <c r="O26" s="80"/>
      <c r="P26" s="79"/>
    </row>
    <row r="27" spans="1:19" s="65" customFormat="1" ht="38.25" customHeight="1">
      <c r="A27" s="89"/>
      <c r="B27" s="89"/>
      <c r="C27" s="90" t="str">
        <f>'1.1 Pamati, ā.inž.'!$C$43</f>
        <v xml:space="preserve">Tiešās izmaksas kopā, t. sk. darba devēja sociālais nodoklis </v>
      </c>
      <c r="D27" s="91"/>
      <c r="E27" s="92"/>
      <c r="F27" s="92"/>
      <c r="G27" s="92"/>
      <c r="H27" s="92"/>
      <c r="I27" s="92"/>
      <c r="J27" s="92"/>
      <c r="K27" s="93"/>
      <c r="L27" s="93">
        <f>SUM(L14:L26)</f>
        <v>0</v>
      </c>
      <c r="M27" s="93">
        <f>SUM(M14:M26)</f>
        <v>0</v>
      </c>
      <c r="N27" s="93">
        <f>SUM(N14:N26)</f>
        <v>0</v>
      </c>
      <c r="O27" s="93">
        <f>SUM(O14:O26)</f>
        <v>0</v>
      </c>
      <c r="P27" s="93">
        <f>SUM(P14:P26)</f>
        <v>0</v>
      </c>
      <c r="Q27" s="64"/>
      <c r="R27" s="64"/>
    </row>
    <row r="28" spans="1:19" s="107" customFormat="1">
      <c r="A28" s="163"/>
      <c r="B28" s="163"/>
      <c r="C28" s="164"/>
    </row>
    <row r="29" spans="1:19" s="107" customFormat="1">
      <c r="A29" s="106"/>
      <c r="B29" s="125"/>
      <c r="C29" s="164"/>
    </row>
    <row r="30" spans="1:19" s="107" customFormat="1">
      <c r="A30" s="163"/>
      <c r="B30" s="163"/>
      <c r="C30" s="164"/>
    </row>
    <row r="31" spans="1:19" s="107" customFormat="1">
      <c r="A31" s="125" t="str">
        <f>'1.1 Pamati, ā.inž.'!$A$47</f>
        <v xml:space="preserve">Sastādīja: </v>
      </c>
      <c r="B31" s="181"/>
      <c r="C31" s="182"/>
    </row>
    <row r="32" spans="1:19">
      <c r="A32" s="125"/>
      <c r="B32" s="81"/>
      <c r="C32" s="184"/>
      <c r="F32" s="187"/>
      <c r="Q32" s="82"/>
      <c r="R32" s="82"/>
    </row>
    <row r="33" spans="1:18">
      <c r="A33" s="125"/>
      <c r="B33" s="81"/>
      <c r="C33" s="81"/>
      <c r="Q33" s="82"/>
      <c r="R33" s="82"/>
    </row>
    <row r="34" spans="1:18" s="81" customFormat="1">
      <c r="A34" s="189"/>
      <c r="D34" s="82"/>
      <c r="E34" s="82"/>
      <c r="F34" s="82"/>
    </row>
    <row r="35" spans="1:18">
      <c r="A35" s="125" t="str">
        <f>'1.1 Pamati, ā.inž.'!$A$51</f>
        <v xml:space="preserve">Pārbaudīja: </v>
      </c>
      <c r="B35" s="81"/>
      <c r="C35" s="81"/>
      <c r="Q35" s="82"/>
      <c r="R35" s="82"/>
    </row>
    <row r="36" spans="1:18">
      <c r="A36" s="81"/>
      <c r="B36" s="81"/>
      <c r="C36" s="81"/>
      <c r="Q36" s="82"/>
      <c r="R36" s="82"/>
    </row>
    <row r="37" spans="1:18">
      <c r="A37" s="81"/>
      <c r="B37" s="81"/>
      <c r="C37" s="81"/>
      <c r="Q37" s="82"/>
      <c r="R37" s="82"/>
    </row>
    <row r="38" spans="1:18">
      <c r="A38" s="81"/>
      <c r="B38" s="81"/>
      <c r="C38" s="81"/>
      <c r="Q38" s="82"/>
      <c r="R38" s="82"/>
    </row>
  </sheetData>
  <mergeCells count="13">
    <mergeCell ref="A1:P1"/>
    <mergeCell ref="A2:P2"/>
    <mergeCell ref="M9:N9"/>
    <mergeCell ref="O9:P9"/>
    <mergeCell ref="A12:A13"/>
    <mergeCell ref="B12:B13"/>
    <mergeCell ref="A4:P4"/>
    <mergeCell ref="A5:P5"/>
    <mergeCell ref="C12:C13"/>
    <mergeCell ref="D12:D13"/>
    <mergeCell ref="E12:E13"/>
    <mergeCell ref="F12:K12"/>
    <mergeCell ref="L12:P12"/>
  </mergeCells>
  <printOptions horizontalCentered="1"/>
  <pageMargins left="0.74803149606299202" right="0.74803149606299202" top="1.0649606300000001" bottom="0.310433071" header="0.43307086614173201" footer="0.23622047244094499"/>
  <pageSetup paperSize="9" scale="7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0C3B1-B951-4D03-959E-4907CD46BF64}">
  <sheetPr>
    <tabColor rgb="FF00B0F0"/>
  </sheetPr>
  <dimension ref="A1:S53"/>
  <sheetViews>
    <sheetView view="pageBreakPreview" zoomScale="85" zoomScaleNormal="85" zoomScaleSheetLayoutView="85" workbookViewId="0">
      <selection activeCell="J18" sqref="J18"/>
    </sheetView>
  </sheetViews>
  <sheetFormatPr defaultColWidth="9.28515625" defaultRowHeight="12.75"/>
  <cols>
    <col min="1" max="1" width="5.7109375" style="82" customWidth="1"/>
    <col min="2" max="2" width="5.28515625" style="82" customWidth="1"/>
    <col min="3" max="3" width="37.42578125" style="82" customWidth="1"/>
    <col min="4" max="4" width="6.28515625" style="82" customWidth="1"/>
    <col min="5" max="5" width="7.7109375" style="82" customWidth="1"/>
    <col min="6" max="6" width="8.7109375" style="82" customWidth="1"/>
    <col min="7" max="7" width="9.7109375" style="82" customWidth="1"/>
    <col min="8" max="8" width="9.5703125" style="82" customWidth="1"/>
    <col min="9" max="9" width="10.28515625" style="82" customWidth="1"/>
    <col min="10" max="10" width="10.42578125" style="82" customWidth="1"/>
    <col min="11" max="11" width="10.28515625" style="82" customWidth="1"/>
    <col min="12" max="12" width="11" style="82" customWidth="1"/>
    <col min="13" max="13" width="11.28515625" style="82" customWidth="1"/>
    <col min="14" max="14" width="11" style="82" customWidth="1"/>
    <col min="15" max="15" width="10.42578125" style="82" customWidth="1"/>
    <col min="16" max="16" width="10.7109375" style="82" customWidth="1"/>
    <col min="17" max="17" width="9.42578125" style="81" customWidth="1"/>
    <col min="18" max="18" width="9.28515625" style="81"/>
    <col min="19" max="19" width="11" style="82" customWidth="1"/>
    <col min="20" max="16384" width="9.28515625" style="82"/>
  </cols>
  <sheetData>
    <row r="1" spans="1:19" s="65" customFormat="1">
      <c r="A1" s="392" t="s">
        <v>53</v>
      </c>
      <c r="B1" s="392"/>
      <c r="C1" s="392"/>
      <c r="D1" s="392"/>
      <c r="E1" s="392"/>
      <c r="F1" s="392"/>
      <c r="G1" s="392"/>
      <c r="H1" s="392"/>
      <c r="I1" s="392"/>
      <c r="J1" s="392"/>
      <c r="K1" s="392"/>
      <c r="L1" s="392"/>
      <c r="M1" s="392"/>
      <c r="N1" s="392"/>
      <c r="O1" s="392"/>
      <c r="P1" s="392"/>
      <c r="Q1" s="63"/>
      <c r="R1" s="64"/>
    </row>
    <row r="2" spans="1:19" s="65" customFormat="1">
      <c r="A2" s="393" t="s">
        <v>703</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1.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26.2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P42</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400" t="s">
        <v>43</v>
      </c>
      <c r="D12" s="385" t="s">
        <v>1</v>
      </c>
      <c r="E12" s="387" t="s">
        <v>2</v>
      </c>
      <c r="F12" s="388" t="s">
        <v>5</v>
      </c>
      <c r="G12" s="389"/>
      <c r="H12" s="389"/>
      <c r="I12" s="389"/>
      <c r="J12" s="389"/>
      <c r="K12" s="390"/>
      <c r="L12" s="388" t="s">
        <v>3</v>
      </c>
      <c r="M12" s="389"/>
      <c r="N12" s="389"/>
      <c r="O12" s="389"/>
      <c r="P12" s="390"/>
      <c r="Q12" s="64"/>
      <c r="R12" s="64"/>
    </row>
    <row r="13" spans="1:19" s="65" customFormat="1" ht="49.5" customHeight="1">
      <c r="A13" s="386"/>
      <c r="B13" s="386"/>
      <c r="C13" s="402"/>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ht="38.25">
      <c r="A14" s="74"/>
      <c r="B14" s="74"/>
      <c r="C14" s="108" t="s">
        <v>905</v>
      </c>
      <c r="D14" s="50"/>
      <c r="E14" s="51"/>
      <c r="F14" s="86"/>
      <c r="G14" s="86"/>
      <c r="H14" s="78"/>
      <c r="I14" s="78"/>
      <c r="J14" s="78"/>
      <c r="K14" s="79"/>
      <c r="L14" s="79"/>
      <c r="M14" s="80"/>
      <c r="N14" s="80"/>
      <c r="O14" s="80"/>
      <c r="P14" s="79"/>
      <c r="Q14" s="106"/>
      <c r="R14" s="106"/>
    </row>
    <row r="15" spans="1:19" s="107" customFormat="1">
      <c r="A15" s="74">
        <v>1</v>
      </c>
      <c r="B15" s="177"/>
      <c r="C15" s="49" t="s">
        <v>942</v>
      </c>
      <c r="D15" s="53" t="s">
        <v>625</v>
      </c>
      <c r="E15" s="120">
        <v>1</v>
      </c>
      <c r="F15" s="86"/>
      <c r="G15" s="178"/>
      <c r="H15" s="83"/>
      <c r="I15" s="110"/>
      <c r="J15" s="110"/>
      <c r="K15" s="111"/>
      <c r="L15" s="111"/>
      <c r="M15" s="112"/>
      <c r="N15" s="112"/>
      <c r="O15" s="112"/>
      <c r="P15" s="111"/>
      <c r="Q15" s="106"/>
      <c r="R15" s="106"/>
      <c r="S15" s="226"/>
    </row>
    <row r="16" spans="1:19" s="107" customFormat="1" ht="25.5">
      <c r="A16" s="74">
        <v>2</v>
      </c>
      <c r="B16" s="177"/>
      <c r="C16" s="49" t="s">
        <v>943</v>
      </c>
      <c r="D16" s="53" t="s">
        <v>625</v>
      </c>
      <c r="E16" s="120">
        <v>6</v>
      </c>
      <c r="F16" s="86"/>
      <c r="G16" s="178"/>
      <c r="H16" s="83"/>
      <c r="I16" s="110"/>
      <c r="J16" s="110"/>
      <c r="K16" s="111"/>
      <c r="L16" s="111"/>
      <c r="M16" s="112"/>
      <c r="N16" s="112"/>
      <c r="O16" s="112"/>
      <c r="P16" s="111"/>
      <c r="Q16" s="106"/>
      <c r="R16" s="106"/>
      <c r="S16" s="226"/>
    </row>
    <row r="17" spans="1:19" s="107" customFormat="1" ht="25.5">
      <c r="A17" s="74">
        <v>3</v>
      </c>
      <c r="B17" s="177"/>
      <c r="C17" s="49" t="s">
        <v>944</v>
      </c>
      <c r="D17" s="53" t="s">
        <v>625</v>
      </c>
      <c r="E17" s="120">
        <v>2</v>
      </c>
      <c r="F17" s="86"/>
      <c r="G17" s="178"/>
      <c r="H17" s="83"/>
      <c r="I17" s="110"/>
      <c r="J17" s="110"/>
      <c r="K17" s="111"/>
      <c r="L17" s="111"/>
      <c r="M17" s="112"/>
      <c r="N17" s="112"/>
      <c r="O17" s="112"/>
      <c r="P17" s="111"/>
      <c r="Q17" s="106"/>
      <c r="R17" s="106"/>
      <c r="S17" s="226"/>
    </row>
    <row r="18" spans="1:19" s="107" customFormat="1" ht="25.5">
      <c r="A18" s="74">
        <v>4</v>
      </c>
      <c r="B18" s="177"/>
      <c r="C18" s="49" t="s">
        <v>945</v>
      </c>
      <c r="D18" s="53" t="s">
        <v>625</v>
      </c>
      <c r="E18" s="120">
        <v>2</v>
      </c>
      <c r="F18" s="86"/>
      <c r="G18" s="178"/>
      <c r="H18" s="83"/>
      <c r="I18" s="110"/>
      <c r="J18" s="110"/>
      <c r="K18" s="111"/>
      <c r="L18" s="111"/>
      <c r="M18" s="112"/>
      <c r="N18" s="112"/>
      <c r="O18" s="112"/>
      <c r="P18" s="111"/>
      <c r="Q18" s="106"/>
      <c r="R18" s="106"/>
      <c r="S18" s="226"/>
    </row>
    <row r="19" spans="1:19" s="107" customFormat="1" ht="25.5">
      <c r="A19" s="74">
        <v>5</v>
      </c>
      <c r="B19" s="177"/>
      <c r="C19" s="49" t="s">
        <v>946</v>
      </c>
      <c r="D19" s="53" t="s">
        <v>625</v>
      </c>
      <c r="E19" s="120">
        <v>2</v>
      </c>
      <c r="F19" s="86"/>
      <c r="G19" s="178"/>
      <c r="H19" s="83"/>
      <c r="I19" s="110"/>
      <c r="J19" s="110"/>
      <c r="K19" s="111"/>
      <c r="L19" s="111"/>
      <c r="M19" s="112"/>
      <c r="N19" s="112"/>
      <c r="O19" s="112"/>
      <c r="P19" s="111"/>
      <c r="Q19" s="106"/>
      <c r="R19" s="106"/>
      <c r="S19" s="226"/>
    </row>
    <row r="20" spans="1:19" s="107" customFormat="1" ht="25.5">
      <c r="A20" s="74">
        <v>6</v>
      </c>
      <c r="B20" s="177"/>
      <c r="C20" s="49" t="s">
        <v>947</v>
      </c>
      <c r="D20" s="53" t="s">
        <v>625</v>
      </c>
      <c r="E20" s="120">
        <v>1</v>
      </c>
      <c r="F20" s="86"/>
      <c r="G20" s="178"/>
      <c r="H20" s="83"/>
      <c r="I20" s="110"/>
      <c r="J20" s="110"/>
      <c r="K20" s="111"/>
      <c r="L20" s="111"/>
      <c r="M20" s="112"/>
      <c r="N20" s="112"/>
      <c r="O20" s="112"/>
      <c r="P20" s="111"/>
      <c r="Q20" s="106"/>
      <c r="R20" s="106"/>
      <c r="S20" s="226"/>
    </row>
    <row r="21" spans="1:19" s="107" customFormat="1">
      <c r="A21" s="74"/>
      <c r="B21" s="177"/>
      <c r="C21" s="108" t="s">
        <v>705</v>
      </c>
      <c r="D21" s="53"/>
      <c r="E21" s="120"/>
      <c r="F21" s="86"/>
      <c r="G21" s="178"/>
      <c r="H21" s="83"/>
      <c r="I21" s="110"/>
      <c r="J21" s="110"/>
      <c r="K21" s="111"/>
      <c r="L21" s="111"/>
      <c r="M21" s="112"/>
      <c r="N21" s="112"/>
      <c r="O21" s="112"/>
      <c r="P21" s="111"/>
      <c r="Q21" s="106"/>
      <c r="R21" s="106"/>
      <c r="S21" s="226"/>
    </row>
    <row r="22" spans="1:19" s="107" customFormat="1" ht="25.5">
      <c r="A22" s="74">
        <v>7</v>
      </c>
      <c r="B22" s="177"/>
      <c r="C22" s="49" t="s">
        <v>706</v>
      </c>
      <c r="D22" s="53" t="s">
        <v>263</v>
      </c>
      <c r="E22" s="120">
        <v>27.1</v>
      </c>
      <c r="F22" s="86"/>
      <c r="G22" s="178"/>
      <c r="H22" s="83"/>
      <c r="I22" s="110"/>
      <c r="J22" s="110"/>
      <c r="K22" s="111"/>
      <c r="L22" s="111"/>
      <c r="M22" s="112"/>
      <c r="N22" s="112"/>
      <c r="O22" s="112"/>
      <c r="P22" s="111"/>
      <c r="Q22" s="106"/>
      <c r="R22" s="106"/>
      <c r="S22" s="226"/>
    </row>
    <row r="23" spans="1:19" s="107" customFormat="1" ht="38.25">
      <c r="A23" s="74">
        <v>8</v>
      </c>
      <c r="B23" s="177"/>
      <c r="C23" s="49" t="s">
        <v>707</v>
      </c>
      <c r="D23" s="53" t="s">
        <v>263</v>
      </c>
      <c r="E23" s="120">
        <f>E22</f>
        <v>27.1</v>
      </c>
      <c r="F23" s="86"/>
      <c r="G23" s="178"/>
      <c r="H23" s="83"/>
      <c r="I23" s="110"/>
      <c r="J23" s="110"/>
      <c r="K23" s="111"/>
      <c r="L23" s="111"/>
      <c r="M23" s="112"/>
      <c r="N23" s="112"/>
      <c r="O23" s="112"/>
      <c r="P23" s="111"/>
      <c r="Q23" s="106"/>
      <c r="R23" s="106"/>
      <c r="S23" s="226"/>
    </row>
    <row r="24" spans="1:19" s="107" customFormat="1">
      <c r="A24" s="74"/>
      <c r="B24" s="177"/>
      <c r="C24" s="108" t="s">
        <v>708</v>
      </c>
      <c r="D24" s="53"/>
      <c r="E24" s="120"/>
      <c r="F24" s="86"/>
      <c r="G24" s="178"/>
      <c r="H24" s="83"/>
      <c r="I24" s="110"/>
      <c r="J24" s="110"/>
      <c r="K24" s="111"/>
      <c r="L24" s="111"/>
      <c r="M24" s="112"/>
      <c r="N24" s="112"/>
      <c r="O24" s="112"/>
      <c r="P24" s="111"/>
      <c r="Q24" s="106"/>
      <c r="R24" s="106"/>
      <c r="S24" s="226"/>
    </row>
    <row r="25" spans="1:19" s="107" customFormat="1">
      <c r="A25" s="74">
        <v>9</v>
      </c>
      <c r="B25" s="177"/>
      <c r="C25" s="49" t="s">
        <v>709</v>
      </c>
      <c r="D25" s="53" t="s">
        <v>625</v>
      </c>
      <c r="E25" s="120">
        <v>14</v>
      </c>
      <c r="F25" s="86"/>
      <c r="G25" s="178"/>
      <c r="H25" s="83"/>
      <c r="I25" s="110"/>
      <c r="J25" s="110"/>
      <c r="K25" s="111"/>
      <c r="L25" s="111"/>
      <c r="M25" s="112"/>
      <c r="N25" s="112"/>
      <c r="O25" s="112"/>
      <c r="P25" s="111"/>
      <c r="Q25" s="106"/>
      <c r="R25" s="106"/>
      <c r="S25" s="226"/>
    </row>
    <row r="26" spans="1:19" s="107" customFormat="1">
      <c r="A26" s="74">
        <v>10</v>
      </c>
      <c r="B26" s="177"/>
      <c r="C26" s="49" t="s">
        <v>710</v>
      </c>
      <c r="D26" s="53" t="s">
        <v>625</v>
      </c>
      <c r="E26" s="120">
        <f>E25</f>
        <v>14</v>
      </c>
      <c r="F26" s="86"/>
      <c r="G26" s="178"/>
      <c r="H26" s="83"/>
      <c r="I26" s="110"/>
      <c r="J26" s="110"/>
      <c r="K26" s="111"/>
      <c r="L26" s="111"/>
      <c r="M26" s="112"/>
      <c r="N26" s="112"/>
      <c r="O26" s="112"/>
      <c r="P26" s="111"/>
      <c r="Q26" s="106"/>
      <c r="R26" s="106"/>
      <c r="S26" s="226"/>
    </row>
    <row r="27" spans="1:19" s="107" customFormat="1" ht="54" customHeight="1">
      <c r="A27" s="74"/>
      <c r="B27" s="177"/>
      <c r="C27" s="108" t="s">
        <v>906</v>
      </c>
      <c r="D27" s="53"/>
      <c r="E27" s="120"/>
      <c r="F27" s="86"/>
      <c r="G27" s="178"/>
      <c r="H27" s="83"/>
      <c r="I27" s="110"/>
      <c r="J27" s="110"/>
      <c r="K27" s="111"/>
      <c r="L27" s="111"/>
      <c r="M27" s="112"/>
      <c r="N27" s="112"/>
      <c r="O27" s="112"/>
      <c r="P27" s="111"/>
      <c r="Q27" s="106"/>
      <c r="R27" s="106"/>
      <c r="S27" s="226"/>
    </row>
    <row r="28" spans="1:19" s="107" customFormat="1" ht="38.25">
      <c r="A28" s="74">
        <v>11</v>
      </c>
      <c r="B28" s="177"/>
      <c r="C28" s="49" t="s">
        <v>711</v>
      </c>
      <c r="D28" s="53" t="s">
        <v>625</v>
      </c>
      <c r="E28" s="120">
        <v>1</v>
      </c>
      <c r="F28" s="86"/>
      <c r="G28" s="178"/>
      <c r="H28" s="83"/>
      <c r="I28" s="110"/>
      <c r="J28" s="110"/>
      <c r="K28" s="111"/>
      <c r="L28" s="111"/>
      <c r="M28" s="112"/>
      <c r="N28" s="112"/>
      <c r="O28" s="112"/>
      <c r="P28" s="111"/>
      <c r="Q28" s="106"/>
      <c r="R28" s="106"/>
      <c r="S28" s="226"/>
    </row>
    <row r="29" spans="1:19">
      <c r="A29" s="74"/>
      <c r="B29" s="177"/>
      <c r="C29" s="108" t="s">
        <v>712</v>
      </c>
      <c r="D29" s="53"/>
      <c r="E29" s="120"/>
      <c r="F29" s="86"/>
      <c r="G29" s="178"/>
      <c r="H29" s="83"/>
      <c r="I29" s="110"/>
      <c r="J29" s="110"/>
      <c r="K29" s="79"/>
      <c r="L29" s="79"/>
      <c r="M29" s="80"/>
      <c r="N29" s="80"/>
      <c r="O29" s="80"/>
      <c r="P29" s="79"/>
      <c r="S29" s="81"/>
    </row>
    <row r="30" spans="1:19">
      <c r="A30" s="74">
        <v>12</v>
      </c>
      <c r="B30" s="177"/>
      <c r="C30" s="49" t="s">
        <v>709</v>
      </c>
      <c r="D30" s="53" t="s">
        <v>625</v>
      </c>
      <c r="E30" s="120">
        <v>1</v>
      </c>
      <c r="F30" s="86"/>
      <c r="G30" s="178"/>
      <c r="H30" s="83"/>
      <c r="I30" s="110"/>
      <c r="J30" s="110"/>
      <c r="K30" s="79"/>
      <c r="L30" s="79"/>
      <c r="M30" s="80"/>
      <c r="N30" s="80"/>
      <c r="O30" s="80"/>
      <c r="P30" s="79"/>
      <c r="S30" s="81"/>
    </row>
    <row r="31" spans="1:19">
      <c r="A31" s="74">
        <v>13</v>
      </c>
      <c r="B31" s="177"/>
      <c r="C31" s="49" t="s">
        <v>710</v>
      </c>
      <c r="D31" s="53" t="s">
        <v>625</v>
      </c>
      <c r="E31" s="120">
        <v>1</v>
      </c>
      <c r="F31" s="86"/>
      <c r="G31" s="178"/>
      <c r="H31" s="83"/>
      <c r="I31" s="110"/>
      <c r="J31" s="110"/>
      <c r="K31" s="79"/>
      <c r="L31" s="79"/>
      <c r="M31" s="80"/>
      <c r="N31" s="80"/>
      <c r="O31" s="80"/>
      <c r="P31" s="79"/>
      <c r="S31" s="81"/>
    </row>
    <row r="32" spans="1:19" s="107" customFormat="1" ht="38.25">
      <c r="A32" s="74"/>
      <c r="B32" s="177"/>
      <c r="C32" s="108" t="s">
        <v>907</v>
      </c>
      <c r="D32" s="50"/>
      <c r="E32" s="52"/>
      <c r="F32" s="178"/>
      <c r="G32" s="178"/>
      <c r="H32" s="83"/>
      <c r="I32" s="110"/>
      <c r="J32" s="110"/>
      <c r="K32" s="111"/>
      <c r="L32" s="111"/>
      <c r="M32" s="112"/>
      <c r="N32" s="112"/>
      <c r="O32" s="112"/>
      <c r="P32" s="111"/>
      <c r="Q32" s="106"/>
      <c r="R32" s="106"/>
      <c r="S32" s="226"/>
    </row>
    <row r="33" spans="1:19" s="107" customFormat="1" ht="25.5">
      <c r="A33" s="74">
        <v>14</v>
      </c>
      <c r="B33" s="177"/>
      <c r="C33" s="49" t="s">
        <v>713</v>
      </c>
      <c r="D33" s="53" t="s">
        <v>625</v>
      </c>
      <c r="E33" s="109">
        <v>1</v>
      </c>
      <c r="F33" s="86"/>
      <c r="G33" s="178"/>
      <c r="H33" s="83"/>
      <c r="I33" s="110"/>
      <c r="J33" s="110"/>
      <c r="K33" s="111"/>
      <c r="L33" s="111"/>
      <c r="M33" s="112"/>
      <c r="N33" s="112"/>
      <c r="O33" s="112"/>
      <c r="P33" s="111"/>
      <c r="Q33" s="106"/>
      <c r="R33" s="106"/>
      <c r="S33" s="226"/>
    </row>
    <row r="34" spans="1:19" s="107" customFormat="1" ht="38.25">
      <c r="A34" s="74"/>
      <c r="B34" s="177"/>
      <c r="C34" s="108" t="s">
        <v>908</v>
      </c>
      <c r="D34" s="53"/>
      <c r="E34" s="109"/>
      <c r="F34" s="86"/>
      <c r="G34" s="178"/>
      <c r="H34" s="83"/>
      <c r="I34" s="110"/>
      <c r="J34" s="110"/>
      <c r="K34" s="111"/>
      <c r="L34" s="111"/>
      <c r="M34" s="112"/>
      <c r="N34" s="112"/>
      <c r="O34" s="112"/>
      <c r="P34" s="111"/>
      <c r="Q34" s="106"/>
      <c r="R34" s="106"/>
      <c r="S34" s="226"/>
    </row>
    <row r="35" spans="1:19" s="107" customFormat="1" ht="25.5">
      <c r="A35" s="74">
        <v>15</v>
      </c>
      <c r="B35" s="177"/>
      <c r="C35" s="49" t="s">
        <v>718</v>
      </c>
      <c r="D35" s="53" t="s">
        <v>625</v>
      </c>
      <c r="E35" s="120">
        <v>6</v>
      </c>
      <c r="F35" s="86"/>
      <c r="G35" s="178"/>
      <c r="H35" s="83"/>
      <c r="I35" s="110"/>
      <c r="J35" s="110"/>
      <c r="K35" s="111"/>
      <c r="L35" s="111"/>
      <c r="M35" s="112"/>
      <c r="N35" s="112"/>
      <c r="O35" s="112"/>
      <c r="P35" s="111"/>
      <c r="Q35" s="106"/>
      <c r="R35" s="106"/>
      <c r="S35" s="226"/>
    </row>
    <row r="36" spans="1:19" s="107" customFormat="1" ht="25.5">
      <c r="A36" s="74">
        <v>16</v>
      </c>
      <c r="B36" s="177"/>
      <c r="C36" s="49" t="s">
        <v>715</v>
      </c>
      <c r="D36" s="53" t="s">
        <v>625</v>
      </c>
      <c r="E36" s="109">
        <v>6</v>
      </c>
      <c r="F36" s="86"/>
      <c r="G36" s="178"/>
      <c r="H36" s="83"/>
      <c r="I36" s="110"/>
      <c r="J36" s="110"/>
      <c r="K36" s="111"/>
      <c r="L36" s="111"/>
      <c r="M36" s="112"/>
      <c r="N36" s="112"/>
      <c r="O36" s="112"/>
      <c r="P36" s="111"/>
      <c r="Q36" s="106"/>
      <c r="R36" s="106"/>
      <c r="S36" s="226"/>
    </row>
    <row r="37" spans="1:19" s="107" customFormat="1" ht="25.5">
      <c r="A37" s="74">
        <v>17</v>
      </c>
      <c r="B37" s="177"/>
      <c r="C37" s="49" t="s">
        <v>716</v>
      </c>
      <c r="D37" s="53" t="s">
        <v>625</v>
      </c>
      <c r="E37" s="120">
        <v>1</v>
      </c>
      <c r="F37" s="86"/>
      <c r="G37" s="178"/>
      <c r="H37" s="83"/>
      <c r="I37" s="110"/>
      <c r="J37" s="110"/>
      <c r="K37" s="111"/>
      <c r="L37" s="111"/>
      <c r="M37" s="112"/>
      <c r="N37" s="112"/>
      <c r="O37" s="112"/>
      <c r="P37" s="111"/>
      <c r="Q37" s="106"/>
      <c r="R37" s="106"/>
      <c r="S37" s="226"/>
    </row>
    <row r="38" spans="1:19" s="107" customFormat="1" ht="25.5">
      <c r="A38" s="74">
        <v>18</v>
      </c>
      <c r="B38" s="177"/>
      <c r="C38" s="49" t="s">
        <v>717</v>
      </c>
      <c r="D38" s="53" t="s">
        <v>625</v>
      </c>
      <c r="E38" s="120">
        <v>2</v>
      </c>
      <c r="F38" s="86"/>
      <c r="G38" s="178"/>
      <c r="H38" s="83"/>
      <c r="I38" s="110"/>
      <c r="J38" s="110"/>
      <c r="K38" s="111"/>
      <c r="L38" s="111"/>
      <c r="M38" s="112"/>
      <c r="N38" s="112"/>
      <c r="O38" s="112"/>
      <c r="P38" s="111"/>
      <c r="Q38" s="106"/>
      <c r="R38" s="106"/>
      <c r="S38" s="226"/>
    </row>
    <row r="39" spans="1:19" s="107" customFormat="1" ht="25.5">
      <c r="A39" s="74">
        <v>19</v>
      </c>
      <c r="B39" s="177"/>
      <c r="C39" s="49" t="s">
        <v>719</v>
      </c>
      <c r="D39" s="53" t="s">
        <v>625</v>
      </c>
      <c r="E39" s="109">
        <v>1</v>
      </c>
      <c r="F39" s="86"/>
      <c r="G39" s="178"/>
      <c r="H39" s="83"/>
      <c r="I39" s="110"/>
      <c r="J39" s="110"/>
      <c r="K39" s="111"/>
      <c r="L39" s="111"/>
      <c r="M39" s="112"/>
      <c r="N39" s="112"/>
      <c r="O39" s="112"/>
      <c r="P39" s="111"/>
      <c r="Q39" s="106"/>
      <c r="R39" s="106"/>
      <c r="S39" s="226"/>
    </row>
    <row r="40" spans="1:19" s="107" customFormat="1" ht="25.5">
      <c r="A40" s="74">
        <v>20</v>
      </c>
      <c r="B40" s="177"/>
      <c r="C40" s="49" t="s">
        <v>721</v>
      </c>
      <c r="D40" s="53" t="s">
        <v>625</v>
      </c>
      <c r="E40" s="120">
        <v>1</v>
      </c>
      <c r="F40" s="86"/>
      <c r="G40" s="178"/>
      <c r="H40" s="83"/>
      <c r="I40" s="110"/>
      <c r="J40" s="110"/>
      <c r="K40" s="111"/>
      <c r="L40" s="111"/>
      <c r="M40" s="112"/>
      <c r="N40" s="112"/>
      <c r="O40" s="112"/>
      <c r="P40" s="111"/>
      <c r="Q40" s="106"/>
      <c r="R40" s="106"/>
      <c r="S40" s="226"/>
    </row>
    <row r="41" spans="1:19">
      <c r="A41" s="74"/>
      <c r="B41" s="74"/>
      <c r="C41" s="87"/>
      <c r="D41" s="53"/>
      <c r="E41" s="54"/>
      <c r="F41" s="54"/>
      <c r="G41" s="54"/>
      <c r="H41" s="78"/>
      <c r="I41" s="78"/>
      <c r="J41" s="78"/>
      <c r="K41" s="79"/>
      <c r="L41" s="79"/>
      <c r="M41" s="80"/>
      <c r="N41" s="80"/>
      <c r="O41" s="80"/>
      <c r="P41" s="79"/>
    </row>
    <row r="42" spans="1:19" s="65" customFormat="1" ht="37.5" customHeight="1">
      <c r="A42" s="89"/>
      <c r="B42" s="89"/>
      <c r="C42" s="113" t="str">
        <f>'1.1 Pamati, ā.inž.'!$C$43</f>
        <v xml:space="preserve">Tiešās izmaksas kopā, t. sk. darba devēja sociālais nodoklis </v>
      </c>
      <c r="D42" s="91"/>
      <c r="E42" s="92"/>
      <c r="F42" s="92"/>
      <c r="G42" s="92"/>
      <c r="H42" s="92"/>
      <c r="I42" s="92"/>
      <c r="J42" s="92"/>
      <c r="K42" s="93"/>
      <c r="L42" s="93">
        <f>SUM(L14:L41)</f>
        <v>0</v>
      </c>
      <c r="M42" s="93">
        <f>SUM(M14:M41)</f>
        <v>0</v>
      </c>
      <c r="N42" s="93">
        <f>SUM(N14:N41)</f>
        <v>0</v>
      </c>
      <c r="O42" s="93">
        <f>SUM(O14:O41)</f>
        <v>0</v>
      </c>
      <c r="P42" s="93">
        <f>SUM(P14:P41)</f>
        <v>0</v>
      </c>
      <c r="Q42" s="64"/>
      <c r="R42" s="64"/>
    </row>
    <row r="43" spans="1:19" s="107" customFormat="1">
      <c r="A43" s="163"/>
      <c r="B43" s="163"/>
      <c r="C43" s="164"/>
    </row>
    <row r="44" spans="1:19" s="107" customFormat="1">
      <c r="A44" s="106"/>
      <c r="B44" s="125"/>
      <c r="C44" s="164"/>
    </row>
    <row r="45" spans="1:19" s="107" customFormat="1">
      <c r="A45" s="163"/>
      <c r="B45" s="163"/>
      <c r="C45" s="164"/>
    </row>
    <row r="46" spans="1:19" s="107" customFormat="1">
      <c r="A46" s="125" t="str">
        <f>'1.1 Pamati, ā.inž.'!$A$47</f>
        <v xml:space="preserve">Sastādīja: </v>
      </c>
      <c r="B46" s="181"/>
      <c r="C46" s="182"/>
    </row>
    <row r="47" spans="1:19">
      <c r="A47" s="125"/>
      <c r="B47" s="81"/>
      <c r="C47" s="184"/>
      <c r="F47" s="187"/>
      <c r="Q47" s="82"/>
      <c r="R47" s="82"/>
    </row>
    <row r="48" spans="1:19">
      <c r="A48" s="125"/>
      <c r="B48" s="81"/>
      <c r="C48" s="81"/>
      <c r="Q48" s="82"/>
      <c r="R48" s="82"/>
    </row>
    <row r="49" spans="1:18" s="81" customFormat="1">
      <c r="A49" s="189"/>
      <c r="D49" s="82"/>
      <c r="E49" s="82"/>
      <c r="F49" s="82"/>
    </row>
    <row r="50" spans="1:18">
      <c r="A50" s="125" t="str">
        <f>'1.1 Pamati, ā.inž.'!$A$51</f>
        <v xml:space="preserve">Pārbaudīja: </v>
      </c>
      <c r="B50" s="81"/>
      <c r="C50" s="81"/>
      <c r="Q50" s="82"/>
      <c r="R50" s="82"/>
    </row>
    <row r="51" spans="1:18">
      <c r="A51" s="81"/>
      <c r="B51" s="81"/>
      <c r="C51" s="81"/>
      <c r="Q51" s="82"/>
      <c r="R51" s="82"/>
    </row>
    <row r="52" spans="1:18">
      <c r="A52" s="81"/>
      <c r="B52" s="81"/>
      <c r="C52" s="81"/>
      <c r="Q52" s="82"/>
      <c r="R52" s="82"/>
    </row>
    <row r="53" spans="1:18">
      <c r="A53" s="81"/>
      <c r="B53" s="81"/>
      <c r="C53" s="81"/>
      <c r="Q53" s="82"/>
      <c r="R53" s="82"/>
    </row>
  </sheetData>
  <mergeCells count="13">
    <mergeCell ref="E12:E13"/>
    <mergeCell ref="F12:K12"/>
    <mergeCell ref="L12:P12"/>
    <mergeCell ref="A1:P1"/>
    <mergeCell ref="A2:P2"/>
    <mergeCell ref="M9:N9"/>
    <mergeCell ref="O9:P9"/>
    <mergeCell ref="A12:A13"/>
    <mergeCell ref="B12:B13"/>
    <mergeCell ref="C12:C13"/>
    <mergeCell ref="A4:P4"/>
    <mergeCell ref="A5:P5"/>
    <mergeCell ref="D12:D13"/>
  </mergeCells>
  <printOptions horizontalCentered="1"/>
  <pageMargins left="0.74803149606299202" right="0.74803149606299202" top="1.0649606300000001" bottom="0.35433070900000002" header="0.43307086614173201" footer="0.23622047244094499"/>
  <pageSetup paperSize="9" scale="7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742E5-2190-4477-8BE5-00CF65F5B63B}">
  <sheetPr>
    <tabColor rgb="FF00B0F0"/>
  </sheetPr>
  <dimension ref="A1:S45"/>
  <sheetViews>
    <sheetView view="pageBreakPreview" topLeftCell="A28" zoomScale="85" zoomScaleNormal="85" workbookViewId="0">
      <selection activeCell="I18" sqref="I18"/>
    </sheetView>
  </sheetViews>
  <sheetFormatPr defaultColWidth="9.28515625" defaultRowHeight="12.75"/>
  <cols>
    <col min="1" max="1" width="4.5703125" style="82" customWidth="1"/>
    <col min="2" max="2" width="5.42578125" style="82" customWidth="1"/>
    <col min="3" max="3" width="36.7109375" style="82" customWidth="1"/>
    <col min="4" max="4" width="5.7109375" style="82" customWidth="1"/>
    <col min="5" max="5" width="7.7109375" style="82" customWidth="1"/>
    <col min="6" max="7" width="8.7109375" style="82" customWidth="1"/>
    <col min="8" max="8" width="9.5703125" style="82" customWidth="1"/>
    <col min="9" max="9" width="10.28515625" style="82" customWidth="1"/>
    <col min="10" max="10" width="10.42578125" style="82" customWidth="1"/>
    <col min="11" max="11" width="10" style="82" customWidth="1"/>
    <col min="12" max="12" width="9.7109375" style="82" customWidth="1"/>
    <col min="13" max="13" width="10.7109375" style="82" customWidth="1"/>
    <col min="14" max="14" width="11.5703125" style="82" customWidth="1"/>
    <col min="15" max="15" width="10.5703125" style="82" customWidth="1"/>
    <col min="16" max="16" width="12" style="82" customWidth="1"/>
    <col min="17" max="17" width="9.42578125" style="81" customWidth="1"/>
    <col min="18" max="18" width="9.28515625" style="81"/>
    <col min="19" max="19" width="11" style="82" customWidth="1"/>
    <col min="20" max="16384" width="9.28515625" style="82"/>
  </cols>
  <sheetData>
    <row r="1" spans="1:19" s="65" customFormat="1">
      <c r="A1" s="392" t="s">
        <v>74</v>
      </c>
      <c r="B1" s="392"/>
      <c r="C1" s="392"/>
      <c r="D1" s="392"/>
      <c r="E1" s="392"/>
      <c r="F1" s="392"/>
      <c r="G1" s="392"/>
      <c r="H1" s="392"/>
      <c r="I1" s="392"/>
      <c r="J1" s="392"/>
      <c r="K1" s="392"/>
      <c r="L1" s="392"/>
      <c r="M1" s="392"/>
      <c r="N1" s="392"/>
      <c r="O1" s="392"/>
      <c r="P1" s="392"/>
      <c r="Q1" s="63"/>
      <c r="R1" s="64"/>
    </row>
    <row r="2" spans="1:19" s="65" customFormat="1">
      <c r="A2" s="393" t="s">
        <v>724</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27"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3"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P34</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400" t="s">
        <v>43</v>
      </c>
      <c r="D12" s="385" t="s">
        <v>1</v>
      </c>
      <c r="E12" s="387" t="s">
        <v>2</v>
      </c>
      <c r="F12" s="388" t="s">
        <v>5</v>
      </c>
      <c r="G12" s="389"/>
      <c r="H12" s="389"/>
      <c r="I12" s="389"/>
      <c r="J12" s="389"/>
      <c r="K12" s="390"/>
      <c r="L12" s="388" t="s">
        <v>3</v>
      </c>
      <c r="M12" s="389"/>
      <c r="N12" s="389"/>
      <c r="O12" s="389"/>
      <c r="P12" s="390"/>
      <c r="Q12" s="64"/>
      <c r="R12" s="64"/>
    </row>
    <row r="13" spans="1:19" s="65" customFormat="1" ht="58.5" customHeight="1">
      <c r="A13" s="386"/>
      <c r="B13" s="386"/>
      <c r="C13" s="402"/>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f>ROW()-13</f>
        <v>1</v>
      </c>
      <c r="B14" s="177"/>
      <c r="C14" s="108" t="s">
        <v>725</v>
      </c>
      <c r="D14" s="53"/>
      <c r="E14" s="86"/>
      <c r="F14" s="86"/>
      <c r="G14" s="86"/>
      <c r="H14" s="78"/>
      <c r="I14" s="78"/>
      <c r="J14" s="78"/>
      <c r="K14" s="79">
        <f>ROUND(H14+I14+J14,2)</f>
        <v>0</v>
      </c>
      <c r="L14" s="79">
        <f>ROUND(F14*E14,2)</f>
        <v>0</v>
      </c>
      <c r="M14" s="80">
        <f>ROUND(H14*E14,2)</f>
        <v>0</v>
      </c>
      <c r="N14" s="80">
        <f>ROUND(I14*E14,2)</f>
        <v>0</v>
      </c>
      <c r="O14" s="80">
        <f>ROUND(J14*E14,2)</f>
        <v>0</v>
      </c>
      <c r="P14" s="79">
        <f>ROUND(M14+N14+O14,2)</f>
        <v>0</v>
      </c>
      <c r="Q14" s="106"/>
      <c r="R14" s="106"/>
      <c r="S14" s="106"/>
    </row>
    <row r="15" spans="1:19" s="107" customFormat="1" ht="25.5">
      <c r="A15" s="74">
        <f t="shared" ref="A15:A32" si="0">ROW()-13</f>
        <v>2</v>
      </c>
      <c r="B15" s="177"/>
      <c r="C15" s="49" t="s">
        <v>726</v>
      </c>
      <c r="D15" s="53" t="s">
        <v>144</v>
      </c>
      <c r="E15" s="86">
        <v>402.7</v>
      </c>
      <c r="F15" s="86"/>
      <c r="G15" s="178"/>
      <c r="H15" s="83"/>
      <c r="I15" s="78"/>
      <c r="J15" s="78"/>
      <c r="K15" s="79"/>
      <c r="L15" s="79"/>
      <c r="M15" s="80"/>
      <c r="N15" s="80"/>
      <c r="O15" s="80"/>
      <c r="P15" s="79"/>
      <c r="Q15" s="106"/>
      <c r="R15" s="106"/>
      <c r="S15" s="106"/>
    </row>
    <row r="16" spans="1:19" s="107" customFormat="1">
      <c r="A16" s="74">
        <f t="shared" si="0"/>
        <v>3</v>
      </c>
      <c r="B16" s="177"/>
      <c r="C16" s="224" t="s">
        <v>727</v>
      </c>
      <c r="D16" s="225"/>
      <c r="E16" s="54"/>
      <c r="F16" s="86"/>
      <c r="G16" s="178"/>
      <c r="H16" s="83"/>
      <c r="I16" s="110"/>
      <c r="J16" s="110"/>
      <c r="K16" s="79"/>
      <c r="L16" s="79"/>
      <c r="M16" s="80"/>
      <c r="N16" s="80"/>
      <c r="O16" s="80"/>
      <c r="P16" s="79"/>
      <c r="Q16" s="106"/>
      <c r="R16" s="106"/>
    </row>
    <row r="17" spans="1:19" s="107" customFormat="1" ht="63.75">
      <c r="A17" s="74">
        <f t="shared" si="0"/>
        <v>4</v>
      </c>
      <c r="B17" s="177"/>
      <c r="C17" s="227" t="s">
        <v>728</v>
      </c>
      <c r="D17" s="225" t="s">
        <v>625</v>
      </c>
      <c r="E17" s="54">
        <v>16</v>
      </c>
      <c r="F17" s="86"/>
      <c r="G17" s="178"/>
      <c r="H17" s="83"/>
      <c r="I17" s="178"/>
      <c r="J17" s="178"/>
      <c r="K17" s="79"/>
      <c r="L17" s="79"/>
      <c r="M17" s="80"/>
      <c r="N17" s="80"/>
      <c r="O17" s="80"/>
      <c r="P17" s="79"/>
      <c r="Q17" s="106"/>
      <c r="R17" s="106"/>
    </row>
    <row r="18" spans="1:19" s="107" customFormat="1" ht="63.75">
      <c r="A18" s="74">
        <f t="shared" si="0"/>
        <v>5</v>
      </c>
      <c r="B18" s="177"/>
      <c r="C18" s="227" t="s">
        <v>729</v>
      </c>
      <c r="D18" s="225" t="s">
        <v>625</v>
      </c>
      <c r="E18" s="54">
        <v>7</v>
      </c>
      <c r="F18" s="86"/>
      <c r="G18" s="178"/>
      <c r="H18" s="83"/>
      <c r="I18" s="178"/>
      <c r="J18" s="178"/>
      <c r="K18" s="79"/>
      <c r="L18" s="79"/>
      <c r="M18" s="80"/>
      <c r="N18" s="80"/>
      <c r="O18" s="80"/>
      <c r="P18" s="79"/>
      <c r="Q18" s="106"/>
      <c r="R18" s="106"/>
    </row>
    <row r="19" spans="1:19" s="107" customFormat="1" ht="63.75">
      <c r="A19" s="74">
        <f t="shared" si="0"/>
        <v>6</v>
      </c>
      <c r="B19" s="177"/>
      <c r="C19" s="227" t="s">
        <v>730</v>
      </c>
      <c r="D19" s="225" t="s">
        <v>625</v>
      </c>
      <c r="E19" s="54">
        <v>8</v>
      </c>
      <c r="F19" s="86"/>
      <c r="G19" s="178"/>
      <c r="H19" s="83"/>
      <c r="I19" s="178"/>
      <c r="J19" s="178"/>
      <c r="K19" s="79"/>
      <c r="L19" s="79"/>
      <c r="M19" s="80"/>
      <c r="N19" s="80"/>
      <c r="O19" s="80"/>
      <c r="P19" s="79"/>
      <c r="Q19" s="106"/>
      <c r="R19" s="106"/>
    </row>
    <row r="20" spans="1:19" s="107" customFormat="1" ht="63.75">
      <c r="A20" s="74">
        <f t="shared" si="0"/>
        <v>7</v>
      </c>
      <c r="B20" s="177"/>
      <c r="C20" s="227" t="s">
        <v>731</v>
      </c>
      <c r="D20" s="225" t="s">
        <v>625</v>
      </c>
      <c r="E20" s="54">
        <v>5</v>
      </c>
      <c r="F20" s="86"/>
      <c r="G20" s="178"/>
      <c r="H20" s="83"/>
      <c r="I20" s="178"/>
      <c r="J20" s="178"/>
      <c r="K20" s="79"/>
      <c r="L20" s="79"/>
      <c r="M20" s="80"/>
      <c r="N20" s="80"/>
      <c r="O20" s="80"/>
      <c r="P20" s="79"/>
      <c r="Q20" s="106"/>
      <c r="R20" s="106"/>
    </row>
    <row r="21" spans="1:19">
      <c r="A21" s="177">
        <f t="shared" si="0"/>
        <v>8</v>
      </c>
      <c r="B21" s="177"/>
      <c r="C21" s="224" t="s">
        <v>807</v>
      </c>
      <c r="D21" s="225"/>
      <c r="E21" s="54"/>
      <c r="F21" s="86"/>
      <c r="G21" s="178"/>
      <c r="H21" s="83"/>
      <c r="I21" s="178"/>
      <c r="J21" s="178"/>
      <c r="K21" s="79"/>
      <c r="L21" s="79"/>
      <c r="M21" s="80"/>
      <c r="N21" s="80"/>
      <c r="O21" s="80"/>
      <c r="P21" s="79"/>
      <c r="S21" s="81"/>
    </row>
    <row r="22" spans="1:19" ht="63.75">
      <c r="A22" s="177">
        <f t="shared" si="0"/>
        <v>9</v>
      </c>
      <c r="B22" s="177"/>
      <c r="C22" s="227" t="s">
        <v>810</v>
      </c>
      <c r="D22" s="225" t="s">
        <v>144</v>
      </c>
      <c r="E22" s="54">
        <v>342.5</v>
      </c>
      <c r="F22" s="86"/>
      <c r="G22" s="178"/>
      <c r="H22" s="83"/>
      <c r="I22" s="178"/>
      <c r="J22" s="178"/>
      <c r="K22" s="79"/>
      <c r="L22" s="79"/>
      <c r="M22" s="80"/>
      <c r="N22" s="80"/>
      <c r="O22" s="80"/>
      <c r="P22" s="79"/>
      <c r="S22" s="81"/>
    </row>
    <row r="23" spans="1:19" ht="63.75">
      <c r="A23" s="177">
        <f t="shared" si="0"/>
        <v>10</v>
      </c>
      <c r="B23" s="177"/>
      <c r="C23" s="227" t="s">
        <v>812</v>
      </c>
      <c r="D23" s="225" t="s">
        <v>144</v>
      </c>
      <c r="E23" s="54">
        <v>284.89999999999998</v>
      </c>
      <c r="F23" s="86"/>
      <c r="G23" s="178"/>
      <c r="H23" s="83"/>
      <c r="I23" s="178"/>
      <c r="J23" s="178"/>
      <c r="K23" s="79"/>
      <c r="L23" s="79"/>
      <c r="M23" s="80"/>
      <c r="N23" s="80"/>
      <c r="O23" s="80"/>
      <c r="P23" s="79"/>
      <c r="S23" s="81"/>
    </row>
    <row r="24" spans="1:19" ht="51">
      <c r="A24" s="177">
        <f t="shared" si="0"/>
        <v>11</v>
      </c>
      <c r="B24" s="177"/>
      <c r="C24" s="227" t="s">
        <v>811</v>
      </c>
      <c r="D24" s="225" t="s">
        <v>144</v>
      </c>
      <c r="E24" s="54">
        <v>37.799999999999997</v>
      </c>
      <c r="F24" s="86"/>
      <c r="G24" s="178"/>
      <c r="H24" s="83"/>
      <c r="I24" s="178"/>
      <c r="J24" s="178"/>
      <c r="K24" s="79"/>
      <c r="L24" s="79"/>
      <c r="M24" s="80"/>
      <c r="N24" s="80"/>
      <c r="O24" s="80"/>
      <c r="P24" s="79"/>
      <c r="S24" s="81"/>
    </row>
    <row r="25" spans="1:19" ht="51">
      <c r="A25" s="177">
        <f t="shared" si="0"/>
        <v>12</v>
      </c>
      <c r="B25" s="177"/>
      <c r="C25" s="227" t="s">
        <v>808</v>
      </c>
      <c r="D25" s="225" t="s">
        <v>144</v>
      </c>
      <c r="E25" s="54">
        <v>157.19999999999999</v>
      </c>
      <c r="F25" s="86"/>
      <c r="G25" s="178"/>
      <c r="H25" s="83"/>
      <c r="I25" s="178"/>
      <c r="J25" s="178"/>
      <c r="K25" s="79"/>
      <c r="L25" s="79"/>
      <c r="M25" s="80"/>
      <c r="N25" s="80"/>
      <c r="O25" s="80"/>
      <c r="P25" s="79"/>
      <c r="S25" s="81"/>
    </row>
    <row r="26" spans="1:19" ht="51">
      <c r="A26" s="177">
        <f t="shared" si="0"/>
        <v>13</v>
      </c>
      <c r="B26" s="177"/>
      <c r="C26" s="227" t="s">
        <v>809</v>
      </c>
      <c r="D26" s="225" t="s">
        <v>144</v>
      </c>
      <c r="E26" s="54">
        <v>63.5</v>
      </c>
      <c r="F26" s="86"/>
      <c r="G26" s="178"/>
      <c r="H26" s="83"/>
      <c r="I26" s="178"/>
      <c r="J26" s="178"/>
      <c r="K26" s="79"/>
      <c r="L26" s="79"/>
      <c r="M26" s="80"/>
      <c r="N26" s="80"/>
      <c r="O26" s="80"/>
      <c r="P26" s="79"/>
      <c r="S26" s="81"/>
    </row>
    <row r="27" spans="1:19" s="107" customFormat="1">
      <c r="A27" s="74">
        <f t="shared" si="0"/>
        <v>14</v>
      </c>
      <c r="B27" s="177"/>
      <c r="C27" s="224" t="s">
        <v>685</v>
      </c>
      <c r="D27" s="225"/>
      <c r="E27" s="54"/>
      <c r="F27" s="86"/>
      <c r="G27" s="178"/>
      <c r="H27" s="83"/>
      <c r="I27" s="178"/>
      <c r="J27" s="178"/>
      <c r="K27" s="79"/>
      <c r="L27" s="79"/>
      <c r="M27" s="80"/>
      <c r="N27" s="80"/>
      <c r="O27" s="80"/>
      <c r="P27" s="79"/>
      <c r="Q27" s="106"/>
      <c r="R27" s="106"/>
    </row>
    <row r="28" spans="1:19" s="107" customFormat="1" ht="102">
      <c r="A28" s="74">
        <f t="shared" si="0"/>
        <v>15</v>
      </c>
      <c r="B28" s="177"/>
      <c r="C28" s="227" t="s">
        <v>732</v>
      </c>
      <c r="D28" s="225" t="s">
        <v>144</v>
      </c>
      <c r="E28" s="54">
        <v>248.7</v>
      </c>
      <c r="F28" s="86"/>
      <c r="G28" s="178"/>
      <c r="H28" s="83"/>
      <c r="I28" s="178"/>
      <c r="J28" s="178"/>
      <c r="K28" s="79"/>
      <c r="L28" s="79"/>
      <c r="M28" s="80"/>
      <c r="N28" s="80"/>
      <c r="O28" s="80"/>
      <c r="P28" s="79"/>
      <c r="Q28" s="106"/>
      <c r="R28" s="106"/>
    </row>
    <row r="29" spans="1:19" s="107" customFormat="1" ht="63.75">
      <c r="A29" s="74">
        <f t="shared" si="0"/>
        <v>16</v>
      </c>
      <c r="B29" s="177"/>
      <c r="C29" s="227" t="s">
        <v>739</v>
      </c>
      <c r="D29" s="225" t="s">
        <v>144</v>
      </c>
      <c r="E29" s="54">
        <v>47</v>
      </c>
      <c r="F29" s="86"/>
      <c r="G29" s="178"/>
      <c r="H29" s="83"/>
      <c r="I29" s="178"/>
      <c r="J29" s="178"/>
      <c r="K29" s="79"/>
      <c r="L29" s="79"/>
      <c r="M29" s="80"/>
      <c r="N29" s="80"/>
      <c r="O29" s="80"/>
      <c r="P29" s="79"/>
      <c r="Q29" s="106"/>
      <c r="R29" s="106"/>
    </row>
    <row r="30" spans="1:19" s="107" customFormat="1">
      <c r="A30" s="74">
        <f t="shared" si="0"/>
        <v>17</v>
      </c>
      <c r="B30" s="177"/>
      <c r="C30" s="224" t="s">
        <v>733</v>
      </c>
      <c r="D30" s="225"/>
      <c r="E30" s="54"/>
      <c r="F30" s="86"/>
      <c r="G30" s="178"/>
      <c r="H30" s="83"/>
      <c r="I30" s="178"/>
      <c r="J30" s="178"/>
      <c r="K30" s="79"/>
      <c r="L30" s="79"/>
      <c r="M30" s="80"/>
      <c r="N30" s="80"/>
      <c r="O30" s="80"/>
      <c r="P30" s="79"/>
      <c r="Q30" s="106"/>
      <c r="R30" s="106"/>
    </row>
    <row r="31" spans="1:19" s="107" customFormat="1" ht="25.5">
      <c r="A31" s="74">
        <f t="shared" si="0"/>
        <v>18</v>
      </c>
      <c r="B31" s="177"/>
      <c r="C31" s="227" t="s">
        <v>738</v>
      </c>
      <c r="D31" s="225" t="s">
        <v>263</v>
      </c>
      <c r="E31" s="54">
        <v>209</v>
      </c>
      <c r="F31" s="86"/>
      <c r="G31" s="178"/>
      <c r="H31" s="83"/>
      <c r="I31" s="178"/>
      <c r="J31" s="178"/>
      <c r="K31" s="79"/>
      <c r="L31" s="79"/>
      <c r="M31" s="80"/>
      <c r="N31" s="80"/>
      <c r="O31" s="80"/>
      <c r="P31" s="79"/>
      <c r="Q31" s="106"/>
      <c r="R31" s="106"/>
    </row>
    <row r="32" spans="1:19" s="107" customFormat="1" ht="63.75">
      <c r="A32" s="74">
        <f t="shared" si="0"/>
        <v>19</v>
      </c>
      <c r="B32" s="177"/>
      <c r="C32" s="227" t="s">
        <v>734</v>
      </c>
      <c r="D32" s="225" t="s">
        <v>263</v>
      </c>
      <c r="E32" s="54">
        <v>8</v>
      </c>
      <c r="F32" s="86"/>
      <c r="G32" s="178"/>
      <c r="H32" s="83"/>
      <c r="I32" s="178"/>
      <c r="J32" s="178"/>
      <c r="K32" s="79"/>
      <c r="L32" s="79"/>
      <c r="M32" s="80"/>
      <c r="N32" s="80"/>
      <c r="O32" s="80"/>
      <c r="P32" s="79"/>
      <c r="Q32" s="106"/>
      <c r="R32" s="106"/>
    </row>
    <row r="33" spans="1:19">
      <c r="A33" s="177"/>
      <c r="B33" s="177"/>
      <c r="C33" s="36"/>
      <c r="D33" s="96"/>
      <c r="E33" s="86"/>
      <c r="F33" s="86"/>
      <c r="G33" s="178"/>
      <c r="H33" s="83"/>
      <c r="I33" s="83"/>
      <c r="J33" s="83"/>
      <c r="K33" s="79"/>
      <c r="L33" s="79"/>
      <c r="M33" s="80"/>
      <c r="N33" s="80"/>
      <c r="O33" s="80"/>
      <c r="P33" s="79"/>
      <c r="S33" s="81"/>
    </row>
    <row r="34" spans="1:19" s="65" customFormat="1" ht="38.25" customHeight="1">
      <c r="A34" s="89"/>
      <c r="B34" s="89"/>
      <c r="C34" s="113" t="str">
        <f>'1.1 Pamati, ā.inž.'!$C$43</f>
        <v xml:space="preserve">Tiešās izmaksas kopā, t. sk. darba devēja sociālais nodoklis </v>
      </c>
      <c r="D34" s="91"/>
      <c r="E34" s="92"/>
      <c r="F34" s="92"/>
      <c r="G34" s="92"/>
      <c r="H34" s="92"/>
      <c r="I34" s="92"/>
      <c r="J34" s="92"/>
      <c r="K34" s="93"/>
      <c r="L34" s="93">
        <f>SUM(L14:L33)</f>
        <v>0</v>
      </c>
      <c r="M34" s="93">
        <f>SUM(M14:M33)</f>
        <v>0</v>
      </c>
      <c r="N34" s="93">
        <f>SUM(N14:N33)</f>
        <v>0</v>
      </c>
      <c r="O34" s="93">
        <f>SUM(O14:O33)</f>
        <v>0</v>
      </c>
      <c r="P34" s="93">
        <f>SUM(P14:P33)</f>
        <v>0</v>
      </c>
      <c r="Q34" s="64"/>
      <c r="R34" s="64"/>
    </row>
    <row r="35" spans="1:19" s="107" customFormat="1">
      <c r="A35" s="163"/>
      <c r="B35" s="163"/>
      <c r="C35" s="164"/>
    </row>
    <row r="36" spans="1:19" s="107" customFormat="1">
      <c r="A36" s="106"/>
      <c r="B36" s="125"/>
      <c r="C36" s="164"/>
    </row>
    <row r="37" spans="1:19" s="107" customFormat="1">
      <c r="A37" s="163"/>
      <c r="B37" s="163"/>
      <c r="C37" s="164"/>
    </row>
    <row r="38" spans="1:19" s="107" customFormat="1">
      <c r="A38" s="125" t="str">
        <f>'1.1 Pamati, ā.inž.'!$A$47</f>
        <v xml:space="preserve">Sastādīja: </v>
      </c>
      <c r="B38" s="181"/>
      <c r="C38" s="182"/>
    </row>
    <row r="39" spans="1:19">
      <c r="A39" s="125"/>
      <c r="B39" s="81"/>
      <c r="C39" s="184"/>
      <c r="F39" s="187"/>
      <c r="Q39" s="82"/>
      <c r="R39" s="82"/>
    </row>
    <row r="40" spans="1:19">
      <c r="A40" s="125"/>
      <c r="B40" s="81"/>
      <c r="C40" s="81"/>
      <c r="Q40" s="82"/>
      <c r="R40" s="82"/>
    </row>
    <row r="41" spans="1:19" s="81" customFormat="1">
      <c r="A41" s="189"/>
      <c r="D41" s="82"/>
      <c r="E41" s="82"/>
      <c r="F41" s="82"/>
    </row>
    <row r="42" spans="1:19">
      <c r="A42" s="125" t="str">
        <f>'1.1 Pamati, ā.inž.'!$A$51</f>
        <v xml:space="preserve">Pārbaudīja: </v>
      </c>
      <c r="B42" s="81"/>
      <c r="C42" s="81"/>
      <c r="Q42" s="82"/>
      <c r="R42" s="82"/>
    </row>
    <row r="43" spans="1:19">
      <c r="A43" s="81"/>
      <c r="B43" s="81"/>
      <c r="C43" s="81"/>
      <c r="Q43" s="82"/>
      <c r="R43" s="82"/>
    </row>
    <row r="44" spans="1:19">
      <c r="A44" s="81"/>
      <c r="B44" s="81"/>
      <c r="C44" s="81"/>
      <c r="Q44" s="82"/>
      <c r="R44" s="82"/>
    </row>
    <row r="45" spans="1:19">
      <c r="A45" s="81"/>
      <c r="B45" s="81"/>
      <c r="C45" s="81"/>
      <c r="Q45" s="82"/>
      <c r="R45" s="82"/>
    </row>
  </sheetData>
  <mergeCells count="13">
    <mergeCell ref="A1:P1"/>
    <mergeCell ref="A2:P2"/>
    <mergeCell ref="M9:N9"/>
    <mergeCell ref="O9:P9"/>
    <mergeCell ref="A12:A13"/>
    <mergeCell ref="B12:B13"/>
    <mergeCell ref="C12:C13"/>
    <mergeCell ref="D12:D13"/>
    <mergeCell ref="E12:E13"/>
    <mergeCell ref="A4:P4"/>
    <mergeCell ref="A5:P5"/>
    <mergeCell ref="F12:K12"/>
    <mergeCell ref="L12:P12"/>
  </mergeCells>
  <printOptions horizontalCentered="1"/>
  <pageMargins left="0.74803149606299202" right="0.74803149606299202" top="1.0649606300000001" bottom="0.310433071" header="0.43307086614173201" footer="0.23622047244094499"/>
  <pageSetup paperSize="9" scale="7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22B4B-8D6E-4688-99DD-7096795F5F84}">
  <sheetPr>
    <tabColor rgb="FF00B0F0"/>
  </sheetPr>
  <dimension ref="A1:S32"/>
  <sheetViews>
    <sheetView view="pageBreakPreview" zoomScale="85" zoomScaleNormal="85" workbookViewId="0">
      <selection activeCell="K22" sqref="K22"/>
    </sheetView>
  </sheetViews>
  <sheetFormatPr defaultColWidth="9.28515625" defaultRowHeight="12.75"/>
  <cols>
    <col min="1" max="1" width="4.5703125" style="82" customWidth="1"/>
    <col min="2" max="2" width="5.5703125" style="82" customWidth="1"/>
    <col min="3" max="3" width="39.5703125" style="82" customWidth="1"/>
    <col min="4" max="4" width="6.7109375" style="82" customWidth="1"/>
    <col min="5" max="5" width="8.5703125" style="82" customWidth="1"/>
    <col min="6" max="6" width="9.28515625" style="82" customWidth="1"/>
    <col min="7" max="7" width="9" style="82" customWidth="1"/>
    <col min="8" max="8" width="9.5703125" style="82" customWidth="1"/>
    <col min="9" max="9" width="9.7109375" style="82" customWidth="1"/>
    <col min="10" max="10" width="8.7109375" style="82" customWidth="1"/>
    <col min="11" max="11" width="10.28515625" style="82" customWidth="1"/>
    <col min="12" max="12" width="11" style="82" customWidth="1"/>
    <col min="13" max="13" width="11.28515625" style="82" customWidth="1"/>
    <col min="14" max="14" width="11.42578125" style="82" customWidth="1"/>
    <col min="15" max="15" width="9.7109375" style="82" customWidth="1"/>
    <col min="16" max="16" width="10.7109375" style="82" customWidth="1"/>
    <col min="17" max="17" width="9.42578125" style="81" customWidth="1"/>
    <col min="18" max="18" width="9.28515625" style="81"/>
    <col min="19" max="19" width="11" style="82" customWidth="1"/>
    <col min="20" max="16384" width="9.28515625" style="82"/>
  </cols>
  <sheetData>
    <row r="1" spans="1:19" s="65" customFormat="1">
      <c r="A1" s="392" t="s">
        <v>73</v>
      </c>
      <c r="B1" s="392"/>
      <c r="C1" s="392"/>
      <c r="D1" s="392"/>
      <c r="E1" s="392"/>
      <c r="F1" s="392"/>
      <c r="G1" s="392"/>
      <c r="H1" s="392"/>
      <c r="I1" s="392"/>
      <c r="J1" s="392"/>
      <c r="K1" s="392"/>
      <c r="L1" s="392"/>
      <c r="M1" s="392"/>
      <c r="N1" s="392"/>
      <c r="O1" s="392"/>
      <c r="P1" s="392"/>
      <c r="Q1" s="63"/>
      <c r="R1" s="64"/>
    </row>
    <row r="2" spans="1:19" s="65" customFormat="1">
      <c r="A2" s="393" t="str">
        <f>Kops.2!C27</f>
        <v>Aprīkojums iekštelpu</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0"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0.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P18</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7"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f>ROW()-13</f>
        <v>1</v>
      </c>
      <c r="B14" s="177"/>
      <c r="C14" s="224" t="s">
        <v>741</v>
      </c>
      <c r="D14" s="225"/>
      <c r="E14" s="54"/>
      <c r="F14" s="86"/>
      <c r="G14" s="178"/>
      <c r="H14" s="83"/>
      <c r="I14" s="178"/>
      <c r="J14" s="178"/>
      <c r="K14" s="111"/>
      <c r="L14" s="111"/>
      <c r="M14" s="112"/>
      <c r="N14" s="112"/>
      <c r="O14" s="112"/>
      <c r="P14" s="111"/>
      <c r="Q14" s="106"/>
      <c r="R14" s="106"/>
      <c r="S14" s="226"/>
    </row>
    <row r="15" spans="1:19" s="107" customFormat="1">
      <c r="A15" s="74">
        <f>ROW()-13</f>
        <v>2</v>
      </c>
      <c r="B15" s="177"/>
      <c r="C15" s="227" t="s">
        <v>744</v>
      </c>
      <c r="D15" s="225" t="s">
        <v>625</v>
      </c>
      <c r="E15" s="54">
        <v>1</v>
      </c>
      <c r="F15" s="86"/>
      <c r="G15" s="178"/>
      <c r="H15" s="83"/>
      <c r="I15" s="178"/>
      <c r="J15" s="178"/>
      <c r="K15" s="111"/>
      <c r="L15" s="111"/>
      <c r="M15" s="112"/>
      <c r="N15" s="112"/>
      <c r="O15" s="112"/>
      <c r="P15" s="111"/>
      <c r="Q15" s="106"/>
      <c r="R15" s="106"/>
      <c r="S15" s="226"/>
    </row>
    <row r="16" spans="1:19" s="107" customFormat="1">
      <c r="A16" s="74">
        <f>ROW()-13</f>
        <v>3</v>
      </c>
      <c r="B16" s="177"/>
      <c r="C16" s="227" t="s">
        <v>745</v>
      </c>
      <c r="D16" s="225" t="s">
        <v>625</v>
      </c>
      <c r="E16" s="54">
        <v>1</v>
      </c>
      <c r="F16" s="86"/>
      <c r="G16" s="178"/>
      <c r="H16" s="83"/>
      <c r="I16" s="178"/>
      <c r="J16" s="178"/>
      <c r="K16" s="111"/>
      <c r="L16" s="111"/>
      <c r="M16" s="112"/>
      <c r="N16" s="112"/>
      <c r="O16" s="112"/>
      <c r="P16" s="111"/>
      <c r="Q16" s="106"/>
      <c r="R16" s="106"/>
      <c r="S16" s="226"/>
    </row>
    <row r="17" spans="1:18">
      <c r="A17" s="74"/>
      <c r="B17" s="74"/>
      <c r="C17" s="108"/>
      <c r="D17" s="53"/>
      <c r="E17" s="109"/>
      <c r="F17" s="109"/>
      <c r="G17" s="109"/>
      <c r="H17" s="229"/>
      <c r="I17" s="110"/>
      <c r="J17" s="110"/>
      <c r="K17" s="111"/>
      <c r="L17" s="111"/>
      <c r="M17" s="112"/>
      <c r="N17" s="112"/>
      <c r="O17" s="112"/>
      <c r="P17" s="111"/>
    </row>
    <row r="18" spans="1:18" s="65" customFormat="1" ht="25.5">
      <c r="A18" s="89"/>
      <c r="B18" s="89"/>
      <c r="C18" s="113" t="str">
        <f>'1.1 Pamati, ā.inž.'!$C$43</f>
        <v xml:space="preserve">Tiešās izmaksas kopā, t. sk. darba devēja sociālais nodoklis </v>
      </c>
      <c r="D18" s="91"/>
      <c r="E18" s="92"/>
      <c r="F18" s="92"/>
      <c r="G18" s="92"/>
      <c r="H18" s="92"/>
      <c r="I18" s="92"/>
      <c r="J18" s="92"/>
      <c r="K18" s="93"/>
      <c r="L18" s="93">
        <f>SUM(L14:L17)</f>
        <v>0</v>
      </c>
      <c r="M18" s="93">
        <f>SUM(M14:M17)</f>
        <v>0</v>
      </c>
      <c r="N18" s="93">
        <f>SUM(N14:N17)</f>
        <v>0</v>
      </c>
      <c r="O18" s="93">
        <f>SUM(O14:O17)</f>
        <v>0</v>
      </c>
      <c r="P18" s="93">
        <f>SUM(P14:P17)</f>
        <v>0</v>
      </c>
      <c r="Q18" s="64"/>
      <c r="R18" s="64"/>
    </row>
    <row r="19" spans="1:18" s="107" customFormat="1">
      <c r="A19" s="163"/>
      <c r="B19" s="163"/>
      <c r="C19" s="164"/>
    </row>
    <row r="20" spans="1:18" s="107" customFormat="1">
      <c r="A20" s="106"/>
      <c r="B20" s="125"/>
      <c r="C20" s="164"/>
      <c r="D20" s="164"/>
      <c r="E20" s="164"/>
      <c r="F20" s="164"/>
    </row>
    <row r="21" spans="1:18" s="107" customFormat="1">
      <c r="A21" s="163"/>
      <c r="B21" s="163"/>
      <c r="C21" s="164"/>
    </row>
    <row r="22" spans="1:18" s="107" customFormat="1">
      <c r="A22" s="125" t="str">
        <f>'1.1 Pamati, ā.inž.'!$A$47</f>
        <v xml:space="preserve">Sastādīja: </v>
      </c>
      <c r="B22" s="181"/>
      <c r="C22" s="182"/>
    </row>
    <row r="23" spans="1:18">
      <c r="A23" s="125"/>
      <c r="B23" s="81"/>
      <c r="C23" s="184"/>
      <c r="F23" s="187"/>
      <c r="Q23" s="82"/>
      <c r="R23" s="82"/>
    </row>
    <row r="24" spans="1:18">
      <c r="A24" s="125"/>
      <c r="B24" s="81"/>
      <c r="C24" s="81"/>
      <c r="Q24" s="82"/>
      <c r="R24" s="82"/>
    </row>
    <row r="25" spans="1:18" s="81" customFormat="1">
      <c r="A25" s="189"/>
      <c r="D25" s="82"/>
      <c r="E25" s="82"/>
      <c r="F25" s="82"/>
    </row>
    <row r="26" spans="1:18">
      <c r="A26" s="125" t="str">
        <f>'1.1 Pamati, ā.inž.'!$A$51</f>
        <v xml:space="preserve">Pārbaudīja: </v>
      </c>
      <c r="B26" s="81"/>
      <c r="C26" s="81"/>
      <c r="Q26" s="82"/>
      <c r="R26" s="82"/>
    </row>
    <row r="27" spans="1:18">
      <c r="A27" s="81"/>
      <c r="B27" s="81"/>
      <c r="C27" s="81"/>
      <c r="Q27" s="82"/>
      <c r="R27" s="82"/>
    </row>
    <row r="28" spans="1:18">
      <c r="A28" s="81"/>
      <c r="B28" s="81"/>
      <c r="C28" s="81"/>
      <c r="Q28" s="82"/>
      <c r="R28" s="82"/>
    </row>
    <row r="29" spans="1:18">
      <c r="A29" s="81"/>
      <c r="B29" s="81"/>
      <c r="C29" s="81"/>
      <c r="Q29" s="82"/>
      <c r="R29" s="82"/>
    </row>
    <row r="30" spans="1:18" s="65" customFormat="1">
      <c r="A30" s="114"/>
      <c r="B30" s="114"/>
      <c r="C30" s="114"/>
      <c r="D30" s="115"/>
      <c r="E30" s="116"/>
      <c r="F30" s="116"/>
      <c r="G30" s="116"/>
      <c r="J30" s="116"/>
      <c r="K30" s="116"/>
      <c r="L30" s="116"/>
      <c r="M30" s="116"/>
      <c r="N30" s="116"/>
      <c r="O30" s="116"/>
      <c r="P30" s="116"/>
      <c r="Q30" s="64"/>
      <c r="R30" s="64"/>
    </row>
    <row r="31" spans="1:18" s="65" customFormat="1">
      <c r="A31" s="117"/>
      <c r="B31" s="117"/>
      <c r="C31" s="82"/>
      <c r="D31" s="117"/>
      <c r="E31" s="116"/>
      <c r="F31" s="116"/>
      <c r="G31" s="116"/>
      <c r="J31" s="117"/>
      <c r="K31" s="117"/>
      <c r="L31" s="117"/>
      <c r="M31" s="116"/>
      <c r="N31" s="116"/>
      <c r="O31" s="116"/>
      <c r="P31" s="116"/>
      <c r="Q31" s="64"/>
      <c r="R31" s="64"/>
    </row>
    <row r="32" spans="1:18" s="65" customFormat="1">
      <c r="A32" s="118"/>
      <c r="B32" s="118"/>
      <c r="C32" s="82"/>
      <c r="D32" s="115"/>
      <c r="E32" s="116"/>
      <c r="F32" s="116"/>
      <c r="G32" s="116"/>
      <c r="J32" s="116"/>
      <c r="K32" s="116"/>
      <c r="L32" s="116"/>
      <c r="M32" s="116"/>
      <c r="N32" s="116"/>
      <c r="O32" s="116"/>
      <c r="P32" s="116"/>
      <c r="Q32" s="64"/>
      <c r="R32" s="64"/>
    </row>
  </sheetData>
  <mergeCells count="13">
    <mergeCell ref="B12:B13"/>
    <mergeCell ref="C12:C13"/>
    <mergeCell ref="D12:D13"/>
    <mergeCell ref="E12:E13"/>
    <mergeCell ref="F12:K12"/>
    <mergeCell ref="L12:P12"/>
    <mergeCell ref="A1:P1"/>
    <mergeCell ref="A2:P2"/>
    <mergeCell ref="M9:N9"/>
    <mergeCell ref="O9:P9"/>
    <mergeCell ref="A12:A13"/>
    <mergeCell ref="A4:P4"/>
    <mergeCell ref="A5:P5"/>
  </mergeCells>
  <printOptions horizontalCentered="1"/>
  <pageMargins left="0.74803149606299202" right="0.74803149606299202" top="1.3149606300000001" bottom="0.60433070899999997" header="0.43307086614173201" footer="0.23622047244094499"/>
  <pageSetup paperSize="9" scale="75"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06B41-FF1E-47B8-A63F-57A9A3315ADF}">
  <sheetPr>
    <tabColor rgb="FF00B0F0"/>
  </sheetPr>
  <dimension ref="A1:S79"/>
  <sheetViews>
    <sheetView view="pageBreakPreview" topLeftCell="A49" zoomScale="85" zoomScaleNormal="85" workbookViewId="0">
      <selection activeCell="F15" sqref="F15:P64"/>
    </sheetView>
  </sheetViews>
  <sheetFormatPr defaultColWidth="9.28515625" defaultRowHeight="12.75"/>
  <cols>
    <col min="1" max="1" width="4.5703125" style="82" customWidth="1"/>
    <col min="2" max="2" width="5.5703125" style="82" customWidth="1"/>
    <col min="3" max="3" width="39.5703125" style="82" customWidth="1"/>
    <col min="4" max="4" width="6.7109375" style="82" customWidth="1"/>
    <col min="5" max="5" width="8.5703125" style="82" customWidth="1"/>
    <col min="6" max="6" width="9.28515625" style="82" customWidth="1"/>
    <col min="7" max="7" width="9" style="82" customWidth="1"/>
    <col min="8" max="8" width="9.5703125" style="82" customWidth="1"/>
    <col min="9" max="9" width="9.7109375" style="82" customWidth="1"/>
    <col min="10" max="10" width="8.7109375" style="82" customWidth="1"/>
    <col min="11" max="11" width="10.28515625" style="82" customWidth="1"/>
    <col min="12" max="12" width="11" style="82" customWidth="1"/>
    <col min="13" max="13" width="11.28515625" style="82" customWidth="1"/>
    <col min="14" max="14" width="11.42578125" style="82" customWidth="1"/>
    <col min="15" max="15" width="9.7109375" style="82" customWidth="1"/>
    <col min="16" max="16" width="10.7109375" style="82" customWidth="1"/>
    <col min="17" max="17" width="9.42578125" style="81" customWidth="1"/>
    <col min="18" max="18" width="9.28515625" style="81"/>
    <col min="19" max="19" width="11" style="82" customWidth="1"/>
    <col min="20" max="16384" width="9.28515625" style="82"/>
  </cols>
  <sheetData>
    <row r="1" spans="1:19" s="65" customFormat="1">
      <c r="A1" s="392" t="s">
        <v>794</v>
      </c>
      <c r="B1" s="392"/>
      <c r="C1" s="392"/>
      <c r="D1" s="392"/>
      <c r="E1" s="392"/>
      <c r="F1" s="392"/>
      <c r="G1" s="392"/>
      <c r="H1" s="392"/>
      <c r="I1" s="392"/>
      <c r="J1" s="392"/>
      <c r="K1" s="392"/>
      <c r="L1" s="392"/>
      <c r="M1" s="392"/>
      <c r="N1" s="392"/>
      <c r="O1" s="392"/>
      <c r="P1" s="392"/>
      <c r="Q1" s="63"/>
      <c r="R1" s="64"/>
    </row>
    <row r="2" spans="1:19" s="65" customFormat="1">
      <c r="A2" s="393" t="s">
        <v>746</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0"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0.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P65</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7"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f>ROW()-13</f>
        <v>1</v>
      </c>
      <c r="B14" s="74"/>
      <c r="C14" s="119" t="s">
        <v>760</v>
      </c>
      <c r="D14" s="50"/>
      <c r="E14" s="77"/>
      <c r="F14" s="77"/>
      <c r="G14" s="77"/>
      <c r="H14" s="78"/>
      <c r="I14" s="78"/>
      <c r="J14" s="78"/>
      <c r="K14" s="79">
        <f>ROUND(H14+I14+J14,2)</f>
        <v>0</v>
      </c>
      <c r="L14" s="79">
        <f>ROUND(F14*E14,2)</f>
        <v>0</v>
      </c>
      <c r="M14" s="80">
        <f>ROUND(H14*E14,2)</f>
        <v>0</v>
      </c>
      <c r="N14" s="80">
        <f>ROUND(I14*E14,2)</f>
        <v>0</v>
      </c>
      <c r="O14" s="80">
        <f>ROUND(J14*E14,2)</f>
        <v>0</v>
      </c>
      <c r="P14" s="79">
        <f>ROUND(M14+N14+O14,2)</f>
        <v>0</v>
      </c>
      <c r="Q14" s="106"/>
      <c r="R14" s="106"/>
    </row>
    <row r="15" spans="1:19" s="107" customFormat="1" ht="25.5">
      <c r="A15" s="74">
        <f t="shared" ref="A15:A63" si="0">ROW()-13</f>
        <v>2</v>
      </c>
      <c r="B15" s="177"/>
      <c r="C15" s="36" t="s">
        <v>804</v>
      </c>
      <c r="D15" s="96" t="s">
        <v>625</v>
      </c>
      <c r="E15" s="86">
        <v>6</v>
      </c>
      <c r="F15" s="86"/>
      <c r="G15" s="178"/>
      <c r="H15" s="83"/>
      <c r="I15" s="78"/>
      <c r="J15" s="78"/>
      <c r="K15" s="79"/>
      <c r="L15" s="79"/>
      <c r="M15" s="80"/>
      <c r="N15" s="80"/>
      <c r="O15" s="80"/>
      <c r="P15" s="79"/>
      <c r="Q15" s="106"/>
      <c r="R15" s="106"/>
      <c r="S15" s="226"/>
    </row>
    <row r="16" spans="1:19" s="107" customFormat="1" ht="25.5">
      <c r="A16" s="74">
        <f t="shared" si="0"/>
        <v>3</v>
      </c>
      <c r="B16" s="177"/>
      <c r="C16" s="36" t="s">
        <v>748</v>
      </c>
      <c r="D16" s="96" t="s">
        <v>625</v>
      </c>
      <c r="E16" s="86">
        <v>6</v>
      </c>
      <c r="F16" s="86"/>
      <c r="G16" s="178"/>
      <c r="H16" s="83"/>
      <c r="I16" s="78"/>
      <c r="J16" s="78"/>
      <c r="K16" s="79"/>
      <c r="L16" s="79"/>
      <c r="M16" s="80"/>
      <c r="N16" s="80"/>
      <c r="O16" s="80"/>
      <c r="P16" s="79"/>
      <c r="Q16" s="106"/>
      <c r="R16" s="106"/>
      <c r="S16" s="226"/>
    </row>
    <row r="17" spans="1:19" s="107" customFormat="1" ht="25.5">
      <c r="A17" s="74">
        <f t="shared" si="0"/>
        <v>4</v>
      </c>
      <c r="B17" s="177"/>
      <c r="C17" s="36" t="s">
        <v>749</v>
      </c>
      <c r="D17" s="96" t="s">
        <v>625</v>
      </c>
      <c r="E17" s="86">
        <v>6</v>
      </c>
      <c r="F17" s="86"/>
      <c r="G17" s="178"/>
      <c r="H17" s="83"/>
      <c r="I17" s="78"/>
      <c r="J17" s="78"/>
      <c r="K17" s="79"/>
      <c r="L17" s="79"/>
      <c r="M17" s="80"/>
      <c r="N17" s="80"/>
      <c r="O17" s="80"/>
      <c r="P17" s="79"/>
      <c r="Q17" s="106"/>
      <c r="R17" s="106"/>
      <c r="S17" s="226"/>
    </row>
    <row r="18" spans="1:19" s="107" customFormat="1" ht="25.5">
      <c r="A18" s="74">
        <f t="shared" si="0"/>
        <v>5</v>
      </c>
      <c r="B18" s="177"/>
      <c r="C18" s="36" t="s">
        <v>751</v>
      </c>
      <c r="D18" s="96" t="s">
        <v>625</v>
      </c>
      <c r="E18" s="86">
        <v>6</v>
      </c>
      <c r="F18" s="86"/>
      <c r="G18" s="178"/>
      <c r="H18" s="83"/>
      <c r="I18" s="78"/>
      <c r="J18" s="78"/>
      <c r="K18" s="79"/>
      <c r="L18" s="79"/>
      <c r="M18" s="80"/>
      <c r="N18" s="80"/>
      <c r="O18" s="80"/>
      <c r="P18" s="79"/>
      <c r="Q18" s="106"/>
      <c r="R18" s="106"/>
      <c r="S18" s="226"/>
    </row>
    <row r="19" spans="1:19" s="107" customFormat="1">
      <c r="A19" s="74">
        <f t="shared" si="0"/>
        <v>6</v>
      </c>
      <c r="B19" s="177"/>
      <c r="C19" s="36" t="s">
        <v>752</v>
      </c>
      <c r="D19" s="96" t="s">
        <v>625</v>
      </c>
      <c r="E19" s="86">
        <v>6</v>
      </c>
      <c r="F19" s="86"/>
      <c r="G19" s="178"/>
      <c r="H19" s="83"/>
      <c r="I19" s="78"/>
      <c r="J19" s="78"/>
      <c r="K19" s="79"/>
      <c r="L19" s="79"/>
      <c r="M19" s="80"/>
      <c r="N19" s="80"/>
      <c r="O19" s="80"/>
      <c r="P19" s="79"/>
      <c r="Q19" s="106"/>
      <c r="R19" s="106"/>
      <c r="S19" s="226"/>
    </row>
    <row r="20" spans="1:19" s="107" customFormat="1" ht="25.5">
      <c r="A20" s="74">
        <f t="shared" si="0"/>
        <v>7</v>
      </c>
      <c r="B20" s="177"/>
      <c r="C20" s="36" t="s">
        <v>753</v>
      </c>
      <c r="D20" s="96" t="s">
        <v>625</v>
      </c>
      <c r="E20" s="86">
        <v>6</v>
      </c>
      <c r="F20" s="86"/>
      <c r="G20" s="178"/>
      <c r="H20" s="83"/>
      <c r="I20" s="78"/>
      <c r="J20" s="78"/>
      <c r="K20" s="79"/>
      <c r="L20" s="79"/>
      <c r="M20" s="80"/>
      <c r="N20" s="80"/>
      <c r="O20" s="80"/>
      <c r="P20" s="79"/>
      <c r="Q20" s="106"/>
      <c r="R20" s="106"/>
      <c r="S20" s="226"/>
    </row>
    <row r="21" spans="1:19" s="107" customFormat="1" ht="25.5">
      <c r="A21" s="74">
        <f t="shared" si="0"/>
        <v>8</v>
      </c>
      <c r="B21" s="177"/>
      <c r="C21" s="36" t="s">
        <v>754</v>
      </c>
      <c r="D21" s="96" t="s">
        <v>625</v>
      </c>
      <c r="E21" s="86">
        <v>6</v>
      </c>
      <c r="F21" s="86"/>
      <c r="G21" s="178"/>
      <c r="H21" s="83"/>
      <c r="I21" s="78"/>
      <c r="J21" s="78"/>
      <c r="K21" s="79"/>
      <c r="L21" s="79"/>
      <c r="M21" s="80"/>
      <c r="N21" s="80"/>
      <c r="O21" s="80"/>
      <c r="P21" s="79"/>
      <c r="Q21" s="106"/>
      <c r="R21" s="106"/>
      <c r="S21" s="226"/>
    </row>
    <row r="22" spans="1:19" s="107" customFormat="1">
      <c r="A22" s="74">
        <f t="shared" si="0"/>
        <v>9</v>
      </c>
      <c r="B22" s="177"/>
      <c r="C22" s="36" t="s">
        <v>755</v>
      </c>
      <c r="D22" s="96" t="s">
        <v>625</v>
      </c>
      <c r="E22" s="86">
        <v>6</v>
      </c>
      <c r="F22" s="86"/>
      <c r="G22" s="178"/>
      <c r="H22" s="83"/>
      <c r="I22" s="78"/>
      <c r="J22" s="78"/>
      <c r="K22" s="79"/>
      <c r="L22" s="79"/>
      <c r="M22" s="80"/>
      <c r="N22" s="80"/>
      <c r="O22" s="80"/>
      <c r="P22" s="79"/>
      <c r="Q22" s="106"/>
      <c r="R22" s="106"/>
      <c r="S22" s="226"/>
    </row>
    <row r="23" spans="1:19" s="107" customFormat="1" ht="25.5">
      <c r="A23" s="74">
        <f t="shared" si="0"/>
        <v>10</v>
      </c>
      <c r="B23" s="177"/>
      <c r="C23" s="36" t="s">
        <v>756</v>
      </c>
      <c r="D23" s="96" t="s">
        <v>625</v>
      </c>
      <c r="E23" s="86">
        <v>6</v>
      </c>
      <c r="F23" s="86"/>
      <c r="G23" s="178"/>
      <c r="H23" s="83"/>
      <c r="I23" s="78"/>
      <c r="J23" s="78"/>
      <c r="K23" s="79"/>
      <c r="L23" s="79"/>
      <c r="M23" s="80"/>
      <c r="N23" s="80"/>
      <c r="O23" s="80"/>
      <c r="P23" s="79"/>
      <c r="Q23" s="106"/>
      <c r="R23" s="106"/>
      <c r="S23" s="226"/>
    </row>
    <row r="24" spans="1:19" s="107" customFormat="1">
      <c r="A24" s="74">
        <f t="shared" si="0"/>
        <v>11</v>
      </c>
      <c r="B24" s="177"/>
      <c r="C24" s="36" t="s">
        <v>757</v>
      </c>
      <c r="D24" s="96" t="s">
        <v>625</v>
      </c>
      <c r="E24" s="86">
        <v>6</v>
      </c>
      <c r="F24" s="86"/>
      <c r="G24" s="178"/>
      <c r="H24" s="83"/>
      <c r="I24" s="78"/>
      <c r="J24" s="78"/>
      <c r="K24" s="79"/>
      <c r="L24" s="79"/>
      <c r="M24" s="80"/>
      <c r="N24" s="80"/>
      <c r="O24" s="80"/>
      <c r="P24" s="79"/>
      <c r="Q24" s="106"/>
      <c r="R24" s="106"/>
      <c r="S24" s="226"/>
    </row>
    <row r="25" spans="1:19" s="107" customFormat="1">
      <c r="A25" s="74">
        <f t="shared" si="0"/>
        <v>12</v>
      </c>
      <c r="B25" s="177"/>
      <c r="C25" s="39" t="s">
        <v>761</v>
      </c>
      <c r="D25" s="96"/>
      <c r="E25" s="86"/>
      <c r="F25" s="86"/>
      <c r="G25" s="178"/>
      <c r="H25" s="83"/>
      <c r="I25" s="78"/>
      <c r="J25" s="78"/>
      <c r="K25" s="79"/>
      <c r="L25" s="79"/>
      <c r="M25" s="80"/>
      <c r="N25" s="80"/>
      <c r="O25" s="80"/>
      <c r="P25" s="79"/>
      <c r="Q25" s="106"/>
      <c r="R25" s="106"/>
      <c r="S25" s="226"/>
    </row>
    <row r="26" spans="1:19" s="107" customFormat="1" ht="38.25">
      <c r="A26" s="74">
        <f t="shared" si="0"/>
        <v>13</v>
      </c>
      <c r="B26" s="177"/>
      <c r="C26" s="36" t="s">
        <v>765</v>
      </c>
      <c r="D26" s="96" t="s">
        <v>625</v>
      </c>
      <c r="E26" s="86">
        <v>6</v>
      </c>
      <c r="F26" s="86"/>
      <c r="G26" s="178"/>
      <c r="H26" s="83"/>
      <c r="I26" s="78"/>
      <c r="J26" s="78"/>
      <c r="K26" s="79"/>
      <c r="L26" s="79"/>
      <c r="M26" s="80"/>
      <c r="N26" s="80"/>
      <c r="O26" s="80"/>
      <c r="P26" s="79"/>
      <c r="Q26" s="106"/>
      <c r="R26" s="106"/>
      <c r="S26" s="226"/>
    </row>
    <row r="27" spans="1:19" s="107" customFormat="1" ht="38.25">
      <c r="A27" s="74">
        <f t="shared" si="0"/>
        <v>14</v>
      </c>
      <c r="B27" s="177"/>
      <c r="C27" s="36" t="s">
        <v>766</v>
      </c>
      <c r="D27" s="96" t="s">
        <v>625</v>
      </c>
      <c r="E27" s="86">
        <v>6</v>
      </c>
      <c r="F27" s="86"/>
      <c r="G27" s="178"/>
      <c r="H27" s="83"/>
      <c r="I27" s="78"/>
      <c r="J27" s="78"/>
      <c r="K27" s="79"/>
      <c r="L27" s="79"/>
      <c r="M27" s="80"/>
      <c r="N27" s="80"/>
      <c r="O27" s="80"/>
      <c r="P27" s="79"/>
      <c r="Q27" s="106"/>
      <c r="R27" s="106"/>
      <c r="S27" s="226"/>
    </row>
    <row r="28" spans="1:19" s="107" customFormat="1" ht="38.25">
      <c r="A28" s="74">
        <f t="shared" si="0"/>
        <v>15</v>
      </c>
      <c r="B28" s="177"/>
      <c r="C28" s="36" t="s">
        <v>767</v>
      </c>
      <c r="D28" s="96" t="s">
        <v>625</v>
      </c>
      <c r="E28" s="86">
        <v>12</v>
      </c>
      <c r="F28" s="86"/>
      <c r="G28" s="178"/>
      <c r="H28" s="83"/>
      <c r="I28" s="78"/>
      <c r="J28" s="78"/>
      <c r="K28" s="79"/>
      <c r="L28" s="79"/>
      <c r="M28" s="80"/>
      <c r="N28" s="80"/>
      <c r="O28" s="80"/>
      <c r="P28" s="79"/>
      <c r="Q28" s="106"/>
      <c r="R28" s="106"/>
      <c r="S28" s="226"/>
    </row>
    <row r="29" spans="1:19" s="107" customFormat="1" ht="25.5">
      <c r="A29" s="74">
        <f t="shared" si="0"/>
        <v>16</v>
      </c>
      <c r="B29" s="177"/>
      <c r="C29" s="36" t="s">
        <v>768</v>
      </c>
      <c r="D29" s="96" t="s">
        <v>625</v>
      </c>
      <c r="E29" s="86">
        <v>6</v>
      </c>
      <c r="F29" s="86"/>
      <c r="G29" s="178"/>
      <c r="H29" s="83"/>
      <c r="I29" s="78"/>
      <c r="J29" s="78"/>
      <c r="K29" s="79"/>
      <c r="L29" s="79"/>
      <c r="M29" s="80"/>
      <c r="N29" s="80"/>
      <c r="O29" s="80"/>
      <c r="P29" s="79"/>
      <c r="Q29" s="106"/>
      <c r="R29" s="106"/>
      <c r="S29" s="226"/>
    </row>
    <row r="30" spans="1:19" s="107" customFormat="1" ht="38.25">
      <c r="A30" s="74">
        <f t="shared" si="0"/>
        <v>17</v>
      </c>
      <c r="B30" s="177"/>
      <c r="C30" s="36" t="s">
        <v>806</v>
      </c>
      <c r="D30" s="96" t="s">
        <v>625</v>
      </c>
      <c r="E30" s="86">
        <v>6</v>
      </c>
      <c r="F30" s="86"/>
      <c r="G30" s="178"/>
      <c r="H30" s="83"/>
      <c r="I30" s="78"/>
      <c r="J30" s="78"/>
      <c r="K30" s="79"/>
      <c r="L30" s="79"/>
      <c r="M30" s="80"/>
      <c r="N30" s="80"/>
      <c r="O30" s="80"/>
      <c r="P30" s="79"/>
      <c r="Q30" s="106"/>
      <c r="R30" s="106"/>
      <c r="S30" s="226"/>
    </row>
    <row r="31" spans="1:19" s="107" customFormat="1" ht="25.5">
      <c r="A31" s="74">
        <f t="shared" si="0"/>
        <v>18</v>
      </c>
      <c r="B31" s="177"/>
      <c r="C31" s="36" t="s">
        <v>770</v>
      </c>
      <c r="D31" s="96" t="s">
        <v>625</v>
      </c>
      <c r="E31" s="86">
        <v>6</v>
      </c>
      <c r="F31" s="86"/>
      <c r="G31" s="178"/>
      <c r="H31" s="83"/>
      <c r="I31" s="78"/>
      <c r="J31" s="78"/>
      <c r="K31" s="79"/>
      <c r="L31" s="79"/>
      <c r="M31" s="80"/>
      <c r="N31" s="80"/>
      <c r="O31" s="80"/>
      <c r="P31" s="79"/>
      <c r="Q31" s="106"/>
      <c r="R31" s="106"/>
      <c r="S31" s="226"/>
    </row>
    <row r="32" spans="1:19" s="107" customFormat="1">
      <c r="A32" s="74">
        <f t="shared" si="0"/>
        <v>19</v>
      </c>
      <c r="B32" s="177"/>
      <c r="C32" s="36" t="s">
        <v>952</v>
      </c>
      <c r="D32" s="96" t="s">
        <v>625</v>
      </c>
      <c r="E32" s="86">
        <v>6</v>
      </c>
      <c r="F32" s="86"/>
      <c r="G32" s="178"/>
      <c r="H32" s="83"/>
      <c r="I32" s="78"/>
      <c r="J32" s="78"/>
      <c r="K32" s="79"/>
      <c r="L32" s="79"/>
      <c r="M32" s="80"/>
      <c r="N32" s="80"/>
      <c r="O32" s="80"/>
      <c r="P32" s="79"/>
      <c r="Q32" s="106"/>
      <c r="R32" s="106"/>
      <c r="S32" s="226"/>
    </row>
    <row r="33" spans="1:19" s="107" customFormat="1">
      <c r="A33" s="74">
        <f t="shared" si="0"/>
        <v>20</v>
      </c>
      <c r="B33" s="177"/>
      <c r="C33" s="36" t="s">
        <v>951</v>
      </c>
      <c r="D33" s="96" t="s">
        <v>625</v>
      </c>
      <c r="E33" s="86">
        <v>6</v>
      </c>
      <c r="F33" s="86"/>
      <c r="G33" s="178"/>
      <c r="H33" s="83"/>
      <c r="I33" s="78"/>
      <c r="J33" s="78"/>
      <c r="K33" s="79"/>
      <c r="L33" s="79"/>
      <c r="M33" s="80"/>
      <c r="N33" s="80"/>
      <c r="O33" s="80"/>
      <c r="P33" s="79"/>
      <c r="Q33" s="106"/>
      <c r="R33" s="106"/>
      <c r="S33" s="226"/>
    </row>
    <row r="34" spans="1:19" s="107" customFormat="1" ht="38.25">
      <c r="A34" s="74">
        <f t="shared" si="0"/>
        <v>21</v>
      </c>
      <c r="B34" s="177"/>
      <c r="C34" s="36" t="s">
        <v>762</v>
      </c>
      <c r="D34" s="96" t="s">
        <v>625</v>
      </c>
      <c r="E34" s="86">
        <v>6</v>
      </c>
      <c r="F34" s="86"/>
      <c r="G34" s="178"/>
      <c r="H34" s="83"/>
      <c r="I34" s="78"/>
      <c r="J34" s="78"/>
      <c r="K34" s="79"/>
      <c r="L34" s="79"/>
      <c r="M34" s="80"/>
      <c r="N34" s="80"/>
      <c r="O34" s="80"/>
      <c r="P34" s="79"/>
      <c r="Q34" s="106"/>
      <c r="R34" s="106"/>
      <c r="S34" s="226"/>
    </row>
    <row r="35" spans="1:19" s="107" customFormat="1" ht="25.5">
      <c r="A35" s="74">
        <f t="shared" si="0"/>
        <v>22</v>
      </c>
      <c r="B35" s="177"/>
      <c r="C35" s="36" t="s">
        <v>772</v>
      </c>
      <c r="D35" s="96" t="s">
        <v>625</v>
      </c>
      <c r="E35" s="86">
        <v>6</v>
      </c>
      <c r="F35" s="86"/>
      <c r="G35" s="178"/>
      <c r="H35" s="83"/>
      <c r="I35" s="78"/>
      <c r="J35" s="78"/>
      <c r="K35" s="79"/>
      <c r="L35" s="79"/>
      <c r="M35" s="80"/>
      <c r="N35" s="80"/>
      <c r="O35" s="80"/>
      <c r="P35" s="79"/>
      <c r="Q35" s="106"/>
      <c r="R35" s="106"/>
      <c r="S35" s="226"/>
    </row>
    <row r="36" spans="1:19" s="107" customFormat="1" ht="38.25">
      <c r="A36" s="74">
        <f t="shared" si="0"/>
        <v>23</v>
      </c>
      <c r="B36" s="177"/>
      <c r="C36" s="36" t="s">
        <v>773</v>
      </c>
      <c r="D36" s="96" t="s">
        <v>625</v>
      </c>
      <c r="E36" s="86">
        <v>6</v>
      </c>
      <c r="F36" s="86"/>
      <c r="G36" s="178"/>
      <c r="H36" s="83"/>
      <c r="I36" s="78"/>
      <c r="J36" s="78"/>
      <c r="K36" s="79"/>
      <c r="L36" s="79"/>
      <c r="M36" s="80"/>
      <c r="N36" s="80"/>
      <c r="O36" s="80"/>
      <c r="P36" s="79"/>
      <c r="Q36" s="106"/>
      <c r="R36" s="106"/>
      <c r="S36" s="226"/>
    </row>
    <row r="37" spans="1:19" s="107" customFormat="1" ht="38.25">
      <c r="A37" s="74">
        <f t="shared" si="0"/>
        <v>24</v>
      </c>
      <c r="B37" s="177"/>
      <c r="C37" s="36" t="s">
        <v>774</v>
      </c>
      <c r="D37" s="96" t="s">
        <v>625</v>
      </c>
      <c r="E37" s="86">
        <v>6</v>
      </c>
      <c r="F37" s="86"/>
      <c r="G37" s="178"/>
      <c r="H37" s="83"/>
      <c r="I37" s="78"/>
      <c r="J37" s="78"/>
      <c r="K37" s="79"/>
      <c r="L37" s="79"/>
      <c r="M37" s="80"/>
      <c r="N37" s="80"/>
      <c r="O37" s="80"/>
      <c r="P37" s="79"/>
      <c r="Q37" s="106"/>
      <c r="R37" s="106"/>
      <c r="S37" s="226"/>
    </row>
    <row r="38" spans="1:19" s="107" customFormat="1">
      <c r="A38" s="74">
        <f t="shared" si="0"/>
        <v>25</v>
      </c>
      <c r="B38" s="177"/>
      <c r="C38" s="36" t="s">
        <v>775</v>
      </c>
      <c r="D38" s="96" t="s">
        <v>625</v>
      </c>
      <c r="E38" s="86">
        <v>6</v>
      </c>
      <c r="F38" s="86"/>
      <c r="G38" s="178"/>
      <c r="H38" s="83"/>
      <c r="I38" s="78"/>
      <c r="J38" s="78"/>
      <c r="K38" s="79"/>
      <c r="L38" s="79"/>
      <c r="M38" s="80"/>
      <c r="N38" s="80"/>
      <c r="O38" s="80"/>
      <c r="P38" s="79"/>
      <c r="Q38" s="106"/>
      <c r="R38" s="106"/>
      <c r="S38" s="226"/>
    </row>
    <row r="39" spans="1:19" s="107" customFormat="1" ht="38.25">
      <c r="A39" s="74">
        <f t="shared" si="0"/>
        <v>26</v>
      </c>
      <c r="B39" s="177"/>
      <c r="C39" s="36" t="s">
        <v>776</v>
      </c>
      <c r="D39" s="96" t="s">
        <v>625</v>
      </c>
      <c r="E39" s="86">
        <v>6</v>
      </c>
      <c r="F39" s="86"/>
      <c r="G39" s="178"/>
      <c r="H39" s="83"/>
      <c r="I39" s="78"/>
      <c r="J39" s="78"/>
      <c r="K39" s="79"/>
      <c r="L39" s="79"/>
      <c r="M39" s="80"/>
      <c r="N39" s="80"/>
      <c r="O39" s="80"/>
      <c r="P39" s="79"/>
      <c r="Q39" s="106"/>
      <c r="R39" s="106"/>
      <c r="S39" s="226"/>
    </row>
    <row r="40" spans="1:19" s="107" customFormat="1" ht="25.5">
      <c r="A40" s="74">
        <f t="shared" si="0"/>
        <v>27</v>
      </c>
      <c r="B40" s="177"/>
      <c r="C40" s="36" t="s">
        <v>763</v>
      </c>
      <c r="D40" s="96" t="s">
        <v>625</v>
      </c>
      <c r="E40" s="86">
        <v>6</v>
      </c>
      <c r="F40" s="86"/>
      <c r="G40" s="178"/>
      <c r="H40" s="83"/>
      <c r="I40" s="78"/>
      <c r="J40" s="78"/>
      <c r="K40" s="79"/>
      <c r="L40" s="79"/>
      <c r="M40" s="80"/>
      <c r="N40" s="80"/>
      <c r="O40" s="80"/>
      <c r="P40" s="79"/>
      <c r="Q40" s="106"/>
      <c r="R40" s="106"/>
      <c r="S40" s="226"/>
    </row>
    <row r="41" spans="1:19" s="107" customFormat="1" ht="25.5">
      <c r="A41" s="74">
        <f t="shared" si="0"/>
        <v>28</v>
      </c>
      <c r="B41" s="177"/>
      <c r="C41" s="36" t="s">
        <v>777</v>
      </c>
      <c r="D41" s="96" t="s">
        <v>625</v>
      </c>
      <c r="E41" s="86">
        <v>6</v>
      </c>
      <c r="F41" s="86"/>
      <c r="G41" s="178"/>
      <c r="H41" s="83"/>
      <c r="I41" s="78"/>
      <c r="J41" s="78"/>
      <c r="K41" s="79"/>
      <c r="L41" s="79"/>
      <c r="M41" s="80"/>
      <c r="N41" s="80"/>
      <c r="O41" s="80"/>
      <c r="P41" s="79"/>
      <c r="Q41" s="106"/>
      <c r="R41" s="106"/>
      <c r="S41" s="226"/>
    </row>
    <row r="42" spans="1:19" s="107" customFormat="1" ht="25.5">
      <c r="A42" s="74">
        <f t="shared" si="0"/>
        <v>29</v>
      </c>
      <c r="B42" s="177"/>
      <c r="C42" s="36" t="s">
        <v>764</v>
      </c>
      <c r="D42" s="96" t="s">
        <v>625</v>
      </c>
      <c r="E42" s="86">
        <v>6</v>
      </c>
      <c r="F42" s="86"/>
      <c r="G42" s="178"/>
      <c r="H42" s="83"/>
      <c r="I42" s="78"/>
      <c r="J42" s="78"/>
      <c r="K42" s="79"/>
      <c r="L42" s="79"/>
      <c r="M42" s="80"/>
      <c r="N42" s="80"/>
      <c r="O42" s="80"/>
      <c r="P42" s="79"/>
      <c r="Q42" s="106"/>
      <c r="R42" s="106"/>
      <c r="S42" s="226"/>
    </row>
    <row r="43" spans="1:19" s="107" customFormat="1">
      <c r="A43" s="74">
        <f t="shared" si="0"/>
        <v>30</v>
      </c>
      <c r="B43" s="177"/>
      <c r="C43" s="39" t="s">
        <v>778</v>
      </c>
      <c r="D43" s="96"/>
      <c r="E43" s="86"/>
      <c r="F43" s="86"/>
      <c r="G43" s="178"/>
      <c r="H43" s="83"/>
      <c r="I43" s="78"/>
      <c r="J43" s="78"/>
      <c r="K43" s="79"/>
      <c r="L43" s="79"/>
      <c r="M43" s="80"/>
      <c r="N43" s="80"/>
      <c r="O43" s="80"/>
      <c r="P43" s="79"/>
      <c r="Q43" s="106"/>
      <c r="R43" s="106"/>
      <c r="S43" s="226"/>
    </row>
    <row r="44" spans="1:19" s="107" customFormat="1" ht="63.75">
      <c r="A44" s="74">
        <f t="shared" si="0"/>
        <v>31</v>
      </c>
      <c r="B44" s="177"/>
      <c r="C44" s="36" t="s">
        <v>779</v>
      </c>
      <c r="D44" s="96" t="s">
        <v>625</v>
      </c>
      <c r="E44" s="86">
        <v>6</v>
      </c>
      <c r="F44" s="86"/>
      <c r="G44" s="178"/>
      <c r="H44" s="83"/>
      <c r="I44" s="78"/>
      <c r="J44" s="78"/>
      <c r="K44" s="79"/>
      <c r="L44" s="79"/>
      <c r="M44" s="80"/>
      <c r="N44" s="80"/>
      <c r="O44" s="80"/>
      <c r="P44" s="79"/>
      <c r="Q44" s="106"/>
      <c r="R44" s="106"/>
      <c r="S44" s="226"/>
    </row>
    <row r="45" spans="1:19" s="107" customFormat="1">
      <c r="A45" s="74">
        <f t="shared" si="0"/>
        <v>32</v>
      </c>
      <c r="B45" s="177"/>
      <c r="C45" s="39" t="s">
        <v>802</v>
      </c>
      <c r="D45" s="96"/>
      <c r="E45" s="86"/>
      <c r="F45" s="86"/>
      <c r="G45" s="178"/>
      <c r="H45" s="83"/>
      <c r="I45" s="78"/>
      <c r="J45" s="78"/>
      <c r="K45" s="79"/>
      <c r="L45" s="79"/>
      <c r="M45" s="80"/>
      <c r="N45" s="80"/>
      <c r="O45" s="80"/>
      <c r="P45" s="79"/>
      <c r="Q45" s="106"/>
      <c r="R45" s="106"/>
      <c r="S45" s="226"/>
    </row>
    <row r="46" spans="1:19" s="107" customFormat="1" ht="25.5">
      <c r="A46" s="74">
        <f t="shared" si="0"/>
        <v>33</v>
      </c>
      <c r="B46" s="177"/>
      <c r="C46" s="36" t="s">
        <v>747</v>
      </c>
      <c r="D46" s="96" t="s">
        <v>625</v>
      </c>
      <c r="E46" s="86">
        <v>1</v>
      </c>
      <c r="F46" s="86"/>
      <c r="G46" s="178"/>
      <c r="H46" s="83"/>
      <c r="I46" s="78"/>
      <c r="J46" s="78"/>
      <c r="K46" s="79"/>
      <c r="L46" s="79"/>
      <c r="M46" s="80"/>
      <c r="N46" s="80"/>
      <c r="O46" s="80"/>
      <c r="P46" s="79"/>
      <c r="Q46" s="106"/>
      <c r="R46" s="106"/>
      <c r="S46" s="226"/>
    </row>
    <row r="47" spans="1:19" s="107" customFormat="1" ht="25.5">
      <c r="A47" s="74">
        <f t="shared" si="0"/>
        <v>34</v>
      </c>
      <c r="B47" s="177"/>
      <c r="C47" s="36" t="s">
        <v>948</v>
      </c>
      <c r="D47" s="96" t="s">
        <v>625</v>
      </c>
      <c r="E47" s="86">
        <v>1</v>
      </c>
      <c r="F47" s="86"/>
      <c r="G47" s="178"/>
      <c r="H47" s="83"/>
      <c r="I47" s="78"/>
      <c r="J47" s="78"/>
      <c r="K47" s="79"/>
      <c r="L47" s="79"/>
      <c r="M47" s="80"/>
      <c r="N47" s="80"/>
      <c r="O47" s="80"/>
      <c r="P47" s="79"/>
      <c r="Q47" s="106"/>
      <c r="R47" s="106"/>
      <c r="S47" s="226"/>
    </row>
    <row r="48" spans="1:19" s="107" customFormat="1">
      <c r="A48" s="74">
        <f t="shared" si="0"/>
        <v>35</v>
      </c>
      <c r="B48" s="177"/>
      <c r="C48" s="36" t="s">
        <v>752</v>
      </c>
      <c r="D48" s="96" t="s">
        <v>625</v>
      </c>
      <c r="E48" s="86">
        <v>1</v>
      </c>
      <c r="F48" s="86"/>
      <c r="G48" s="178"/>
      <c r="H48" s="83"/>
      <c r="I48" s="78"/>
      <c r="J48" s="78"/>
      <c r="K48" s="79"/>
      <c r="L48" s="79"/>
      <c r="M48" s="80"/>
      <c r="N48" s="80"/>
      <c r="O48" s="80"/>
      <c r="P48" s="79"/>
      <c r="Q48" s="106"/>
      <c r="R48" s="106"/>
      <c r="S48" s="226"/>
    </row>
    <row r="49" spans="1:19" s="107" customFormat="1" ht="25.5">
      <c r="A49" s="74">
        <f t="shared" si="0"/>
        <v>36</v>
      </c>
      <c r="B49" s="177"/>
      <c r="C49" s="36" t="s">
        <v>754</v>
      </c>
      <c r="D49" s="96" t="s">
        <v>625</v>
      </c>
      <c r="E49" s="86">
        <v>1</v>
      </c>
      <c r="F49" s="86"/>
      <c r="G49" s="178"/>
      <c r="H49" s="83"/>
      <c r="I49" s="78"/>
      <c r="J49" s="78"/>
      <c r="K49" s="79"/>
      <c r="L49" s="79"/>
      <c r="M49" s="80"/>
      <c r="N49" s="80"/>
      <c r="O49" s="80"/>
      <c r="P49" s="79"/>
      <c r="Q49" s="106"/>
      <c r="R49" s="106"/>
      <c r="S49" s="226"/>
    </row>
    <row r="50" spans="1:19" s="107" customFormat="1" ht="25.5">
      <c r="A50" s="74">
        <f t="shared" si="0"/>
        <v>37</v>
      </c>
      <c r="B50" s="177"/>
      <c r="C50" s="36" t="s">
        <v>756</v>
      </c>
      <c r="D50" s="96" t="s">
        <v>625</v>
      </c>
      <c r="E50" s="86">
        <v>1</v>
      </c>
      <c r="F50" s="86"/>
      <c r="G50" s="178"/>
      <c r="H50" s="83"/>
      <c r="I50" s="78"/>
      <c r="J50" s="78"/>
      <c r="K50" s="79"/>
      <c r="L50" s="79"/>
      <c r="M50" s="80"/>
      <c r="N50" s="80"/>
      <c r="O50" s="80"/>
      <c r="P50" s="79"/>
      <c r="Q50" s="106"/>
      <c r="R50" s="106"/>
      <c r="S50" s="226"/>
    </row>
    <row r="51" spans="1:19" s="107" customFormat="1" ht="25.5">
      <c r="A51" s="74">
        <f t="shared" si="0"/>
        <v>38</v>
      </c>
      <c r="B51" s="177"/>
      <c r="C51" s="39" t="s">
        <v>803</v>
      </c>
      <c r="D51" s="96"/>
      <c r="E51" s="86"/>
      <c r="F51" s="86"/>
      <c r="G51" s="178"/>
      <c r="H51" s="83"/>
      <c r="I51" s="78"/>
      <c r="J51" s="78"/>
      <c r="K51" s="79"/>
      <c r="L51" s="79"/>
      <c r="M51" s="80"/>
      <c r="N51" s="80"/>
      <c r="O51" s="80"/>
      <c r="P51" s="79"/>
      <c r="Q51" s="106"/>
      <c r="R51" s="106"/>
      <c r="S51" s="226"/>
    </row>
    <row r="52" spans="1:19" s="107" customFormat="1" ht="38.25">
      <c r="A52" s="74">
        <f t="shared" si="0"/>
        <v>39</v>
      </c>
      <c r="B52" s="177"/>
      <c r="C52" s="36" t="s">
        <v>805</v>
      </c>
      <c r="D52" s="96" t="s">
        <v>625</v>
      </c>
      <c r="E52" s="86">
        <v>1</v>
      </c>
      <c r="F52" s="86"/>
      <c r="G52" s="178"/>
      <c r="H52" s="83"/>
      <c r="I52" s="78"/>
      <c r="J52" s="78"/>
      <c r="K52" s="79"/>
      <c r="L52" s="79"/>
      <c r="M52" s="80"/>
      <c r="N52" s="80"/>
      <c r="O52" s="80"/>
      <c r="P52" s="79"/>
      <c r="Q52" s="106"/>
      <c r="R52" s="106"/>
      <c r="S52" s="226"/>
    </row>
    <row r="53" spans="1:19" s="107" customFormat="1" ht="38.25">
      <c r="A53" s="74">
        <f t="shared" si="0"/>
        <v>40</v>
      </c>
      <c r="B53" s="177"/>
      <c r="C53" s="36" t="s">
        <v>766</v>
      </c>
      <c r="D53" s="96" t="s">
        <v>625</v>
      </c>
      <c r="E53" s="86">
        <v>1</v>
      </c>
      <c r="F53" s="86"/>
      <c r="G53" s="178"/>
      <c r="H53" s="83"/>
      <c r="I53" s="78"/>
      <c r="J53" s="78"/>
      <c r="K53" s="79"/>
      <c r="L53" s="79"/>
      <c r="M53" s="80"/>
      <c r="N53" s="80"/>
      <c r="O53" s="80"/>
      <c r="P53" s="79"/>
      <c r="Q53" s="106"/>
      <c r="R53" s="106"/>
      <c r="S53" s="226"/>
    </row>
    <row r="54" spans="1:19" s="107" customFormat="1" ht="38.25">
      <c r="A54" s="74">
        <f t="shared" si="0"/>
        <v>41</v>
      </c>
      <c r="B54" s="177"/>
      <c r="C54" s="36" t="s">
        <v>767</v>
      </c>
      <c r="D54" s="96" t="s">
        <v>625</v>
      </c>
      <c r="E54" s="86">
        <v>2</v>
      </c>
      <c r="F54" s="86"/>
      <c r="G54" s="178"/>
      <c r="H54" s="83"/>
      <c r="I54" s="78"/>
      <c r="J54" s="78"/>
      <c r="K54" s="79"/>
      <c r="L54" s="79"/>
      <c r="M54" s="80"/>
      <c r="N54" s="80"/>
      <c r="O54" s="80"/>
      <c r="P54" s="79"/>
      <c r="Q54" s="106"/>
      <c r="R54" s="106"/>
      <c r="S54" s="226"/>
    </row>
    <row r="55" spans="1:19" s="107" customFormat="1" ht="38.25">
      <c r="A55" s="74">
        <f t="shared" si="0"/>
        <v>42</v>
      </c>
      <c r="B55" s="177"/>
      <c r="C55" s="36" t="s">
        <v>902</v>
      </c>
      <c r="D55" s="96" t="s">
        <v>625</v>
      </c>
      <c r="E55" s="86">
        <v>1</v>
      </c>
      <c r="F55" s="86"/>
      <c r="G55" s="178"/>
      <c r="H55" s="83"/>
      <c r="I55" s="78"/>
      <c r="J55" s="78"/>
      <c r="K55" s="79"/>
      <c r="L55" s="79"/>
      <c r="M55" s="80"/>
      <c r="N55" s="80"/>
      <c r="O55" s="80"/>
      <c r="P55" s="79"/>
      <c r="Q55" s="106"/>
      <c r="R55" s="106"/>
      <c r="S55" s="226"/>
    </row>
    <row r="56" spans="1:19" s="107" customFormat="1" ht="25.5">
      <c r="A56" s="74">
        <f t="shared" si="0"/>
        <v>43</v>
      </c>
      <c r="B56" s="177"/>
      <c r="C56" s="36" t="s">
        <v>782</v>
      </c>
      <c r="D56" s="96" t="s">
        <v>625</v>
      </c>
      <c r="E56" s="86">
        <v>1</v>
      </c>
      <c r="F56" s="86"/>
      <c r="G56" s="178"/>
      <c r="H56" s="83"/>
      <c r="I56" s="78"/>
      <c r="J56" s="78"/>
      <c r="K56" s="79"/>
      <c r="L56" s="79"/>
      <c r="M56" s="80"/>
      <c r="N56" s="80"/>
      <c r="O56" s="80"/>
      <c r="P56" s="79"/>
      <c r="Q56" s="106"/>
      <c r="R56" s="106"/>
      <c r="S56" s="226"/>
    </row>
    <row r="57" spans="1:19" s="107" customFormat="1" ht="25.5">
      <c r="A57" s="74">
        <f t="shared" si="0"/>
        <v>44</v>
      </c>
      <c r="B57" s="177"/>
      <c r="C57" s="36" t="s">
        <v>770</v>
      </c>
      <c r="D57" s="96" t="s">
        <v>625</v>
      </c>
      <c r="E57" s="86">
        <v>1</v>
      </c>
      <c r="F57" s="86"/>
      <c r="G57" s="178"/>
      <c r="H57" s="83"/>
      <c r="I57" s="78"/>
      <c r="J57" s="78"/>
      <c r="K57" s="79"/>
      <c r="L57" s="79"/>
      <c r="M57" s="80"/>
      <c r="N57" s="80"/>
      <c r="O57" s="80"/>
      <c r="P57" s="79"/>
      <c r="Q57" s="106"/>
      <c r="R57" s="106"/>
      <c r="S57" s="226"/>
    </row>
    <row r="58" spans="1:19" s="107" customFormat="1" ht="38.25">
      <c r="A58" s="74">
        <f t="shared" si="0"/>
        <v>45</v>
      </c>
      <c r="B58" s="177"/>
      <c r="C58" s="36" t="s">
        <v>776</v>
      </c>
      <c r="D58" s="96" t="s">
        <v>625</v>
      </c>
      <c r="E58" s="86">
        <v>1</v>
      </c>
      <c r="F58" s="86"/>
      <c r="G58" s="178"/>
      <c r="H58" s="83"/>
      <c r="I58" s="78"/>
      <c r="J58" s="78"/>
      <c r="K58" s="79"/>
      <c r="L58" s="79"/>
      <c r="M58" s="80"/>
      <c r="N58" s="80"/>
      <c r="O58" s="80"/>
      <c r="P58" s="79"/>
      <c r="Q58" s="106"/>
      <c r="R58" s="106"/>
      <c r="S58" s="226"/>
    </row>
    <row r="59" spans="1:19" s="107" customFormat="1" ht="25.5">
      <c r="A59" s="74">
        <f t="shared" si="0"/>
        <v>46</v>
      </c>
      <c r="B59" s="177"/>
      <c r="C59" s="36" t="s">
        <v>763</v>
      </c>
      <c r="D59" s="96" t="s">
        <v>625</v>
      </c>
      <c r="E59" s="86">
        <v>1</v>
      </c>
      <c r="F59" s="86"/>
      <c r="G59" s="178"/>
      <c r="H59" s="83"/>
      <c r="I59" s="78"/>
      <c r="J59" s="78"/>
      <c r="K59" s="79"/>
      <c r="L59" s="79"/>
      <c r="M59" s="80"/>
      <c r="N59" s="80"/>
      <c r="O59" s="80"/>
      <c r="P59" s="79"/>
      <c r="Q59" s="106"/>
      <c r="R59" s="106"/>
      <c r="S59" s="226"/>
    </row>
    <row r="60" spans="1:19" s="107" customFormat="1" ht="25.5">
      <c r="A60" s="74">
        <f t="shared" si="0"/>
        <v>47</v>
      </c>
      <c r="B60" s="177"/>
      <c r="C60" s="36" t="s">
        <v>777</v>
      </c>
      <c r="D60" s="96" t="s">
        <v>625</v>
      </c>
      <c r="E60" s="86">
        <v>1</v>
      </c>
      <c r="F60" s="86"/>
      <c r="G60" s="178"/>
      <c r="H60" s="83"/>
      <c r="I60" s="78"/>
      <c r="J60" s="78"/>
      <c r="K60" s="79"/>
      <c r="L60" s="79"/>
      <c r="M60" s="80"/>
      <c r="N60" s="80"/>
      <c r="O60" s="80"/>
      <c r="P60" s="79"/>
      <c r="Q60" s="106"/>
      <c r="R60" s="106"/>
      <c r="S60" s="226"/>
    </row>
    <row r="61" spans="1:19" s="107" customFormat="1" ht="25.5">
      <c r="A61" s="74">
        <f t="shared" si="0"/>
        <v>48</v>
      </c>
      <c r="B61" s="177"/>
      <c r="C61" s="36" t="s">
        <v>764</v>
      </c>
      <c r="D61" s="96" t="s">
        <v>625</v>
      </c>
      <c r="E61" s="86">
        <v>1</v>
      </c>
      <c r="F61" s="86"/>
      <c r="G61" s="178"/>
      <c r="H61" s="83"/>
      <c r="I61" s="78"/>
      <c r="J61" s="78"/>
      <c r="K61" s="79"/>
      <c r="L61" s="79"/>
      <c r="M61" s="80"/>
      <c r="N61" s="80"/>
      <c r="O61" s="80"/>
      <c r="P61" s="79"/>
      <c r="Q61" s="106"/>
      <c r="R61" s="106"/>
      <c r="S61" s="226"/>
    </row>
    <row r="62" spans="1:19">
      <c r="A62" s="74">
        <f t="shared" si="0"/>
        <v>49</v>
      </c>
      <c r="B62" s="177"/>
      <c r="C62" s="39" t="s">
        <v>953</v>
      </c>
      <c r="D62" s="96"/>
      <c r="E62" s="86"/>
      <c r="F62" s="86"/>
      <c r="G62" s="178"/>
      <c r="H62" s="83"/>
      <c r="I62" s="78"/>
      <c r="J62" s="78"/>
      <c r="K62" s="79"/>
      <c r="L62" s="79"/>
      <c r="M62" s="80"/>
      <c r="N62" s="80"/>
      <c r="O62" s="80"/>
      <c r="P62" s="79"/>
      <c r="S62" s="81"/>
    </row>
    <row r="63" spans="1:19">
      <c r="A63" s="74">
        <f t="shared" si="0"/>
        <v>50</v>
      </c>
      <c r="B63" s="177"/>
      <c r="C63" s="36" t="s">
        <v>954</v>
      </c>
      <c r="D63" s="96" t="s">
        <v>505</v>
      </c>
      <c r="E63" s="86">
        <v>1</v>
      </c>
      <c r="F63" s="86"/>
      <c r="G63" s="178"/>
      <c r="H63" s="83"/>
      <c r="I63" s="78"/>
      <c r="J63" s="78"/>
      <c r="K63" s="79"/>
      <c r="L63" s="79"/>
      <c r="M63" s="80"/>
      <c r="N63" s="80"/>
      <c r="O63" s="80"/>
      <c r="P63" s="79"/>
      <c r="S63" s="81"/>
    </row>
    <row r="64" spans="1:19">
      <c r="A64" s="74"/>
      <c r="B64" s="74"/>
      <c r="C64" s="108"/>
      <c r="D64" s="53"/>
      <c r="E64" s="109"/>
      <c r="F64" s="109"/>
      <c r="G64" s="109"/>
      <c r="H64" s="229"/>
      <c r="I64" s="110"/>
      <c r="J64" s="110"/>
      <c r="K64" s="111"/>
      <c r="L64" s="111"/>
      <c r="M64" s="112"/>
      <c r="N64" s="112"/>
      <c r="O64" s="112"/>
      <c r="P64" s="111"/>
    </row>
    <row r="65" spans="1:18" s="65" customFormat="1" ht="25.5">
      <c r="A65" s="89"/>
      <c r="B65" s="89"/>
      <c r="C65" s="113" t="str">
        <f>'1.1 Pamati, ā.inž.'!$C$43</f>
        <v xml:space="preserve">Tiešās izmaksas kopā, t. sk. darba devēja sociālais nodoklis </v>
      </c>
      <c r="D65" s="91"/>
      <c r="E65" s="92"/>
      <c r="F65" s="92"/>
      <c r="G65" s="92"/>
      <c r="H65" s="92"/>
      <c r="I65" s="92"/>
      <c r="J65" s="92"/>
      <c r="K65" s="93"/>
      <c r="L65" s="93">
        <f>SUM(L14:L64)</f>
        <v>0</v>
      </c>
      <c r="M65" s="93">
        <f>SUM(M14:M64)</f>
        <v>0</v>
      </c>
      <c r="N65" s="93">
        <f>SUM(N14:N64)</f>
        <v>0</v>
      </c>
      <c r="O65" s="93">
        <f>SUM(O14:O64)</f>
        <v>0</v>
      </c>
      <c r="P65" s="93">
        <f>SUM(P14:P64)</f>
        <v>0</v>
      </c>
      <c r="Q65" s="64"/>
      <c r="R65" s="64"/>
    </row>
    <row r="66" spans="1:18" s="107" customFormat="1">
      <c r="A66" s="163"/>
      <c r="B66" s="163"/>
      <c r="C66" s="164"/>
    </row>
    <row r="67" spans="1:18" s="107" customFormat="1">
      <c r="A67" s="106"/>
      <c r="B67" s="125"/>
      <c r="C67" s="164"/>
      <c r="D67" s="164"/>
      <c r="E67" s="164"/>
      <c r="F67" s="164"/>
    </row>
    <row r="68" spans="1:18" s="107" customFormat="1">
      <c r="A68" s="163"/>
      <c r="B68" s="163"/>
      <c r="C68" s="164"/>
    </row>
    <row r="69" spans="1:18" s="107" customFormat="1">
      <c r="A69" s="125" t="str">
        <f>'1.1 Pamati, ā.inž.'!$A$47</f>
        <v xml:space="preserve">Sastādīja: </v>
      </c>
      <c r="B69" s="181"/>
      <c r="C69" s="182"/>
    </row>
    <row r="70" spans="1:18">
      <c r="A70" s="125"/>
      <c r="B70" s="81"/>
      <c r="C70" s="184"/>
      <c r="F70" s="187"/>
      <c r="Q70" s="82"/>
      <c r="R70" s="82"/>
    </row>
    <row r="71" spans="1:18">
      <c r="A71" s="125"/>
      <c r="B71" s="81"/>
      <c r="C71" s="81"/>
      <c r="Q71" s="82"/>
      <c r="R71" s="82"/>
    </row>
    <row r="72" spans="1:18" s="81" customFormat="1">
      <c r="A72" s="189"/>
      <c r="D72" s="82"/>
      <c r="E72" s="82"/>
      <c r="F72" s="82"/>
    </row>
    <row r="73" spans="1:18">
      <c r="A73" s="125" t="str">
        <f>'1.1 Pamati, ā.inž.'!$A$51</f>
        <v xml:space="preserve">Pārbaudīja: </v>
      </c>
      <c r="B73" s="81"/>
      <c r="C73" s="81"/>
      <c r="Q73" s="82"/>
      <c r="R73" s="82"/>
    </row>
    <row r="74" spans="1:18">
      <c r="A74" s="81"/>
      <c r="B74" s="81"/>
      <c r="C74" s="81"/>
      <c r="Q74" s="82"/>
      <c r="R74" s="82"/>
    </row>
    <row r="75" spans="1:18">
      <c r="A75" s="81"/>
      <c r="B75" s="81"/>
      <c r="C75" s="81"/>
      <c r="Q75" s="82"/>
      <c r="R75" s="82"/>
    </row>
    <row r="76" spans="1:18">
      <c r="A76" s="81"/>
      <c r="B76" s="81"/>
      <c r="C76" s="81"/>
      <c r="Q76" s="82"/>
      <c r="R76" s="82"/>
    </row>
    <row r="77" spans="1:18" s="65" customFormat="1">
      <c r="A77" s="114"/>
      <c r="B77" s="114"/>
      <c r="C77" s="114"/>
      <c r="D77" s="115"/>
      <c r="E77" s="116"/>
      <c r="F77" s="116"/>
      <c r="G77" s="116"/>
      <c r="J77" s="116"/>
      <c r="K77" s="116"/>
      <c r="L77" s="116"/>
      <c r="M77" s="116"/>
      <c r="N77" s="116"/>
      <c r="O77" s="116"/>
      <c r="P77" s="116"/>
      <c r="Q77" s="64"/>
      <c r="R77" s="64"/>
    </row>
    <row r="78" spans="1:18" s="65" customFormat="1">
      <c r="A78" s="117"/>
      <c r="B78" s="117"/>
      <c r="C78" s="82"/>
      <c r="D78" s="117"/>
      <c r="E78" s="116"/>
      <c r="F78" s="116"/>
      <c r="G78" s="116"/>
      <c r="J78" s="117"/>
      <c r="K78" s="117"/>
      <c r="L78" s="117"/>
      <c r="M78" s="116"/>
      <c r="N78" s="116"/>
      <c r="O78" s="116"/>
      <c r="P78" s="116"/>
      <c r="Q78" s="64"/>
      <c r="R78" s="64"/>
    </row>
    <row r="79" spans="1:18" s="65" customFormat="1">
      <c r="A79" s="118"/>
      <c r="B79" s="118"/>
      <c r="C79" s="82"/>
      <c r="D79" s="115"/>
      <c r="E79" s="116"/>
      <c r="F79" s="116"/>
      <c r="G79" s="116"/>
      <c r="J79" s="116"/>
      <c r="K79" s="116"/>
      <c r="L79" s="116"/>
      <c r="M79" s="116"/>
      <c r="N79" s="116"/>
      <c r="O79" s="116"/>
      <c r="P79" s="116"/>
      <c r="Q79" s="64"/>
      <c r="R79" s="64"/>
    </row>
  </sheetData>
  <mergeCells count="13">
    <mergeCell ref="A1:P1"/>
    <mergeCell ref="A2:P2"/>
    <mergeCell ref="A4:P4"/>
    <mergeCell ref="A5:P5"/>
    <mergeCell ref="M9:N9"/>
    <mergeCell ref="O9:P9"/>
    <mergeCell ref="L12:P12"/>
    <mergeCell ref="A12:A13"/>
    <mergeCell ref="B12:B13"/>
    <mergeCell ref="C12:C13"/>
    <mergeCell ref="D12:D13"/>
    <mergeCell ref="E12:E13"/>
    <mergeCell ref="F12:K12"/>
  </mergeCells>
  <printOptions horizontalCentered="1"/>
  <pageMargins left="0.74803149606299213" right="0.74803149606299213" top="1.299212598425197" bottom="0.19685039370078741" header="0.43307086614173229" footer="0.23622047244094491"/>
  <pageSetup paperSize="9" scale="75"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71A1-CFEB-489F-B32D-649E2DE4857B}">
  <sheetPr>
    <tabColor rgb="FF00B0F0"/>
    <pageSetUpPr fitToPage="1"/>
  </sheetPr>
  <dimension ref="A1:S62"/>
  <sheetViews>
    <sheetView view="pageBreakPreview" topLeftCell="A37" zoomScale="85" zoomScaleNormal="85" workbookViewId="0">
      <selection activeCell="K26" sqref="K26"/>
    </sheetView>
  </sheetViews>
  <sheetFormatPr defaultColWidth="9.28515625" defaultRowHeight="12.75"/>
  <cols>
    <col min="1" max="1" width="4.5703125" style="82" customWidth="1"/>
    <col min="2" max="2" width="5.5703125" style="82" customWidth="1"/>
    <col min="3" max="3" width="39.5703125" style="82" customWidth="1"/>
    <col min="4" max="4" width="6.7109375" style="82" customWidth="1"/>
    <col min="5" max="5" width="8.5703125" style="82" customWidth="1"/>
    <col min="6" max="6" width="9.28515625" style="82" customWidth="1"/>
    <col min="7" max="7" width="9" style="82" customWidth="1"/>
    <col min="8" max="8" width="9.5703125" style="82" customWidth="1"/>
    <col min="9" max="9" width="9.7109375" style="82" customWidth="1"/>
    <col min="10" max="10" width="8.7109375" style="82" customWidth="1"/>
    <col min="11" max="11" width="10.28515625" style="82" customWidth="1"/>
    <col min="12" max="12" width="11" style="82" customWidth="1"/>
    <col min="13" max="13" width="11.28515625" style="82" customWidth="1"/>
    <col min="14" max="14" width="11.42578125" style="82" customWidth="1"/>
    <col min="15" max="15" width="9.7109375" style="82" customWidth="1"/>
    <col min="16" max="16" width="10.7109375" style="82" customWidth="1"/>
    <col min="17" max="17" width="9.42578125" style="81" customWidth="1"/>
    <col min="18" max="18" width="9.28515625" style="81"/>
    <col min="19" max="19" width="11" style="82" customWidth="1"/>
    <col min="20" max="16384" width="9.28515625" style="82"/>
  </cols>
  <sheetData>
    <row r="1" spans="1:19" s="65" customFormat="1">
      <c r="A1" s="392" t="s">
        <v>795</v>
      </c>
      <c r="B1" s="392"/>
      <c r="C1" s="392"/>
      <c r="D1" s="392"/>
      <c r="E1" s="392"/>
      <c r="F1" s="392"/>
      <c r="G1" s="392"/>
      <c r="H1" s="392"/>
      <c r="I1" s="392"/>
      <c r="J1" s="392"/>
      <c r="K1" s="392"/>
      <c r="L1" s="392"/>
      <c r="M1" s="392"/>
      <c r="N1" s="392"/>
      <c r="O1" s="392"/>
      <c r="P1" s="392"/>
      <c r="Q1" s="63"/>
      <c r="R1" s="64"/>
    </row>
    <row r="2" spans="1:19" s="65" customFormat="1">
      <c r="A2" s="393" t="s">
        <v>784</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30"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0.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P48</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385" t="s">
        <v>43</v>
      </c>
      <c r="D12" s="385" t="s">
        <v>1</v>
      </c>
      <c r="E12" s="387" t="s">
        <v>2</v>
      </c>
      <c r="F12" s="388" t="s">
        <v>5</v>
      </c>
      <c r="G12" s="389"/>
      <c r="H12" s="389"/>
      <c r="I12" s="389"/>
      <c r="J12" s="389"/>
      <c r="K12" s="390"/>
      <c r="L12" s="388" t="s">
        <v>3</v>
      </c>
      <c r="M12" s="389"/>
      <c r="N12" s="389"/>
      <c r="O12" s="389"/>
      <c r="P12" s="390"/>
      <c r="Q12" s="64"/>
      <c r="R12" s="64"/>
    </row>
    <row r="13" spans="1:19" s="65" customFormat="1" ht="57" customHeight="1">
      <c r="A13" s="386"/>
      <c r="B13" s="386"/>
      <c r="C13" s="386"/>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c r="B14" s="177"/>
      <c r="C14" s="228" t="s">
        <v>785</v>
      </c>
      <c r="D14" s="53"/>
      <c r="E14" s="86"/>
      <c r="F14" s="86"/>
      <c r="G14" s="178"/>
      <c r="H14" s="83"/>
      <c r="I14" s="178"/>
      <c r="J14" s="78"/>
      <c r="K14" s="111">
        <f>ROUND(H14+I14+J14,2)</f>
        <v>0</v>
      </c>
      <c r="L14" s="111">
        <f>ROUND(F14*E14,2)</f>
        <v>0</v>
      </c>
      <c r="M14" s="112">
        <f>ROUND(H14*E14,2)</f>
        <v>0</v>
      </c>
      <c r="N14" s="112">
        <f>ROUND(I14*E14,2)</f>
        <v>0</v>
      </c>
      <c r="O14" s="112">
        <f>ROUND(J14*E14,2)</f>
        <v>0</v>
      </c>
      <c r="P14" s="111">
        <f>ROUND(M14+N14+O14,2)</f>
        <v>0</v>
      </c>
      <c r="Q14" s="106"/>
      <c r="R14" s="106"/>
      <c r="S14" s="226"/>
    </row>
    <row r="15" spans="1:19" s="107" customFormat="1">
      <c r="A15" s="74">
        <v>1</v>
      </c>
      <c r="B15" s="177"/>
      <c r="C15" s="121" t="s">
        <v>786</v>
      </c>
      <c r="D15" s="53" t="s">
        <v>625</v>
      </c>
      <c r="E15" s="86">
        <v>1</v>
      </c>
      <c r="F15" s="86"/>
      <c r="G15" s="178"/>
      <c r="H15" s="83"/>
      <c r="I15" s="78"/>
      <c r="J15" s="78"/>
      <c r="K15" s="111"/>
      <c r="L15" s="111"/>
      <c r="M15" s="112"/>
      <c r="N15" s="112"/>
      <c r="O15" s="112"/>
      <c r="P15" s="111"/>
      <c r="Q15" s="106"/>
      <c r="R15" s="106"/>
      <c r="S15" s="226"/>
    </row>
    <row r="16" spans="1:19" s="107" customFormat="1">
      <c r="A16" s="74">
        <v>2</v>
      </c>
      <c r="B16" s="177"/>
      <c r="C16" s="121" t="s">
        <v>787</v>
      </c>
      <c r="D16" s="53" t="s">
        <v>625</v>
      </c>
      <c r="E16" s="86">
        <v>4</v>
      </c>
      <c r="F16" s="86"/>
      <c r="G16" s="178"/>
      <c r="H16" s="83"/>
      <c r="I16" s="78"/>
      <c r="J16" s="78"/>
      <c r="K16" s="111"/>
      <c r="L16" s="111"/>
      <c r="M16" s="112"/>
      <c r="N16" s="112"/>
      <c r="O16" s="112"/>
      <c r="P16" s="111"/>
      <c r="Q16" s="106"/>
      <c r="R16" s="106"/>
      <c r="S16" s="226"/>
    </row>
    <row r="17" spans="1:19" s="107" customFormat="1">
      <c r="A17" s="74">
        <v>3</v>
      </c>
      <c r="B17" s="177"/>
      <c r="C17" s="121" t="s">
        <v>788</v>
      </c>
      <c r="D17" s="53" t="s">
        <v>625</v>
      </c>
      <c r="E17" s="86">
        <v>1</v>
      </c>
      <c r="F17" s="86"/>
      <c r="G17" s="178"/>
      <c r="H17" s="83"/>
      <c r="I17" s="78"/>
      <c r="J17" s="78"/>
      <c r="K17" s="111"/>
      <c r="L17" s="111"/>
      <c r="M17" s="112"/>
      <c r="N17" s="112"/>
      <c r="O17" s="112"/>
      <c r="P17" s="111"/>
      <c r="Q17" s="106"/>
      <c r="R17" s="106"/>
      <c r="S17" s="226"/>
    </row>
    <row r="18" spans="1:19" s="107" customFormat="1">
      <c r="A18" s="74">
        <v>4</v>
      </c>
      <c r="B18" s="177"/>
      <c r="C18" s="121" t="s">
        <v>789</v>
      </c>
      <c r="D18" s="53" t="s">
        <v>625</v>
      </c>
      <c r="E18" s="86">
        <v>1</v>
      </c>
      <c r="F18" s="86"/>
      <c r="G18" s="178"/>
      <c r="H18" s="83"/>
      <c r="I18" s="78"/>
      <c r="J18" s="78"/>
      <c r="K18" s="111"/>
      <c r="L18" s="111"/>
      <c r="M18" s="112"/>
      <c r="N18" s="112"/>
      <c r="O18" s="112"/>
      <c r="P18" s="111"/>
      <c r="Q18" s="106"/>
      <c r="R18" s="106"/>
      <c r="S18" s="226"/>
    </row>
    <row r="19" spans="1:19" s="107" customFormat="1">
      <c r="A19" s="74">
        <v>5</v>
      </c>
      <c r="B19" s="177"/>
      <c r="C19" s="121" t="s">
        <v>790</v>
      </c>
      <c r="D19" s="53" t="s">
        <v>625</v>
      </c>
      <c r="E19" s="86">
        <v>1</v>
      </c>
      <c r="F19" s="86"/>
      <c r="G19" s="178"/>
      <c r="H19" s="83"/>
      <c r="I19" s="78"/>
      <c r="J19" s="78"/>
      <c r="K19" s="111"/>
      <c r="L19" s="111"/>
      <c r="M19" s="112"/>
      <c r="N19" s="112"/>
      <c r="O19" s="112"/>
      <c r="P19" s="111"/>
      <c r="Q19" s="106"/>
      <c r="R19" s="106"/>
      <c r="S19" s="226"/>
    </row>
    <row r="20" spans="1:19" s="107" customFormat="1">
      <c r="A20" s="74"/>
      <c r="B20" s="177"/>
      <c r="C20" s="228" t="s">
        <v>793</v>
      </c>
      <c r="D20" s="53"/>
      <c r="E20" s="86"/>
      <c r="F20" s="178"/>
      <c r="G20" s="178"/>
      <c r="H20" s="83"/>
      <c r="I20" s="78"/>
      <c r="J20" s="78"/>
      <c r="K20" s="111"/>
      <c r="L20" s="111"/>
      <c r="M20" s="112"/>
      <c r="N20" s="112"/>
      <c r="O20" s="112"/>
      <c r="P20" s="111"/>
      <c r="Q20" s="106"/>
      <c r="R20" s="106"/>
      <c r="S20" s="226"/>
    </row>
    <row r="21" spans="1:19" s="107" customFormat="1">
      <c r="A21" s="74">
        <v>6</v>
      </c>
      <c r="B21" s="177"/>
      <c r="C21" s="121" t="s">
        <v>791</v>
      </c>
      <c r="D21" s="53" t="s">
        <v>263</v>
      </c>
      <c r="E21" s="86">
        <v>20</v>
      </c>
      <c r="F21" s="86"/>
      <c r="G21" s="178"/>
      <c r="H21" s="83"/>
      <c r="I21" s="78"/>
      <c r="J21" s="78"/>
      <c r="K21" s="111"/>
      <c r="L21" s="111"/>
      <c r="M21" s="112"/>
      <c r="N21" s="112"/>
      <c r="O21" s="112"/>
      <c r="P21" s="111"/>
      <c r="Q21" s="106"/>
      <c r="R21" s="106"/>
      <c r="S21" s="226"/>
    </row>
    <row r="22" spans="1:19" s="107" customFormat="1" ht="38.25">
      <c r="A22" s="74">
        <v>7</v>
      </c>
      <c r="B22" s="177"/>
      <c r="C22" s="121" t="s">
        <v>792</v>
      </c>
      <c r="D22" s="53" t="s">
        <v>625</v>
      </c>
      <c r="E22" s="86">
        <v>6</v>
      </c>
      <c r="F22" s="86"/>
      <c r="G22" s="178"/>
      <c r="H22" s="83"/>
      <c r="I22" s="78"/>
      <c r="J22" s="78"/>
      <c r="K22" s="111"/>
      <c r="L22" s="111"/>
      <c r="M22" s="112"/>
      <c r="N22" s="112"/>
      <c r="O22" s="112"/>
      <c r="P22" s="111"/>
      <c r="Q22" s="106"/>
      <c r="R22" s="106"/>
      <c r="S22" s="226"/>
    </row>
    <row r="23" spans="1:19" s="107" customFormat="1">
      <c r="A23" s="74"/>
      <c r="B23" s="177"/>
      <c r="C23" s="228" t="s">
        <v>796</v>
      </c>
      <c r="D23" s="53"/>
      <c r="E23" s="86"/>
      <c r="F23" s="86"/>
      <c r="G23" s="178"/>
      <c r="H23" s="83"/>
      <c r="I23" s="78"/>
      <c r="J23" s="78"/>
      <c r="K23" s="111"/>
      <c r="L23" s="111"/>
      <c r="M23" s="112"/>
      <c r="N23" s="112"/>
      <c r="O23" s="112"/>
      <c r="P23" s="111"/>
      <c r="Q23" s="106"/>
      <c r="R23" s="106"/>
      <c r="S23" s="226"/>
    </row>
    <row r="24" spans="1:19" s="107" customFormat="1" ht="25.5">
      <c r="A24" s="74">
        <v>8</v>
      </c>
      <c r="B24" s="177"/>
      <c r="C24" s="121" t="s">
        <v>748</v>
      </c>
      <c r="D24" s="53" t="s">
        <v>625</v>
      </c>
      <c r="E24" s="86">
        <v>1</v>
      </c>
      <c r="F24" s="86"/>
      <c r="G24" s="178"/>
      <c r="H24" s="83"/>
      <c r="I24" s="78"/>
      <c r="J24" s="78"/>
      <c r="K24" s="111"/>
      <c r="L24" s="111"/>
      <c r="M24" s="112"/>
      <c r="N24" s="112"/>
      <c r="O24" s="112"/>
      <c r="P24" s="111"/>
      <c r="Q24" s="106"/>
      <c r="R24" s="106"/>
      <c r="S24" s="226"/>
    </row>
    <row r="25" spans="1:19" s="107" customFormat="1" ht="25.5">
      <c r="A25" s="74">
        <v>9</v>
      </c>
      <c r="B25" s="177"/>
      <c r="C25" s="121" t="s">
        <v>749</v>
      </c>
      <c r="D25" s="53" t="s">
        <v>625</v>
      </c>
      <c r="E25" s="86">
        <v>1</v>
      </c>
      <c r="F25" s="86"/>
      <c r="G25" s="178"/>
      <c r="H25" s="83"/>
      <c r="I25" s="78"/>
      <c r="J25" s="78"/>
      <c r="K25" s="111"/>
      <c r="L25" s="111"/>
      <c r="M25" s="112"/>
      <c r="N25" s="112"/>
      <c r="O25" s="112"/>
      <c r="P25" s="111"/>
      <c r="Q25" s="106"/>
      <c r="R25" s="106"/>
      <c r="S25" s="226"/>
    </row>
    <row r="26" spans="1:19" s="107" customFormat="1" ht="38.25">
      <c r="A26" s="74">
        <v>10</v>
      </c>
      <c r="B26" s="177"/>
      <c r="C26" s="121" t="s">
        <v>750</v>
      </c>
      <c r="D26" s="53" t="s">
        <v>625</v>
      </c>
      <c r="E26" s="86">
        <v>1</v>
      </c>
      <c r="F26" s="86"/>
      <c r="G26" s="178"/>
      <c r="H26" s="83"/>
      <c r="I26" s="78"/>
      <c r="J26" s="78"/>
      <c r="K26" s="111"/>
      <c r="L26" s="111"/>
      <c r="M26" s="112"/>
      <c r="N26" s="112"/>
      <c r="O26" s="112"/>
      <c r="P26" s="111"/>
      <c r="Q26" s="106"/>
      <c r="R26" s="106"/>
      <c r="S26" s="226"/>
    </row>
    <row r="27" spans="1:19" s="107" customFormat="1" ht="25.5">
      <c r="A27" s="74">
        <v>11</v>
      </c>
      <c r="B27" s="177"/>
      <c r="C27" s="121" t="s">
        <v>751</v>
      </c>
      <c r="D27" s="53" t="s">
        <v>625</v>
      </c>
      <c r="E27" s="86">
        <v>1</v>
      </c>
      <c r="F27" s="86"/>
      <c r="G27" s="178"/>
      <c r="H27" s="83"/>
      <c r="I27" s="78"/>
      <c r="J27" s="78"/>
      <c r="K27" s="111"/>
      <c r="L27" s="111"/>
      <c r="M27" s="112"/>
      <c r="N27" s="112"/>
      <c r="O27" s="112"/>
      <c r="P27" s="111"/>
      <c r="Q27" s="106"/>
      <c r="R27" s="106"/>
      <c r="S27" s="226"/>
    </row>
    <row r="28" spans="1:19" s="107" customFormat="1">
      <c r="A28" s="74">
        <v>12</v>
      </c>
      <c r="B28" s="177"/>
      <c r="C28" s="121" t="s">
        <v>752</v>
      </c>
      <c r="D28" s="53" t="s">
        <v>625</v>
      </c>
      <c r="E28" s="86">
        <v>1</v>
      </c>
      <c r="F28" s="86"/>
      <c r="G28" s="178"/>
      <c r="H28" s="83"/>
      <c r="I28" s="78"/>
      <c r="J28" s="78"/>
      <c r="K28" s="111"/>
      <c r="L28" s="111"/>
      <c r="M28" s="112"/>
      <c r="N28" s="112"/>
      <c r="O28" s="112"/>
      <c r="P28" s="111"/>
      <c r="Q28" s="106"/>
      <c r="R28" s="106"/>
      <c r="S28" s="226"/>
    </row>
    <row r="29" spans="1:19" s="107" customFormat="1" ht="25.5">
      <c r="A29" s="74">
        <v>13</v>
      </c>
      <c r="B29" s="177"/>
      <c r="C29" s="121" t="s">
        <v>756</v>
      </c>
      <c r="D29" s="53" t="s">
        <v>625</v>
      </c>
      <c r="E29" s="86">
        <v>1</v>
      </c>
      <c r="F29" s="86"/>
      <c r="G29" s="178"/>
      <c r="H29" s="83"/>
      <c r="I29" s="78"/>
      <c r="J29" s="78"/>
      <c r="K29" s="111"/>
      <c r="L29" s="111"/>
      <c r="M29" s="112"/>
      <c r="N29" s="112"/>
      <c r="O29" s="112"/>
      <c r="P29" s="111"/>
      <c r="Q29" s="106"/>
      <c r="R29" s="106"/>
      <c r="S29" s="226"/>
    </row>
    <row r="30" spans="1:19" s="107" customFormat="1">
      <c r="A30" s="74">
        <v>14</v>
      </c>
      <c r="B30" s="177"/>
      <c r="C30" s="121" t="s">
        <v>758</v>
      </c>
      <c r="D30" s="53" t="s">
        <v>625</v>
      </c>
      <c r="E30" s="86">
        <v>1</v>
      </c>
      <c r="F30" s="86"/>
      <c r="G30" s="178"/>
      <c r="H30" s="83"/>
      <c r="I30" s="78"/>
      <c r="J30" s="78"/>
      <c r="K30" s="111"/>
      <c r="L30" s="111"/>
      <c r="M30" s="112"/>
      <c r="N30" s="112"/>
      <c r="O30" s="112"/>
      <c r="P30" s="111"/>
      <c r="Q30" s="106"/>
      <c r="R30" s="106"/>
      <c r="S30" s="226"/>
    </row>
    <row r="31" spans="1:19" s="107" customFormat="1">
      <c r="A31" s="74">
        <v>15</v>
      </c>
      <c r="B31" s="177"/>
      <c r="C31" s="121" t="s">
        <v>759</v>
      </c>
      <c r="D31" s="53" t="s">
        <v>625</v>
      </c>
      <c r="E31" s="86">
        <v>3</v>
      </c>
      <c r="F31" s="86"/>
      <c r="G31" s="178"/>
      <c r="H31" s="83"/>
      <c r="I31" s="78"/>
      <c r="J31" s="78"/>
      <c r="K31" s="111"/>
      <c r="L31" s="111"/>
      <c r="M31" s="112"/>
      <c r="N31" s="112"/>
      <c r="O31" s="112"/>
      <c r="P31" s="111"/>
      <c r="Q31" s="106"/>
      <c r="R31" s="106"/>
      <c r="S31" s="226"/>
    </row>
    <row r="32" spans="1:19" s="107" customFormat="1">
      <c r="A32" s="74"/>
      <c r="B32" s="177"/>
      <c r="C32" s="228" t="s">
        <v>797</v>
      </c>
      <c r="D32" s="53"/>
      <c r="E32" s="86"/>
      <c r="F32" s="86"/>
      <c r="G32" s="178"/>
      <c r="H32" s="83"/>
      <c r="I32" s="78"/>
      <c r="J32" s="78"/>
      <c r="K32" s="111"/>
      <c r="L32" s="111"/>
      <c r="M32" s="112"/>
      <c r="N32" s="112"/>
      <c r="O32" s="112"/>
      <c r="P32" s="111"/>
      <c r="Q32" s="106"/>
      <c r="R32" s="106"/>
      <c r="S32" s="226"/>
    </row>
    <row r="33" spans="1:19" s="107" customFormat="1" ht="38.25">
      <c r="A33" s="74">
        <v>16</v>
      </c>
      <c r="B33" s="177"/>
      <c r="C33" s="121" t="s">
        <v>766</v>
      </c>
      <c r="D33" s="53" t="s">
        <v>625</v>
      </c>
      <c r="E33" s="86">
        <v>1</v>
      </c>
      <c r="F33" s="86"/>
      <c r="G33" s="178"/>
      <c r="H33" s="83"/>
      <c r="I33" s="78"/>
      <c r="J33" s="78"/>
      <c r="K33" s="111"/>
      <c r="L33" s="111"/>
      <c r="M33" s="112"/>
      <c r="N33" s="112"/>
      <c r="O33" s="112"/>
      <c r="P33" s="111"/>
      <c r="Q33" s="106"/>
      <c r="R33" s="106"/>
      <c r="S33" s="226"/>
    </row>
    <row r="34" spans="1:19" s="107" customFormat="1" ht="38.25">
      <c r="A34" s="74">
        <v>17</v>
      </c>
      <c r="B34" s="177"/>
      <c r="C34" s="121" t="s">
        <v>767</v>
      </c>
      <c r="D34" s="53" t="s">
        <v>625</v>
      </c>
      <c r="E34" s="86">
        <v>2</v>
      </c>
      <c r="F34" s="86"/>
      <c r="G34" s="178"/>
      <c r="H34" s="83"/>
      <c r="I34" s="78"/>
      <c r="J34" s="78"/>
      <c r="K34" s="111"/>
      <c r="L34" s="111"/>
      <c r="M34" s="112"/>
      <c r="N34" s="112"/>
      <c r="O34" s="112"/>
      <c r="P34" s="111"/>
      <c r="Q34" s="106"/>
      <c r="R34" s="106"/>
      <c r="S34" s="226"/>
    </row>
    <row r="35" spans="1:19" s="107" customFormat="1" ht="25.5">
      <c r="A35" s="74">
        <v>18</v>
      </c>
      <c r="B35" s="177"/>
      <c r="C35" s="121" t="s">
        <v>768</v>
      </c>
      <c r="D35" s="53" t="s">
        <v>625</v>
      </c>
      <c r="E35" s="86">
        <v>1</v>
      </c>
      <c r="F35" s="86"/>
      <c r="G35" s="178"/>
      <c r="H35" s="83"/>
      <c r="I35" s="78"/>
      <c r="J35" s="78"/>
      <c r="K35" s="111"/>
      <c r="L35" s="111"/>
      <c r="M35" s="112"/>
      <c r="N35" s="112"/>
      <c r="O35" s="112"/>
      <c r="P35" s="111"/>
      <c r="Q35" s="106"/>
      <c r="R35" s="106"/>
      <c r="S35" s="226"/>
    </row>
    <row r="36" spans="1:19" s="107" customFormat="1" ht="38.25">
      <c r="A36" s="74">
        <v>19</v>
      </c>
      <c r="B36" s="177"/>
      <c r="C36" s="121" t="s">
        <v>769</v>
      </c>
      <c r="D36" s="53" t="s">
        <v>625</v>
      </c>
      <c r="E36" s="86">
        <v>1</v>
      </c>
      <c r="F36" s="86"/>
      <c r="G36" s="178"/>
      <c r="H36" s="83"/>
      <c r="I36" s="78"/>
      <c r="J36" s="78"/>
      <c r="K36" s="111"/>
      <c r="L36" s="111"/>
      <c r="M36" s="112"/>
      <c r="N36" s="112"/>
      <c r="O36" s="112"/>
      <c r="P36" s="111"/>
      <c r="Q36" s="106"/>
      <c r="R36" s="106"/>
      <c r="S36" s="226"/>
    </row>
    <row r="37" spans="1:19" s="107" customFormat="1" ht="25.5">
      <c r="A37" s="74">
        <v>20</v>
      </c>
      <c r="B37" s="177"/>
      <c r="C37" s="121" t="s">
        <v>783</v>
      </c>
      <c r="D37" s="53" t="s">
        <v>625</v>
      </c>
      <c r="E37" s="86">
        <v>1</v>
      </c>
      <c r="F37" s="86"/>
      <c r="G37" s="178"/>
      <c r="H37" s="83"/>
      <c r="I37" s="78"/>
      <c r="J37" s="78"/>
      <c r="K37" s="111"/>
      <c r="L37" s="111"/>
      <c r="M37" s="112"/>
      <c r="N37" s="112"/>
      <c r="O37" s="112"/>
      <c r="P37" s="111"/>
      <c r="Q37" s="106"/>
      <c r="R37" s="106"/>
      <c r="S37" s="226"/>
    </row>
    <row r="38" spans="1:19" s="107" customFormat="1" ht="51">
      <c r="A38" s="74">
        <v>21</v>
      </c>
      <c r="B38" s="177"/>
      <c r="C38" s="121" t="s">
        <v>799</v>
      </c>
      <c r="D38" s="53" t="s">
        <v>625</v>
      </c>
      <c r="E38" s="86">
        <v>1</v>
      </c>
      <c r="F38" s="86"/>
      <c r="G38" s="178"/>
      <c r="H38" s="83"/>
      <c r="I38" s="78"/>
      <c r="J38" s="78"/>
      <c r="K38" s="111"/>
      <c r="L38" s="111"/>
      <c r="M38" s="112"/>
      <c r="N38" s="112"/>
      <c r="O38" s="112"/>
      <c r="P38" s="111"/>
      <c r="Q38" s="106"/>
      <c r="R38" s="106"/>
      <c r="S38" s="226"/>
    </row>
    <row r="39" spans="1:19" s="107" customFormat="1" ht="76.5">
      <c r="A39" s="74">
        <v>22</v>
      </c>
      <c r="B39" s="177"/>
      <c r="C39" s="121" t="s">
        <v>771</v>
      </c>
      <c r="D39" s="53" t="s">
        <v>625</v>
      </c>
      <c r="E39" s="86">
        <v>1</v>
      </c>
      <c r="F39" s="86"/>
      <c r="G39" s="178"/>
      <c r="H39" s="83"/>
      <c r="I39" s="78"/>
      <c r="J39" s="78"/>
      <c r="K39" s="111"/>
      <c r="L39" s="111"/>
      <c r="M39" s="112"/>
      <c r="N39" s="112"/>
      <c r="O39" s="112"/>
      <c r="P39" s="111"/>
      <c r="Q39" s="106"/>
      <c r="R39" s="106"/>
      <c r="S39" s="226"/>
    </row>
    <row r="40" spans="1:19" s="107" customFormat="1" ht="38.25">
      <c r="A40" s="74">
        <v>23</v>
      </c>
      <c r="B40" s="177"/>
      <c r="C40" s="121" t="s">
        <v>798</v>
      </c>
      <c r="D40" s="53" t="s">
        <v>625</v>
      </c>
      <c r="E40" s="86">
        <v>1</v>
      </c>
      <c r="F40" s="86"/>
      <c r="G40" s="178"/>
      <c r="H40" s="83"/>
      <c r="I40" s="78"/>
      <c r="J40" s="78"/>
      <c r="K40" s="111"/>
      <c r="L40" s="111"/>
      <c r="M40" s="112"/>
      <c r="N40" s="112"/>
      <c r="O40" s="112"/>
      <c r="P40" s="111"/>
      <c r="Q40" s="106"/>
      <c r="R40" s="106"/>
      <c r="S40" s="226"/>
    </row>
    <row r="41" spans="1:19" s="107" customFormat="1" ht="25.5">
      <c r="A41" s="74">
        <v>24</v>
      </c>
      <c r="B41" s="177"/>
      <c r="C41" s="121" t="s">
        <v>772</v>
      </c>
      <c r="D41" s="53" t="s">
        <v>625</v>
      </c>
      <c r="E41" s="86">
        <v>1</v>
      </c>
      <c r="F41" s="86"/>
      <c r="G41" s="178"/>
      <c r="H41" s="83"/>
      <c r="I41" s="78"/>
      <c r="J41" s="78"/>
      <c r="K41" s="111"/>
      <c r="L41" s="111"/>
      <c r="M41" s="112"/>
      <c r="N41" s="112"/>
      <c r="O41" s="112"/>
      <c r="P41" s="111"/>
      <c r="Q41" s="106"/>
      <c r="R41" s="106"/>
      <c r="S41" s="226"/>
    </row>
    <row r="42" spans="1:19" s="107" customFormat="1" ht="38.25">
      <c r="A42" s="74">
        <v>25</v>
      </c>
      <c r="B42" s="177"/>
      <c r="C42" s="121" t="s">
        <v>800</v>
      </c>
      <c r="D42" s="53" t="s">
        <v>625</v>
      </c>
      <c r="E42" s="86">
        <v>1</v>
      </c>
      <c r="F42" s="86"/>
      <c r="G42" s="178"/>
      <c r="H42" s="83"/>
      <c r="I42" s="78"/>
      <c r="J42" s="78"/>
      <c r="K42" s="111"/>
      <c r="L42" s="111"/>
      <c r="M42" s="112"/>
      <c r="N42" s="112"/>
      <c r="O42" s="112"/>
      <c r="P42" s="111"/>
      <c r="Q42" s="106"/>
      <c r="R42" s="106"/>
      <c r="S42" s="226"/>
    </row>
    <row r="43" spans="1:19" s="107" customFormat="1" ht="38.25">
      <c r="A43" s="74">
        <v>26</v>
      </c>
      <c r="B43" s="177"/>
      <c r="C43" s="121" t="s">
        <v>774</v>
      </c>
      <c r="D43" s="53" t="s">
        <v>625</v>
      </c>
      <c r="E43" s="86">
        <v>1</v>
      </c>
      <c r="F43" s="86"/>
      <c r="G43" s="178"/>
      <c r="H43" s="83"/>
      <c r="I43" s="78"/>
      <c r="J43" s="78"/>
      <c r="K43" s="111"/>
      <c r="L43" s="111"/>
      <c r="M43" s="112"/>
      <c r="N43" s="112"/>
      <c r="O43" s="112"/>
      <c r="P43" s="111"/>
      <c r="Q43" s="106"/>
      <c r="R43" s="106"/>
      <c r="S43" s="226"/>
    </row>
    <row r="44" spans="1:19" s="107" customFormat="1">
      <c r="A44" s="74">
        <v>27</v>
      </c>
      <c r="B44" s="177"/>
      <c r="C44" s="121" t="s">
        <v>775</v>
      </c>
      <c r="D44" s="53" t="s">
        <v>625</v>
      </c>
      <c r="E44" s="86">
        <v>1</v>
      </c>
      <c r="F44" s="86"/>
      <c r="G44" s="178"/>
      <c r="H44" s="83"/>
      <c r="I44" s="78"/>
      <c r="J44" s="78"/>
      <c r="K44" s="111"/>
      <c r="L44" s="111"/>
      <c r="M44" s="112"/>
      <c r="N44" s="112"/>
      <c r="O44" s="112"/>
      <c r="P44" s="111"/>
      <c r="Q44" s="106"/>
      <c r="R44" s="106"/>
      <c r="S44" s="226"/>
    </row>
    <row r="45" spans="1:19" s="107" customFormat="1">
      <c r="A45" s="74"/>
      <c r="B45" s="177"/>
      <c r="C45" s="228" t="s">
        <v>778</v>
      </c>
      <c r="D45" s="53"/>
      <c r="E45" s="86"/>
      <c r="F45" s="86"/>
      <c r="G45" s="178"/>
      <c r="H45" s="83"/>
      <c r="I45" s="78"/>
      <c r="J45" s="78"/>
      <c r="K45" s="111"/>
      <c r="L45" s="111"/>
      <c r="M45" s="112"/>
      <c r="N45" s="112"/>
      <c r="O45" s="112"/>
      <c r="P45" s="111"/>
      <c r="Q45" s="106"/>
      <c r="R45" s="106"/>
      <c r="S45" s="226"/>
    </row>
    <row r="46" spans="1:19" s="107" customFormat="1" ht="63.75">
      <c r="A46" s="74">
        <v>28</v>
      </c>
      <c r="B46" s="177"/>
      <c r="C46" s="121" t="s">
        <v>801</v>
      </c>
      <c r="D46" s="53" t="s">
        <v>625</v>
      </c>
      <c r="E46" s="86">
        <v>2</v>
      </c>
      <c r="F46" s="86"/>
      <c r="G46" s="178"/>
      <c r="H46" s="83"/>
      <c r="I46" s="78"/>
      <c r="J46" s="78"/>
      <c r="K46" s="111"/>
      <c r="L46" s="111"/>
      <c r="M46" s="112"/>
      <c r="N46" s="112"/>
      <c r="O46" s="112"/>
      <c r="P46" s="111"/>
      <c r="Q46" s="106"/>
      <c r="R46" s="106"/>
      <c r="S46" s="226"/>
    </row>
    <row r="47" spans="1:19">
      <c r="A47" s="74"/>
      <c r="B47" s="74"/>
      <c r="C47" s="108"/>
      <c r="D47" s="53"/>
      <c r="E47" s="109"/>
      <c r="F47" s="109"/>
      <c r="G47" s="109"/>
      <c r="H47" s="229"/>
      <c r="I47" s="110"/>
      <c r="J47" s="110"/>
      <c r="K47" s="111"/>
      <c r="L47" s="111"/>
      <c r="M47" s="112"/>
      <c r="N47" s="112"/>
      <c r="O47" s="112"/>
      <c r="P47" s="111"/>
    </row>
    <row r="48" spans="1:19" s="65" customFormat="1" ht="25.5">
      <c r="A48" s="89"/>
      <c r="B48" s="89"/>
      <c r="C48" s="113" t="str">
        <f>'1.1 Pamati, ā.inž.'!$C$43</f>
        <v xml:space="preserve">Tiešās izmaksas kopā, t. sk. darba devēja sociālais nodoklis </v>
      </c>
      <c r="D48" s="91"/>
      <c r="E48" s="92"/>
      <c r="F48" s="92"/>
      <c r="G48" s="92"/>
      <c r="H48" s="92"/>
      <c r="I48" s="92"/>
      <c r="J48" s="92"/>
      <c r="K48" s="93"/>
      <c r="L48" s="93">
        <f>SUM(L14:L47)</f>
        <v>0</v>
      </c>
      <c r="M48" s="93">
        <f>SUM(M14:M47)</f>
        <v>0</v>
      </c>
      <c r="N48" s="93">
        <f>SUM(N14:N47)</f>
        <v>0</v>
      </c>
      <c r="O48" s="93">
        <f>SUM(O14:O47)</f>
        <v>0</v>
      </c>
      <c r="P48" s="93">
        <f>SUM(P14:P47)</f>
        <v>0</v>
      </c>
      <c r="Q48" s="64"/>
      <c r="R48" s="64"/>
    </row>
    <row r="49" spans="1:18" s="107" customFormat="1">
      <c r="A49" s="163"/>
      <c r="B49" s="163"/>
      <c r="C49" s="164"/>
    </row>
    <row r="50" spans="1:18" s="107" customFormat="1">
      <c r="A50" s="106"/>
      <c r="B50" s="125"/>
      <c r="C50" s="164"/>
      <c r="D50" s="164"/>
      <c r="E50" s="164"/>
      <c r="F50" s="164"/>
    </row>
    <row r="51" spans="1:18" s="107" customFormat="1">
      <c r="A51" s="163"/>
      <c r="B51" s="163"/>
      <c r="C51" s="164"/>
    </row>
    <row r="52" spans="1:18" s="107" customFormat="1">
      <c r="A52" s="125" t="str">
        <f>'1.1 Pamati, ā.inž.'!$A$47</f>
        <v xml:space="preserve">Sastādīja: </v>
      </c>
      <c r="B52" s="181"/>
      <c r="C52" s="182"/>
    </row>
    <row r="53" spans="1:18">
      <c r="A53" s="125"/>
      <c r="B53" s="81"/>
      <c r="C53" s="184"/>
      <c r="F53" s="187"/>
      <c r="Q53" s="82"/>
      <c r="R53" s="82"/>
    </row>
    <row r="54" spans="1:18">
      <c r="A54" s="125"/>
      <c r="B54" s="81"/>
      <c r="C54" s="81"/>
      <c r="Q54" s="82"/>
      <c r="R54" s="82"/>
    </row>
    <row r="55" spans="1:18" s="81" customFormat="1">
      <c r="A55" s="189"/>
      <c r="D55" s="82"/>
      <c r="E55" s="82"/>
      <c r="F55" s="82"/>
    </row>
    <row r="56" spans="1:18">
      <c r="A56" s="125" t="str">
        <f>'1.1 Pamati, ā.inž.'!$A$51</f>
        <v xml:space="preserve">Pārbaudīja: </v>
      </c>
      <c r="B56" s="81"/>
      <c r="C56" s="81"/>
      <c r="Q56" s="82"/>
      <c r="R56" s="82"/>
    </row>
    <row r="57" spans="1:18">
      <c r="A57" s="81"/>
      <c r="B57" s="81"/>
      <c r="C57" s="81"/>
      <c r="Q57" s="82"/>
      <c r="R57" s="82"/>
    </row>
    <row r="58" spans="1:18">
      <c r="A58" s="81"/>
      <c r="B58" s="81"/>
      <c r="C58" s="81"/>
      <c r="Q58" s="82"/>
      <c r="R58" s="82"/>
    </row>
    <row r="59" spans="1:18">
      <c r="A59" s="81"/>
      <c r="B59" s="81"/>
      <c r="C59" s="81"/>
      <c r="Q59" s="82"/>
      <c r="R59" s="82"/>
    </row>
    <row r="60" spans="1:18" s="65" customFormat="1">
      <c r="A60" s="114"/>
      <c r="B60" s="114"/>
      <c r="C60" s="114"/>
      <c r="D60" s="115"/>
      <c r="E60" s="116"/>
      <c r="F60" s="116"/>
      <c r="G60" s="116"/>
      <c r="J60" s="116"/>
      <c r="K60" s="116"/>
      <c r="L60" s="116"/>
      <c r="M60" s="116"/>
      <c r="N60" s="116"/>
      <c r="O60" s="116"/>
      <c r="P60" s="116"/>
      <c r="Q60" s="64"/>
      <c r="R60" s="64"/>
    </row>
    <row r="61" spans="1:18" s="65" customFormat="1">
      <c r="A61" s="117"/>
      <c r="B61" s="117"/>
      <c r="C61" s="82"/>
      <c r="D61" s="117"/>
      <c r="E61" s="116"/>
      <c r="F61" s="116"/>
      <c r="G61" s="116"/>
      <c r="J61" s="117"/>
      <c r="K61" s="117"/>
      <c r="L61" s="117"/>
      <c r="M61" s="116"/>
      <c r="N61" s="116"/>
      <c r="O61" s="116"/>
      <c r="P61" s="116"/>
      <c r="Q61" s="64"/>
      <c r="R61" s="64"/>
    </row>
    <row r="62" spans="1:18" s="65" customFormat="1">
      <c r="A62" s="118"/>
      <c r="B62" s="118"/>
      <c r="C62" s="82"/>
      <c r="D62" s="115"/>
      <c r="E62" s="116"/>
      <c r="F62" s="116"/>
      <c r="G62" s="116"/>
      <c r="J62" s="116"/>
      <c r="K62" s="116"/>
      <c r="L62" s="116"/>
      <c r="M62" s="116"/>
      <c r="N62" s="116"/>
      <c r="O62" s="116"/>
      <c r="P62" s="116"/>
      <c r="Q62" s="64"/>
      <c r="R62" s="64"/>
    </row>
  </sheetData>
  <mergeCells count="13">
    <mergeCell ref="A1:P1"/>
    <mergeCell ref="A2:P2"/>
    <mergeCell ref="A4:P4"/>
    <mergeCell ref="A5:P5"/>
    <mergeCell ref="M9:N9"/>
    <mergeCell ref="O9:P9"/>
    <mergeCell ref="L12:P12"/>
    <mergeCell ref="A12:A13"/>
    <mergeCell ref="B12:B13"/>
    <mergeCell ref="C12:C13"/>
    <mergeCell ref="D12:D13"/>
    <mergeCell ref="E12:E13"/>
    <mergeCell ref="F12:K12"/>
  </mergeCells>
  <printOptions horizontalCentered="1"/>
  <pageMargins left="0.74803149606299213" right="0.74803149606299213" top="1.299212598425197" bottom="0.59055118110236227" header="0.43307086614173229" footer="0.23622047244094491"/>
  <pageSetup paperSize="9" scale="71" fitToHeight="2" orientation="landscape" r:id="rId1"/>
  <headerFooter alignWithMargins="0"/>
  <rowBreaks count="1" manualBreakCount="1">
    <brk id="33" max="1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B6CD5-DA70-4920-B4DC-8F52894F7D72}">
  <sheetPr>
    <tabColor rgb="FF00B0F0"/>
  </sheetPr>
  <dimension ref="A1:S28"/>
  <sheetViews>
    <sheetView view="pageBreakPreview" zoomScale="85" zoomScaleNormal="85" workbookViewId="0">
      <selection activeCell="H22" sqref="H22"/>
    </sheetView>
  </sheetViews>
  <sheetFormatPr defaultColWidth="9.28515625" defaultRowHeight="12.75"/>
  <cols>
    <col min="1" max="1" width="4.5703125" style="82" customWidth="1"/>
    <col min="2" max="2" width="5.42578125" style="82" customWidth="1"/>
    <col min="3" max="3" width="31.42578125" style="82" customWidth="1"/>
    <col min="4" max="4" width="5.7109375" style="82" customWidth="1"/>
    <col min="5" max="5" width="7.7109375" style="82" customWidth="1"/>
    <col min="6" max="7" width="8.7109375" style="82" customWidth="1"/>
    <col min="8" max="8" width="9.5703125" style="82" customWidth="1"/>
    <col min="9" max="9" width="10.28515625" style="82" customWidth="1"/>
    <col min="10" max="10" width="10.42578125" style="82" customWidth="1"/>
    <col min="11" max="11" width="10" style="82" customWidth="1"/>
    <col min="12" max="13" width="9.7109375" style="82" customWidth="1"/>
    <col min="14" max="14" width="11.28515625" style="82" customWidth="1"/>
    <col min="15" max="15" width="11" style="82" customWidth="1"/>
    <col min="16" max="16" width="10.7109375" style="82" customWidth="1"/>
    <col min="17" max="17" width="9.42578125" style="81" customWidth="1"/>
    <col min="18" max="18" width="9.28515625" style="81"/>
    <col min="19" max="19" width="11" style="82" customWidth="1"/>
    <col min="20" max="16384" width="9.28515625" style="82"/>
  </cols>
  <sheetData>
    <row r="1" spans="1:19" s="65" customFormat="1">
      <c r="A1" s="392" t="s">
        <v>813</v>
      </c>
      <c r="B1" s="392"/>
      <c r="C1" s="392"/>
      <c r="D1" s="392"/>
      <c r="E1" s="392"/>
      <c r="F1" s="392"/>
      <c r="G1" s="392"/>
      <c r="H1" s="392"/>
      <c r="I1" s="392"/>
      <c r="J1" s="392"/>
      <c r="K1" s="392"/>
      <c r="L1" s="392"/>
      <c r="M1" s="392"/>
      <c r="N1" s="392"/>
      <c r="O1" s="392"/>
      <c r="P1" s="392"/>
      <c r="Q1" s="63"/>
      <c r="R1" s="64"/>
    </row>
    <row r="2" spans="1:19" s="65" customFormat="1">
      <c r="A2" s="393" t="str">
        <f>Kops.2!C30</f>
        <v>Aprīkojums ārtelpu</v>
      </c>
      <c r="B2" s="393"/>
      <c r="C2" s="393"/>
      <c r="D2" s="393"/>
      <c r="E2" s="393"/>
      <c r="F2" s="393"/>
      <c r="G2" s="393"/>
      <c r="H2" s="393"/>
      <c r="I2" s="393"/>
      <c r="J2" s="393"/>
      <c r="K2" s="393"/>
      <c r="L2" s="393"/>
      <c r="M2" s="393"/>
      <c r="N2" s="393"/>
      <c r="O2" s="393"/>
      <c r="P2" s="393"/>
      <c r="Q2" s="64"/>
      <c r="R2" s="64"/>
    </row>
    <row r="3" spans="1:19" s="65" customFormat="1">
      <c r="A3" s="66"/>
      <c r="B3" s="66"/>
      <c r="C3" s="66"/>
      <c r="D3" s="66"/>
      <c r="E3" s="66"/>
      <c r="F3" s="66"/>
      <c r="G3" s="66"/>
      <c r="H3" s="66"/>
      <c r="I3" s="66"/>
      <c r="J3" s="66"/>
      <c r="K3" s="66"/>
      <c r="L3" s="66"/>
      <c r="M3" s="66"/>
      <c r="N3" s="66"/>
      <c r="O3" s="66"/>
      <c r="P3" s="66"/>
      <c r="Q3" s="64"/>
      <c r="R3" s="64"/>
    </row>
    <row r="4" spans="1:19" s="65" customFormat="1" ht="24.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64"/>
      <c r="R4" s="64"/>
    </row>
    <row r="5" spans="1:19" s="65" customFormat="1" ht="33.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64"/>
      <c r="R5" s="64"/>
    </row>
    <row r="6" spans="1:19" s="65" customFormat="1">
      <c r="A6" s="68" t="str">
        <f>'1.1 Pamati, ā.inž.'!$A$6</f>
        <v>Objekta adrese: Liliju iela 109</v>
      </c>
      <c r="B6" s="68"/>
      <c r="C6" s="64"/>
      <c r="D6" s="70"/>
      <c r="E6" s="70"/>
      <c r="F6" s="70"/>
      <c r="G6" s="70"/>
      <c r="H6" s="64"/>
      <c r="I6" s="64"/>
      <c r="J6" s="64"/>
      <c r="K6" s="64"/>
      <c r="L6" s="64"/>
      <c r="M6" s="64"/>
      <c r="N6" s="64"/>
      <c r="O6" s="64"/>
      <c r="P6" s="64"/>
      <c r="Q6" s="64"/>
      <c r="R6" s="64"/>
    </row>
    <row r="7" spans="1:19" s="65" customFormat="1">
      <c r="A7" s="68" t="str">
        <f>'1.1 Pamati, ā.inž.'!$A$7</f>
        <v xml:space="preserve">Pasūtījuma Nr.: </v>
      </c>
      <c r="B7" s="68"/>
      <c r="C7" s="64"/>
      <c r="D7" s="70"/>
      <c r="E7" s="70"/>
      <c r="F7" s="70"/>
      <c r="G7" s="70"/>
      <c r="H7" s="64"/>
      <c r="I7" s="64"/>
      <c r="J7" s="64"/>
      <c r="K7" s="64"/>
      <c r="L7" s="64"/>
      <c r="M7" s="64"/>
      <c r="N7" s="64"/>
      <c r="O7" s="64"/>
      <c r="P7" s="64"/>
      <c r="Q7" s="64"/>
      <c r="R7" s="64"/>
    </row>
    <row r="8" spans="1:19" s="65" customFormat="1">
      <c r="A8" s="68"/>
      <c r="B8" s="68"/>
      <c r="C8" s="64"/>
      <c r="D8" s="70"/>
      <c r="E8" s="70"/>
      <c r="F8" s="70"/>
      <c r="G8" s="70"/>
      <c r="H8" s="64"/>
      <c r="I8" s="64"/>
      <c r="J8" s="64"/>
      <c r="K8" s="64"/>
      <c r="L8" s="64"/>
      <c r="M8" s="64"/>
      <c r="N8" s="64"/>
      <c r="O8" s="64"/>
      <c r="P8" s="64"/>
      <c r="Q8" s="64"/>
      <c r="R8" s="64"/>
    </row>
    <row r="9" spans="1:19" s="65" customFormat="1">
      <c r="A9" s="65" t="str">
        <f>'1.1 Pamati, ā.inž.'!$A$9</f>
        <v>Tāme sastādīta 2026.gada tirgus cenās</v>
      </c>
      <c r="C9" s="125"/>
      <c r="D9" s="70"/>
      <c r="H9" s="64"/>
      <c r="I9" s="64"/>
      <c r="J9" s="64"/>
      <c r="K9" s="71"/>
      <c r="L9" s="71"/>
      <c r="M9" s="394" t="s">
        <v>20</v>
      </c>
      <c r="N9" s="394"/>
      <c r="O9" s="395">
        <f>P17</f>
        <v>0</v>
      </c>
      <c r="P9" s="396"/>
      <c r="Q9" s="64"/>
      <c r="R9" s="64"/>
    </row>
    <row r="10" spans="1:19" s="65" customFormat="1">
      <c r="C10" s="125"/>
      <c r="D10" s="70"/>
      <c r="H10" s="64"/>
      <c r="I10" s="64"/>
      <c r="J10" s="64"/>
      <c r="K10" s="71"/>
      <c r="L10" s="71"/>
      <c r="M10" s="70"/>
      <c r="N10" s="70"/>
      <c r="O10" s="72"/>
      <c r="P10" s="73"/>
      <c r="Q10" s="64"/>
      <c r="R10" s="64"/>
    </row>
    <row r="11" spans="1:19" s="65" customFormat="1">
      <c r="A11" s="68"/>
      <c r="B11" s="68"/>
      <c r="C11" s="68"/>
      <c r="D11" s="64"/>
      <c r="P11" s="70" t="str">
        <f>Kops.1!$I$15</f>
        <v>Tāme sastādīta [datums]</v>
      </c>
      <c r="Q11" s="64"/>
      <c r="R11" s="64"/>
    </row>
    <row r="12" spans="1:19" s="65" customFormat="1" ht="12.75" customHeight="1">
      <c r="A12" s="385" t="s">
        <v>4</v>
      </c>
      <c r="B12" s="385" t="s">
        <v>24</v>
      </c>
      <c r="C12" s="400" t="s">
        <v>43</v>
      </c>
      <c r="D12" s="385" t="s">
        <v>1</v>
      </c>
      <c r="E12" s="387" t="s">
        <v>2</v>
      </c>
      <c r="F12" s="388" t="s">
        <v>5</v>
      </c>
      <c r="G12" s="389"/>
      <c r="H12" s="389"/>
      <c r="I12" s="389"/>
      <c r="J12" s="389"/>
      <c r="K12" s="390"/>
      <c r="L12" s="388" t="s">
        <v>3</v>
      </c>
      <c r="M12" s="389"/>
      <c r="N12" s="389"/>
      <c r="O12" s="389"/>
      <c r="P12" s="390"/>
      <c r="Q12" s="64"/>
      <c r="R12" s="64"/>
    </row>
    <row r="13" spans="1:19" s="65" customFormat="1" ht="58.5" customHeight="1">
      <c r="A13" s="386"/>
      <c r="B13" s="386"/>
      <c r="C13" s="402"/>
      <c r="D13" s="386"/>
      <c r="E13" s="387"/>
      <c r="F13" s="176" t="s">
        <v>25</v>
      </c>
      <c r="G13" s="176" t="s">
        <v>26</v>
      </c>
      <c r="H13" s="176" t="s">
        <v>39</v>
      </c>
      <c r="I13" s="176" t="s">
        <v>40</v>
      </c>
      <c r="J13" s="176" t="s">
        <v>41</v>
      </c>
      <c r="K13" s="176" t="s">
        <v>44</v>
      </c>
      <c r="L13" s="176" t="s">
        <v>27</v>
      </c>
      <c r="M13" s="176" t="s">
        <v>39</v>
      </c>
      <c r="N13" s="176" t="s">
        <v>40</v>
      </c>
      <c r="O13" s="176" t="s">
        <v>41</v>
      </c>
      <c r="P13" s="176" t="s">
        <v>45</v>
      </c>
      <c r="Q13" s="64"/>
      <c r="R13" s="64"/>
    </row>
    <row r="14" spans="1:19" s="107" customFormat="1">
      <c r="A14" s="74">
        <f>ROW()-13</f>
        <v>1</v>
      </c>
      <c r="B14" s="177"/>
      <c r="C14" s="224" t="s">
        <v>741</v>
      </c>
      <c r="D14" s="225"/>
      <c r="E14" s="54"/>
      <c r="F14" s="86"/>
      <c r="G14" s="178"/>
      <c r="H14" s="83"/>
      <c r="I14" s="178"/>
      <c r="J14" s="178"/>
      <c r="K14" s="111"/>
      <c r="L14" s="111"/>
      <c r="M14" s="112"/>
      <c r="N14" s="112"/>
      <c r="O14" s="112"/>
      <c r="P14" s="111"/>
      <c r="Q14" s="106"/>
      <c r="R14" s="106"/>
      <c r="S14" s="226"/>
    </row>
    <row r="15" spans="1:19" s="107" customFormat="1">
      <c r="A15" s="74">
        <f>ROW()-13</f>
        <v>2</v>
      </c>
      <c r="B15" s="177"/>
      <c r="C15" s="227" t="s">
        <v>743</v>
      </c>
      <c r="D15" s="225" t="s">
        <v>625</v>
      </c>
      <c r="E15" s="54">
        <v>1</v>
      </c>
      <c r="F15" s="86"/>
      <c r="G15" s="178"/>
      <c r="H15" s="83"/>
      <c r="I15" s="178"/>
      <c r="J15" s="178"/>
      <c r="K15" s="111"/>
      <c r="L15" s="111"/>
      <c r="M15" s="112"/>
      <c r="N15" s="112"/>
      <c r="O15" s="112"/>
      <c r="P15" s="111"/>
      <c r="Q15" s="106"/>
      <c r="R15" s="106"/>
      <c r="S15" s="226"/>
    </row>
    <row r="16" spans="1:19">
      <c r="A16" s="177"/>
      <c r="B16" s="177"/>
      <c r="C16" s="36"/>
      <c r="D16" s="96"/>
      <c r="E16" s="86"/>
      <c r="F16" s="86"/>
      <c r="G16" s="178"/>
      <c r="H16" s="83"/>
      <c r="I16" s="83"/>
      <c r="J16" s="83"/>
      <c r="K16" s="79"/>
      <c r="L16" s="79"/>
      <c r="M16" s="80"/>
      <c r="N16" s="80"/>
      <c r="O16" s="80"/>
      <c r="P16" s="79"/>
      <c r="S16" s="81"/>
    </row>
    <row r="17" spans="1:18" s="65" customFormat="1" ht="38.25" customHeight="1">
      <c r="A17" s="89"/>
      <c r="B17" s="89"/>
      <c r="C17" s="90" t="str">
        <f>'1.1 Pamati, ā.inž.'!$C$43</f>
        <v xml:space="preserve">Tiešās izmaksas kopā, t. sk. darba devēja sociālais nodoklis </v>
      </c>
      <c r="D17" s="91"/>
      <c r="E17" s="92"/>
      <c r="F17" s="92"/>
      <c r="G17" s="92"/>
      <c r="H17" s="92"/>
      <c r="I17" s="92"/>
      <c r="J17" s="92"/>
      <c r="K17" s="93"/>
      <c r="L17" s="93">
        <f>SUM(L14:L16)</f>
        <v>0</v>
      </c>
      <c r="M17" s="93">
        <f>SUM(M14:M16)</f>
        <v>0</v>
      </c>
      <c r="N17" s="93">
        <f>SUM(N14:N16)</f>
        <v>0</v>
      </c>
      <c r="O17" s="93">
        <f>SUM(O14:O16)</f>
        <v>0</v>
      </c>
      <c r="P17" s="93">
        <f>SUM(P14:P16)</f>
        <v>0</v>
      </c>
      <c r="Q17" s="64"/>
      <c r="R17" s="64"/>
    </row>
    <row r="18" spans="1:18" s="107" customFormat="1">
      <c r="A18" s="163"/>
      <c r="B18" s="163"/>
      <c r="C18" s="164"/>
    </row>
    <row r="19" spans="1:18" s="107" customFormat="1">
      <c r="A19" s="106"/>
      <c r="B19" s="125"/>
      <c r="C19" s="164"/>
    </row>
    <row r="20" spans="1:18" s="107" customFormat="1">
      <c r="A20" s="163"/>
      <c r="B20" s="163"/>
      <c r="C20" s="164"/>
    </row>
    <row r="21" spans="1:18" s="107" customFormat="1">
      <c r="A21" s="125" t="str">
        <f>'1.1 Pamati, ā.inž.'!$A$47</f>
        <v xml:space="preserve">Sastādīja: </v>
      </c>
      <c r="B21" s="181"/>
      <c r="C21" s="182"/>
    </row>
    <row r="22" spans="1:18">
      <c r="A22" s="125"/>
      <c r="B22" s="81"/>
      <c r="C22" s="184"/>
      <c r="F22" s="187"/>
      <c r="Q22" s="82"/>
      <c r="R22" s="82"/>
    </row>
    <row r="23" spans="1:18">
      <c r="A23" s="125"/>
      <c r="B23" s="81"/>
      <c r="C23" s="81"/>
      <c r="Q23" s="82"/>
      <c r="R23" s="82"/>
    </row>
    <row r="24" spans="1:18" s="81" customFormat="1">
      <c r="A24" s="189"/>
      <c r="D24" s="82"/>
      <c r="E24" s="82"/>
      <c r="F24" s="82"/>
    </row>
    <row r="25" spans="1:18">
      <c r="A25" s="125" t="str">
        <f>'1.1 Pamati, ā.inž.'!$A$51</f>
        <v xml:space="preserve">Pārbaudīja: </v>
      </c>
      <c r="B25" s="81"/>
      <c r="C25" s="81"/>
      <c r="Q25" s="82"/>
      <c r="R25" s="82"/>
    </row>
    <row r="26" spans="1:18">
      <c r="A26" s="81"/>
      <c r="B26" s="81"/>
      <c r="C26" s="81"/>
      <c r="Q26" s="82"/>
      <c r="R26" s="82"/>
    </row>
    <row r="27" spans="1:18">
      <c r="A27" s="81"/>
      <c r="B27" s="81"/>
      <c r="C27" s="81"/>
      <c r="Q27" s="82"/>
      <c r="R27" s="82"/>
    </row>
    <row r="28" spans="1:18">
      <c r="A28" s="81"/>
      <c r="B28" s="81"/>
      <c r="C28" s="81"/>
      <c r="Q28" s="82"/>
      <c r="R28" s="82"/>
    </row>
  </sheetData>
  <mergeCells count="13">
    <mergeCell ref="A4:P4"/>
    <mergeCell ref="D12:D13"/>
    <mergeCell ref="E12:E13"/>
    <mergeCell ref="F12:K12"/>
    <mergeCell ref="L12:P12"/>
    <mergeCell ref="C12:C13"/>
    <mergeCell ref="A1:P1"/>
    <mergeCell ref="A2:P2"/>
    <mergeCell ref="M9:N9"/>
    <mergeCell ref="O9:P9"/>
    <mergeCell ref="A12:A13"/>
    <mergeCell ref="B12:B13"/>
    <mergeCell ref="A5:P5"/>
  </mergeCells>
  <printOptions horizontalCentered="1"/>
  <pageMargins left="0.74803149606299202" right="0.74803149606299202" top="1.5649606300000001" bottom="0.56043307099999995" header="0.43307086614173201" footer="0.23622047244094499"/>
  <pageSetup paperSize="9" scale="75"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64229-A5A3-40ED-A372-AD2D909D0B47}">
  <sheetPr>
    <tabColor rgb="FF00B0F0"/>
  </sheetPr>
  <dimension ref="A1:U58"/>
  <sheetViews>
    <sheetView view="pageBreakPreview" topLeftCell="A11" zoomScale="85" zoomScaleNormal="85" workbookViewId="0">
      <selection activeCell="P27" sqref="P27"/>
    </sheetView>
  </sheetViews>
  <sheetFormatPr defaultColWidth="9.28515625" defaultRowHeight="12.75"/>
  <cols>
    <col min="1" max="1" width="4.5703125" style="82" customWidth="1"/>
    <col min="2" max="2" width="5.42578125" style="82" customWidth="1"/>
    <col min="3" max="3" width="32.42578125" style="82" customWidth="1"/>
    <col min="4" max="4" width="13.28515625" style="188" customWidth="1"/>
    <col min="5" max="5" width="10.5703125" style="190" customWidth="1"/>
    <col min="6" max="6" width="5.7109375" style="82" customWidth="1"/>
    <col min="7" max="7" width="10.5703125" style="82" customWidth="1"/>
    <col min="8" max="9" width="8.7109375" style="82" customWidth="1"/>
    <col min="10" max="10" width="9.5703125" style="82" customWidth="1"/>
    <col min="11" max="11" width="10.28515625" style="82" customWidth="1"/>
    <col min="12" max="12" width="10.42578125" style="82" customWidth="1"/>
    <col min="13" max="13" width="10" style="82" customWidth="1"/>
    <col min="14" max="15" width="9.7109375" style="82" customWidth="1"/>
    <col min="16" max="16" width="10.7109375" style="82" customWidth="1"/>
    <col min="17" max="17" width="9" style="82" customWidth="1"/>
    <col min="18"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701</v>
      </c>
      <c r="B1" s="392"/>
      <c r="C1" s="392"/>
      <c r="D1" s="392"/>
      <c r="E1" s="392"/>
      <c r="F1" s="392"/>
      <c r="G1" s="392"/>
      <c r="H1" s="392"/>
      <c r="I1" s="392"/>
      <c r="J1" s="392"/>
      <c r="K1" s="392"/>
      <c r="L1" s="392"/>
      <c r="M1" s="392"/>
      <c r="N1" s="392"/>
      <c r="O1" s="392"/>
      <c r="P1" s="392"/>
      <c r="Q1" s="392"/>
      <c r="R1" s="392"/>
      <c r="S1" s="63"/>
      <c r="T1" s="64"/>
    </row>
    <row r="2" spans="1:21" s="65" customFormat="1">
      <c r="A2" s="393" t="s">
        <v>70</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31.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46.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88"/>
      <c r="E9" s="175"/>
      <c r="F9" s="70"/>
      <c r="J9" s="64"/>
      <c r="K9" s="64"/>
      <c r="L9" s="64"/>
      <c r="M9" s="71"/>
      <c r="N9" s="71"/>
      <c r="O9" s="394" t="s">
        <v>20</v>
      </c>
      <c r="P9" s="394"/>
      <c r="Q9" s="395">
        <f>R47</f>
        <v>0</v>
      </c>
      <c r="R9" s="396"/>
      <c r="S9" s="64"/>
      <c r="T9" s="64"/>
    </row>
    <row r="10" spans="1:21" s="65" customFormat="1">
      <c r="C10" s="125"/>
      <c r="D10" s="188"/>
      <c r="E10" s="175"/>
      <c r="F10" s="70"/>
      <c r="J10" s="64"/>
      <c r="K10" s="64"/>
      <c r="L10" s="64"/>
      <c r="M10" s="71"/>
      <c r="N10" s="71"/>
      <c r="O10" s="70"/>
      <c r="P10" s="70"/>
      <c r="Q10" s="72"/>
      <c r="R10" s="73"/>
      <c r="S10" s="64"/>
      <c r="T10" s="64"/>
    </row>
    <row r="11" spans="1:21" s="65" customFormat="1">
      <c r="A11" s="68"/>
      <c r="B11" s="68"/>
      <c r="C11" s="68"/>
      <c r="D11" s="101"/>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58.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177">
        <f t="shared" ref="A14:A45" si="0">ROW()-13</f>
        <v>1</v>
      </c>
      <c r="B14" s="177"/>
      <c r="C14" s="39" t="s">
        <v>289</v>
      </c>
      <c r="D14" s="102"/>
      <c r="E14" s="84"/>
      <c r="F14" s="96"/>
      <c r="G14" s="86"/>
      <c r="H14" s="86"/>
      <c r="I14" s="178"/>
      <c r="J14" s="83"/>
      <c r="K14" s="83"/>
      <c r="L14" s="83"/>
      <c r="M14" s="79">
        <f>ROUND(J14+K14+L14,2)</f>
        <v>0</v>
      </c>
      <c r="N14" s="79">
        <f>ROUND(H14*G14,2)</f>
        <v>0</v>
      </c>
      <c r="O14" s="80">
        <f>ROUND(J14*G14,2)</f>
        <v>0</v>
      </c>
      <c r="P14" s="80">
        <f>ROUND(K14*G14,2)</f>
        <v>0</v>
      </c>
      <c r="Q14" s="80">
        <f>ROUND(L14*G14,2)</f>
        <v>0</v>
      </c>
      <c r="R14" s="79">
        <f>ROUND(O14+P14+Q14,2)</f>
        <v>0</v>
      </c>
      <c r="U14" s="81"/>
    </row>
    <row r="15" spans="1:21" ht="38.25">
      <c r="A15" s="177">
        <f t="shared" si="0"/>
        <v>2</v>
      </c>
      <c r="B15" s="177"/>
      <c r="C15" s="36" t="s">
        <v>957</v>
      </c>
      <c r="D15" s="102"/>
      <c r="E15" s="84"/>
      <c r="F15" s="96" t="s">
        <v>610</v>
      </c>
      <c r="G15" s="86">
        <v>1</v>
      </c>
      <c r="H15" s="86"/>
      <c r="I15" s="178"/>
      <c r="J15" s="83"/>
      <c r="K15" s="83"/>
      <c r="L15" s="83"/>
      <c r="M15" s="79"/>
      <c r="N15" s="79"/>
      <c r="O15" s="80"/>
      <c r="P15" s="80"/>
      <c r="Q15" s="80"/>
      <c r="R15" s="79"/>
      <c r="U15" s="81"/>
    </row>
    <row r="16" spans="1:21">
      <c r="A16" s="177">
        <f t="shared" si="0"/>
        <v>3</v>
      </c>
      <c r="B16" s="177"/>
      <c r="C16" s="36" t="s">
        <v>206</v>
      </c>
      <c r="D16" s="102" t="s">
        <v>236</v>
      </c>
      <c r="E16" s="84"/>
      <c r="F16" s="96" t="s">
        <v>618</v>
      </c>
      <c r="G16" s="86">
        <v>6</v>
      </c>
      <c r="H16" s="86"/>
      <c r="I16" s="178"/>
      <c r="J16" s="83"/>
      <c r="K16" s="83"/>
      <c r="L16" s="83"/>
      <c r="M16" s="79"/>
      <c r="N16" s="79"/>
      <c r="O16" s="80"/>
      <c r="P16" s="80"/>
      <c r="Q16" s="80"/>
      <c r="R16" s="79"/>
      <c r="U16" s="81"/>
    </row>
    <row r="17" spans="1:21" ht="22.5">
      <c r="A17" s="177">
        <f t="shared" si="0"/>
        <v>4</v>
      </c>
      <c r="B17" s="177"/>
      <c r="C17" s="36" t="s">
        <v>208</v>
      </c>
      <c r="D17" s="102" t="s">
        <v>238</v>
      </c>
      <c r="E17" s="84" t="s">
        <v>201</v>
      </c>
      <c r="F17" s="96" t="s">
        <v>618</v>
      </c>
      <c r="G17" s="86">
        <v>3</v>
      </c>
      <c r="H17" s="86"/>
      <c r="I17" s="178"/>
      <c r="J17" s="83"/>
      <c r="K17" s="83"/>
      <c r="L17" s="83"/>
      <c r="M17" s="79"/>
      <c r="N17" s="79"/>
      <c r="O17" s="80"/>
      <c r="P17" s="80"/>
      <c r="Q17" s="80"/>
      <c r="R17" s="79"/>
      <c r="U17" s="81"/>
    </row>
    <row r="18" spans="1:21">
      <c r="A18" s="177">
        <f t="shared" si="0"/>
        <v>5</v>
      </c>
      <c r="B18" s="177"/>
      <c r="C18" s="36" t="s">
        <v>239</v>
      </c>
      <c r="D18" s="102" t="s">
        <v>242</v>
      </c>
      <c r="E18" s="84" t="s">
        <v>240</v>
      </c>
      <c r="F18" s="96" t="s">
        <v>130</v>
      </c>
      <c r="G18" s="86">
        <v>50</v>
      </c>
      <c r="H18" s="86"/>
      <c r="I18" s="178"/>
      <c r="J18" s="83"/>
      <c r="K18" s="83"/>
      <c r="L18" s="83"/>
      <c r="M18" s="79"/>
      <c r="N18" s="79"/>
      <c r="O18" s="80"/>
      <c r="P18" s="80"/>
      <c r="Q18" s="80"/>
      <c r="R18" s="79"/>
      <c r="U18" s="81"/>
    </row>
    <row r="19" spans="1:21">
      <c r="A19" s="177">
        <f t="shared" si="0"/>
        <v>6</v>
      </c>
      <c r="B19" s="177"/>
      <c r="C19" s="36" t="s">
        <v>243</v>
      </c>
      <c r="D19" s="102" t="s">
        <v>205</v>
      </c>
      <c r="E19" s="84"/>
      <c r="F19" s="96" t="s">
        <v>130</v>
      </c>
      <c r="G19" s="86">
        <v>45</v>
      </c>
      <c r="H19" s="86"/>
      <c r="I19" s="178"/>
      <c r="J19" s="83"/>
      <c r="K19" s="83"/>
      <c r="L19" s="83"/>
      <c r="M19" s="79"/>
      <c r="N19" s="79"/>
      <c r="O19" s="80"/>
      <c r="P19" s="80"/>
      <c r="Q19" s="80"/>
      <c r="R19" s="79"/>
      <c r="U19" s="81"/>
    </row>
    <row r="20" spans="1:21" ht="25.5">
      <c r="A20" s="177">
        <f t="shared" si="0"/>
        <v>7</v>
      </c>
      <c r="B20" s="177"/>
      <c r="C20" s="36" t="s">
        <v>244</v>
      </c>
      <c r="D20" s="102" t="s">
        <v>247</v>
      </c>
      <c r="E20" s="84" t="s">
        <v>218</v>
      </c>
      <c r="F20" s="96" t="s">
        <v>130</v>
      </c>
      <c r="G20" s="86">
        <v>22</v>
      </c>
      <c r="H20" s="86"/>
      <c r="I20" s="178"/>
      <c r="J20" s="83"/>
      <c r="K20" s="83"/>
      <c r="L20" s="83"/>
      <c r="M20" s="79"/>
      <c r="N20" s="79"/>
      <c r="O20" s="80"/>
      <c r="P20" s="80"/>
      <c r="Q20" s="80"/>
      <c r="R20" s="79"/>
      <c r="U20" s="81"/>
    </row>
    <row r="21" spans="1:21" ht="25.5">
      <c r="A21" s="177">
        <f t="shared" si="0"/>
        <v>8</v>
      </c>
      <c r="B21" s="177"/>
      <c r="C21" s="36" t="s">
        <v>248</v>
      </c>
      <c r="D21" s="102" t="s">
        <v>249</v>
      </c>
      <c r="E21" s="84" t="s">
        <v>218</v>
      </c>
      <c r="F21" s="96" t="s">
        <v>130</v>
      </c>
      <c r="G21" s="86">
        <v>45</v>
      </c>
      <c r="H21" s="86"/>
      <c r="I21" s="178"/>
      <c r="J21" s="83"/>
      <c r="K21" s="83"/>
      <c r="L21" s="83"/>
      <c r="M21" s="79"/>
      <c r="N21" s="79"/>
      <c r="O21" s="80"/>
      <c r="P21" s="80"/>
      <c r="Q21" s="80"/>
      <c r="R21" s="79"/>
      <c r="U21" s="81"/>
    </row>
    <row r="22" spans="1:21">
      <c r="A22" s="177">
        <f t="shared" si="0"/>
        <v>9</v>
      </c>
      <c r="B22" s="177"/>
      <c r="C22" s="36" t="s">
        <v>250</v>
      </c>
      <c r="D22" s="102" t="s">
        <v>253</v>
      </c>
      <c r="E22" s="84" t="s">
        <v>252</v>
      </c>
      <c r="F22" s="96" t="s">
        <v>130</v>
      </c>
      <c r="G22" s="86">
        <v>28</v>
      </c>
      <c r="H22" s="86"/>
      <c r="I22" s="178"/>
      <c r="J22" s="83"/>
      <c r="K22" s="83"/>
      <c r="L22" s="83"/>
      <c r="M22" s="79"/>
      <c r="N22" s="79"/>
      <c r="O22" s="80"/>
      <c r="P22" s="80"/>
      <c r="Q22" s="80"/>
      <c r="R22" s="79"/>
      <c r="U22" s="81"/>
    </row>
    <row r="23" spans="1:21">
      <c r="A23" s="177">
        <f t="shared" si="0"/>
        <v>10</v>
      </c>
      <c r="B23" s="177"/>
      <c r="C23" s="36" t="s">
        <v>254</v>
      </c>
      <c r="D23" s="102" t="s">
        <v>255</v>
      </c>
      <c r="E23" s="84" t="s">
        <v>256</v>
      </c>
      <c r="F23" s="96" t="s">
        <v>130</v>
      </c>
      <c r="G23" s="86">
        <v>1143</v>
      </c>
      <c r="H23" s="86"/>
      <c r="I23" s="178"/>
      <c r="J23" s="83"/>
      <c r="K23" s="83"/>
      <c r="L23" s="83"/>
      <c r="M23" s="79"/>
      <c r="N23" s="79"/>
      <c r="O23" s="80"/>
      <c r="P23" s="80"/>
      <c r="Q23" s="80"/>
      <c r="R23" s="79"/>
      <c r="U23" s="81"/>
    </row>
    <row r="24" spans="1:21">
      <c r="A24" s="177">
        <f t="shared" si="0"/>
        <v>11</v>
      </c>
      <c r="B24" s="177"/>
      <c r="C24" s="36" t="s">
        <v>257</v>
      </c>
      <c r="D24" s="102" t="s">
        <v>258</v>
      </c>
      <c r="E24" s="84" t="s">
        <v>256</v>
      </c>
      <c r="F24" s="96" t="s">
        <v>618</v>
      </c>
      <c r="G24" s="86">
        <v>2858</v>
      </c>
      <c r="H24" s="86"/>
      <c r="I24" s="178"/>
      <c r="J24" s="83"/>
      <c r="K24" s="83"/>
      <c r="L24" s="83"/>
      <c r="M24" s="79"/>
      <c r="N24" s="79"/>
      <c r="O24" s="80"/>
      <c r="P24" s="80"/>
      <c r="Q24" s="80"/>
      <c r="R24" s="79"/>
      <c r="U24" s="81"/>
    </row>
    <row r="25" spans="1:21" ht="25.5">
      <c r="A25" s="177">
        <f t="shared" si="0"/>
        <v>12</v>
      </c>
      <c r="B25" s="177"/>
      <c r="C25" s="36" t="s">
        <v>259</v>
      </c>
      <c r="D25" s="102" t="s">
        <v>260</v>
      </c>
      <c r="E25" s="84" t="s">
        <v>256</v>
      </c>
      <c r="F25" s="96" t="s">
        <v>144</v>
      </c>
      <c r="G25" s="86">
        <v>270</v>
      </c>
      <c r="H25" s="86"/>
      <c r="I25" s="178"/>
      <c r="J25" s="83"/>
      <c r="K25" s="83"/>
      <c r="L25" s="83"/>
      <c r="M25" s="79"/>
      <c r="N25" s="79"/>
      <c r="O25" s="80"/>
      <c r="P25" s="80"/>
      <c r="Q25" s="80"/>
      <c r="R25" s="79"/>
      <c r="U25" s="81"/>
    </row>
    <row r="26" spans="1:21">
      <c r="A26" s="177">
        <f t="shared" si="0"/>
        <v>13</v>
      </c>
      <c r="B26" s="177"/>
      <c r="C26" s="36" t="s">
        <v>261</v>
      </c>
      <c r="D26" s="102" t="s">
        <v>262</v>
      </c>
      <c r="E26" s="84" t="s">
        <v>256</v>
      </c>
      <c r="F26" s="96" t="s">
        <v>263</v>
      </c>
      <c r="G26" s="86">
        <v>320</v>
      </c>
      <c r="H26" s="86"/>
      <c r="I26" s="178"/>
      <c r="J26" s="83"/>
      <c r="K26" s="83"/>
      <c r="L26" s="83"/>
      <c r="M26" s="79"/>
      <c r="N26" s="79"/>
      <c r="O26" s="80"/>
      <c r="P26" s="80"/>
      <c r="Q26" s="80"/>
      <c r="R26" s="79"/>
      <c r="U26" s="81"/>
    </row>
    <row r="27" spans="1:21">
      <c r="A27" s="177">
        <f t="shared" si="0"/>
        <v>14</v>
      </c>
      <c r="B27" s="177"/>
      <c r="C27" s="36" t="s">
        <v>264</v>
      </c>
      <c r="D27" s="102" t="s">
        <v>265</v>
      </c>
      <c r="E27" s="84" t="s">
        <v>256</v>
      </c>
      <c r="F27" s="96" t="s">
        <v>618</v>
      </c>
      <c r="G27" s="86">
        <v>42</v>
      </c>
      <c r="H27" s="86"/>
      <c r="I27" s="178"/>
      <c r="J27" s="83"/>
      <c r="K27" s="83"/>
      <c r="L27" s="83"/>
      <c r="M27" s="79"/>
      <c r="N27" s="79"/>
      <c r="O27" s="80"/>
      <c r="P27" s="80"/>
      <c r="Q27" s="80"/>
      <c r="R27" s="79"/>
      <c r="U27" s="81"/>
    </row>
    <row r="28" spans="1:21" ht="22.5">
      <c r="A28" s="177">
        <f t="shared" si="0"/>
        <v>15</v>
      </c>
      <c r="B28" s="177"/>
      <c r="C28" s="36" t="s">
        <v>268</v>
      </c>
      <c r="D28" s="102" t="s">
        <v>269</v>
      </c>
      <c r="E28" s="84" t="s">
        <v>201</v>
      </c>
      <c r="F28" s="96" t="s">
        <v>610</v>
      </c>
      <c r="G28" s="86">
        <v>3</v>
      </c>
      <c r="H28" s="86"/>
      <c r="I28" s="178"/>
      <c r="J28" s="83"/>
      <c r="K28" s="83"/>
      <c r="L28" s="83"/>
      <c r="M28" s="79"/>
      <c r="N28" s="79"/>
      <c r="O28" s="80"/>
      <c r="P28" s="80"/>
      <c r="Q28" s="80"/>
      <c r="R28" s="79"/>
      <c r="U28" s="81"/>
    </row>
    <row r="29" spans="1:21">
      <c r="A29" s="177">
        <f t="shared" si="0"/>
        <v>16</v>
      </c>
      <c r="B29" s="177"/>
      <c r="C29" s="36" t="s">
        <v>270</v>
      </c>
      <c r="D29" s="102" t="s">
        <v>271</v>
      </c>
      <c r="E29" s="84" t="s">
        <v>272</v>
      </c>
      <c r="F29" s="96" t="s">
        <v>610</v>
      </c>
      <c r="G29" s="86">
        <v>3</v>
      </c>
      <c r="H29" s="86"/>
      <c r="I29" s="178"/>
      <c r="J29" s="83"/>
      <c r="K29" s="83"/>
      <c r="L29" s="83"/>
      <c r="M29" s="79"/>
      <c r="N29" s="79"/>
      <c r="O29" s="80"/>
      <c r="P29" s="80"/>
      <c r="Q29" s="80"/>
      <c r="R29" s="79"/>
      <c r="U29" s="81"/>
    </row>
    <row r="30" spans="1:21">
      <c r="A30" s="177">
        <f t="shared" si="0"/>
        <v>17</v>
      </c>
      <c r="B30" s="177"/>
      <c r="C30" s="36" t="s">
        <v>273</v>
      </c>
      <c r="D30" s="102" t="s">
        <v>274</v>
      </c>
      <c r="E30" s="84" t="s">
        <v>256</v>
      </c>
      <c r="F30" s="96" t="s">
        <v>618</v>
      </c>
      <c r="G30" s="86">
        <v>42</v>
      </c>
      <c r="H30" s="86"/>
      <c r="I30" s="178"/>
      <c r="J30" s="83"/>
      <c r="K30" s="83"/>
      <c r="L30" s="83"/>
      <c r="M30" s="79"/>
      <c r="N30" s="79"/>
      <c r="O30" s="80"/>
      <c r="P30" s="80"/>
      <c r="Q30" s="80"/>
      <c r="R30" s="79"/>
      <c r="U30" s="81"/>
    </row>
    <row r="31" spans="1:21">
      <c r="A31" s="177">
        <f t="shared" si="0"/>
        <v>18</v>
      </c>
      <c r="B31" s="177"/>
      <c r="C31" s="36" t="s">
        <v>275</v>
      </c>
      <c r="D31" s="103">
        <v>1135000265</v>
      </c>
      <c r="E31" s="84" t="s">
        <v>256</v>
      </c>
      <c r="F31" s="96" t="s">
        <v>618</v>
      </c>
      <c r="G31" s="86">
        <v>9</v>
      </c>
      <c r="H31" s="86"/>
      <c r="I31" s="178"/>
      <c r="J31" s="83"/>
      <c r="K31" s="83"/>
      <c r="L31" s="83"/>
      <c r="M31" s="79"/>
      <c r="N31" s="79"/>
      <c r="O31" s="80"/>
      <c r="P31" s="80"/>
      <c r="Q31" s="80"/>
      <c r="R31" s="79"/>
      <c r="U31" s="81"/>
    </row>
    <row r="32" spans="1:21">
      <c r="A32" s="177">
        <f t="shared" si="0"/>
        <v>19</v>
      </c>
      <c r="B32" s="177"/>
      <c r="C32" s="36" t="s">
        <v>276</v>
      </c>
      <c r="D32" s="102" t="s">
        <v>277</v>
      </c>
      <c r="E32" s="84" t="s">
        <v>256</v>
      </c>
      <c r="F32" s="96" t="s">
        <v>618</v>
      </c>
      <c r="G32" s="86">
        <v>19</v>
      </c>
      <c r="H32" s="86"/>
      <c r="I32" s="178"/>
      <c r="J32" s="83"/>
      <c r="K32" s="83"/>
      <c r="L32" s="83"/>
      <c r="M32" s="79"/>
      <c r="N32" s="79"/>
      <c r="O32" s="80"/>
      <c r="P32" s="80"/>
      <c r="Q32" s="80"/>
      <c r="R32" s="79"/>
      <c r="U32" s="81"/>
    </row>
    <row r="33" spans="1:21">
      <c r="A33" s="177">
        <f t="shared" si="0"/>
        <v>20</v>
      </c>
      <c r="B33" s="177"/>
      <c r="C33" s="36" t="s">
        <v>278</v>
      </c>
      <c r="D33" s="102" t="s">
        <v>279</v>
      </c>
      <c r="E33" s="84" t="s">
        <v>256</v>
      </c>
      <c r="F33" s="96" t="s">
        <v>619</v>
      </c>
      <c r="G33" s="86">
        <v>3.5</v>
      </c>
      <c r="H33" s="86"/>
      <c r="I33" s="178"/>
      <c r="J33" s="83"/>
      <c r="K33" s="83"/>
      <c r="L33" s="83"/>
      <c r="M33" s="79"/>
      <c r="N33" s="79"/>
      <c r="O33" s="80"/>
      <c r="P33" s="80"/>
      <c r="Q33" s="80"/>
      <c r="R33" s="79"/>
      <c r="U33" s="81"/>
    </row>
    <row r="34" spans="1:21">
      <c r="A34" s="177">
        <f t="shared" si="0"/>
        <v>21</v>
      </c>
      <c r="B34" s="177"/>
      <c r="C34" s="36" t="s">
        <v>280</v>
      </c>
      <c r="D34" s="102" t="s">
        <v>281</v>
      </c>
      <c r="E34" s="84" t="s">
        <v>256</v>
      </c>
      <c r="F34" s="96" t="s">
        <v>130</v>
      </c>
      <c r="G34" s="86">
        <v>185</v>
      </c>
      <c r="H34" s="86"/>
      <c r="I34" s="178"/>
      <c r="J34" s="83"/>
      <c r="K34" s="83"/>
      <c r="L34" s="83"/>
      <c r="M34" s="79"/>
      <c r="N34" s="79"/>
      <c r="O34" s="80"/>
      <c r="P34" s="80"/>
      <c r="Q34" s="80"/>
      <c r="R34" s="79"/>
      <c r="U34" s="81"/>
    </row>
    <row r="35" spans="1:21">
      <c r="A35" s="177">
        <f t="shared" si="0"/>
        <v>22</v>
      </c>
      <c r="B35" s="177"/>
      <c r="C35" s="36" t="s">
        <v>282</v>
      </c>
      <c r="D35" s="103">
        <v>1135000357</v>
      </c>
      <c r="E35" s="84" t="s">
        <v>256</v>
      </c>
      <c r="F35" s="96" t="s">
        <v>618</v>
      </c>
      <c r="G35" s="86">
        <v>231</v>
      </c>
      <c r="H35" s="86"/>
      <c r="I35" s="178"/>
      <c r="J35" s="83"/>
      <c r="K35" s="83"/>
      <c r="L35" s="83"/>
      <c r="M35" s="79"/>
      <c r="N35" s="79"/>
      <c r="O35" s="80"/>
      <c r="P35" s="80"/>
      <c r="Q35" s="80"/>
      <c r="R35" s="79"/>
      <c r="U35" s="81"/>
    </row>
    <row r="36" spans="1:21">
      <c r="A36" s="177">
        <f t="shared" si="0"/>
        <v>23</v>
      </c>
      <c r="B36" s="177"/>
      <c r="C36" s="36" t="s">
        <v>283</v>
      </c>
      <c r="D36" s="102"/>
      <c r="E36" s="84"/>
      <c r="F36" s="96" t="s">
        <v>610</v>
      </c>
      <c r="G36" s="86">
        <v>18</v>
      </c>
      <c r="H36" s="86"/>
      <c r="I36" s="178"/>
      <c r="J36" s="83"/>
      <c r="K36" s="83"/>
      <c r="L36" s="83"/>
      <c r="M36" s="79"/>
      <c r="N36" s="79"/>
      <c r="O36" s="80"/>
      <c r="P36" s="80"/>
      <c r="Q36" s="80"/>
      <c r="R36" s="79"/>
      <c r="U36" s="81"/>
    </row>
    <row r="37" spans="1:21">
      <c r="A37" s="177">
        <f t="shared" si="0"/>
        <v>24</v>
      </c>
      <c r="B37" s="177"/>
      <c r="C37" s="36" t="s">
        <v>284</v>
      </c>
      <c r="D37" s="102"/>
      <c r="E37" s="84" t="s">
        <v>256</v>
      </c>
      <c r="F37" s="96" t="s">
        <v>610</v>
      </c>
      <c r="G37" s="86">
        <v>21</v>
      </c>
      <c r="H37" s="86"/>
      <c r="I37" s="178"/>
      <c r="J37" s="83"/>
      <c r="K37" s="83"/>
      <c r="L37" s="83"/>
      <c r="M37" s="79"/>
      <c r="N37" s="79"/>
      <c r="O37" s="80"/>
      <c r="P37" s="80"/>
      <c r="Q37" s="80"/>
      <c r="R37" s="79"/>
      <c r="U37" s="81"/>
    </row>
    <row r="38" spans="1:21">
      <c r="A38" s="177">
        <f t="shared" si="0"/>
        <v>25</v>
      </c>
      <c r="B38" s="177"/>
      <c r="C38" s="36" t="s">
        <v>213</v>
      </c>
      <c r="D38" s="102" t="s">
        <v>214</v>
      </c>
      <c r="E38" s="84"/>
      <c r="F38" s="96" t="s">
        <v>618</v>
      </c>
      <c r="G38" s="86">
        <v>6</v>
      </c>
      <c r="H38" s="86"/>
      <c r="I38" s="178"/>
      <c r="J38" s="83"/>
      <c r="K38" s="83"/>
      <c r="L38" s="83"/>
      <c r="M38" s="79"/>
      <c r="N38" s="79"/>
      <c r="O38" s="80"/>
      <c r="P38" s="80"/>
      <c r="Q38" s="80"/>
      <c r="R38" s="79"/>
      <c r="U38" s="81"/>
    </row>
    <row r="39" spans="1:21">
      <c r="A39" s="177">
        <f t="shared" si="0"/>
        <v>26</v>
      </c>
      <c r="B39" s="177"/>
      <c r="C39" s="36" t="s">
        <v>620</v>
      </c>
      <c r="D39" s="102"/>
      <c r="E39" s="84"/>
      <c r="F39" s="96" t="s">
        <v>610</v>
      </c>
      <c r="G39" s="86">
        <v>1</v>
      </c>
      <c r="H39" s="86"/>
      <c r="I39" s="178"/>
      <c r="J39" s="83"/>
      <c r="K39" s="83"/>
      <c r="L39" s="83"/>
      <c r="M39" s="79"/>
      <c r="N39" s="79"/>
      <c r="O39" s="80"/>
      <c r="P39" s="80"/>
      <c r="Q39" s="80"/>
      <c r="R39" s="79"/>
      <c r="U39" s="81"/>
    </row>
    <row r="40" spans="1:21">
      <c r="A40" s="177">
        <f t="shared" si="0"/>
        <v>27</v>
      </c>
      <c r="B40" s="177"/>
      <c r="C40" s="36" t="s">
        <v>286</v>
      </c>
      <c r="D40" s="102"/>
      <c r="E40" s="84" t="s">
        <v>287</v>
      </c>
      <c r="F40" s="96" t="s">
        <v>288</v>
      </c>
      <c r="G40" s="86">
        <v>1.5</v>
      </c>
      <c r="H40" s="86"/>
      <c r="I40" s="178"/>
      <c r="J40" s="83"/>
      <c r="K40" s="83"/>
      <c r="L40" s="83"/>
      <c r="M40" s="79"/>
      <c r="N40" s="79"/>
      <c r="O40" s="80"/>
      <c r="P40" s="80"/>
      <c r="Q40" s="80"/>
      <c r="R40" s="79"/>
      <c r="U40" s="81"/>
    </row>
    <row r="41" spans="1:21">
      <c r="A41" s="177">
        <f t="shared" si="0"/>
        <v>28</v>
      </c>
      <c r="B41" s="177"/>
      <c r="C41" s="36" t="s">
        <v>219</v>
      </c>
      <c r="D41" s="102"/>
      <c r="E41" s="84"/>
      <c r="F41" s="96" t="s">
        <v>610</v>
      </c>
      <c r="G41" s="86">
        <v>1</v>
      </c>
      <c r="H41" s="86"/>
      <c r="I41" s="178"/>
      <c r="J41" s="83"/>
      <c r="K41" s="83"/>
      <c r="L41" s="83"/>
      <c r="M41" s="79"/>
      <c r="N41" s="79"/>
      <c r="O41" s="80"/>
      <c r="P41" s="80"/>
      <c r="Q41" s="80"/>
      <c r="R41" s="79"/>
      <c r="U41" s="81"/>
    </row>
    <row r="42" spans="1:21">
      <c r="A42" s="177">
        <f t="shared" si="0"/>
        <v>29</v>
      </c>
      <c r="B42" s="177"/>
      <c r="C42" s="36" t="s">
        <v>150</v>
      </c>
      <c r="D42" s="102"/>
      <c r="E42" s="84"/>
      <c r="F42" s="96" t="s">
        <v>610</v>
      </c>
      <c r="G42" s="86">
        <v>1</v>
      </c>
      <c r="H42" s="86"/>
      <c r="I42" s="178"/>
      <c r="J42" s="83"/>
      <c r="K42" s="83"/>
      <c r="L42" s="83"/>
      <c r="M42" s="79"/>
      <c r="N42" s="79"/>
      <c r="O42" s="80"/>
      <c r="P42" s="80"/>
      <c r="Q42" s="80"/>
      <c r="R42" s="79"/>
      <c r="U42" s="81"/>
    </row>
    <row r="43" spans="1:21">
      <c r="A43" s="177">
        <f t="shared" si="0"/>
        <v>30</v>
      </c>
      <c r="B43" s="177"/>
      <c r="C43" s="36" t="s">
        <v>190</v>
      </c>
      <c r="D43" s="102"/>
      <c r="E43" s="84"/>
      <c r="F43" s="96" t="s">
        <v>610</v>
      </c>
      <c r="G43" s="86">
        <v>1</v>
      </c>
      <c r="H43" s="86"/>
      <c r="I43" s="178"/>
      <c r="J43" s="83"/>
      <c r="K43" s="83"/>
      <c r="L43" s="83"/>
      <c r="M43" s="79"/>
      <c r="N43" s="79"/>
      <c r="O43" s="80"/>
      <c r="P43" s="80"/>
      <c r="Q43" s="80"/>
      <c r="R43" s="79"/>
      <c r="U43" s="81"/>
    </row>
    <row r="44" spans="1:21">
      <c r="A44" s="177">
        <f t="shared" si="0"/>
        <v>31</v>
      </c>
      <c r="B44" s="177"/>
      <c r="C44" s="36" t="s">
        <v>149</v>
      </c>
      <c r="D44" s="104"/>
      <c r="E44" s="84"/>
      <c r="F44" s="96" t="s">
        <v>610</v>
      </c>
      <c r="G44" s="86">
        <v>1</v>
      </c>
      <c r="H44" s="86"/>
      <c r="I44" s="178"/>
      <c r="J44" s="83"/>
      <c r="K44" s="83"/>
      <c r="L44" s="83"/>
      <c r="M44" s="79"/>
      <c r="N44" s="79"/>
      <c r="O44" s="80"/>
      <c r="P44" s="80"/>
      <c r="Q44" s="80"/>
      <c r="R44" s="79"/>
      <c r="U44" s="81"/>
    </row>
    <row r="45" spans="1:21" ht="25.5">
      <c r="A45" s="177">
        <f t="shared" si="0"/>
        <v>32</v>
      </c>
      <c r="B45" s="177"/>
      <c r="C45" s="36" t="s">
        <v>220</v>
      </c>
      <c r="D45" s="102"/>
      <c r="E45" s="84"/>
      <c r="F45" s="96" t="s">
        <v>610</v>
      </c>
      <c r="G45" s="86">
        <v>1</v>
      </c>
      <c r="H45" s="86"/>
      <c r="I45" s="178"/>
      <c r="J45" s="83"/>
      <c r="K45" s="83"/>
      <c r="L45" s="83"/>
      <c r="M45" s="79"/>
      <c r="N45" s="79"/>
      <c r="O45" s="80"/>
      <c r="P45" s="80"/>
      <c r="Q45" s="80"/>
      <c r="R45" s="79"/>
      <c r="U45" s="81"/>
    </row>
    <row r="46" spans="1:21">
      <c r="A46" s="74"/>
      <c r="B46" s="74"/>
      <c r="C46" s="87"/>
      <c r="D46" s="105"/>
      <c r="E46" s="84"/>
      <c r="F46" s="53"/>
      <c r="G46" s="54"/>
      <c r="H46" s="54"/>
      <c r="I46" s="54"/>
      <c r="J46" s="54"/>
      <c r="K46" s="54"/>
      <c r="L46" s="54"/>
      <c r="M46" s="79"/>
      <c r="N46" s="79"/>
      <c r="O46" s="80"/>
      <c r="P46" s="80"/>
      <c r="Q46" s="80"/>
      <c r="R46" s="79"/>
    </row>
    <row r="47" spans="1:21" s="65" customFormat="1" ht="38.25" customHeight="1">
      <c r="A47" s="89"/>
      <c r="B47" s="89"/>
      <c r="C47" s="398" t="s">
        <v>55</v>
      </c>
      <c r="D47" s="399"/>
      <c r="E47" s="399"/>
      <c r="F47" s="91"/>
      <c r="G47" s="92"/>
      <c r="H47" s="92"/>
      <c r="I47" s="92"/>
      <c r="J47" s="92"/>
      <c r="K47" s="92"/>
      <c r="L47" s="92"/>
      <c r="M47" s="93"/>
      <c r="N47" s="93">
        <f>SUM(N14:N46)</f>
        <v>0</v>
      </c>
      <c r="O47" s="93">
        <f>SUM(O14:O46)</f>
        <v>0</v>
      </c>
      <c r="P47" s="93">
        <f>SUM(P14:P46)</f>
        <v>0</v>
      </c>
      <c r="Q47" s="93">
        <f>SUM(Q14:Q46)</f>
        <v>0</v>
      </c>
      <c r="R47" s="93">
        <f>SUM(R14:R46)</f>
        <v>0</v>
      </c>
      <c r="S47" s="64"/>
      <c r="T47" s="64"/>
    </row>
    <row r="48" spans="1:21" s="107" customFormat="1">
      <c r="A48" s="163"/>
      <c r="B48" s="163"/>
      <c r="C48" s="164"/>
      <c r="D48" s="179"/>
      <c r="E48" s="179"/>
    </row>
    <row r="49" spans="1:20" s="107" customFormat="1">
      <c r="A49" s="106"/>
      <c r="B49" s="125"/>
      <c r="C49" s="164"/>
      <c r="D49" s="179"/>
      <c r="E49" s="179"/>
    </row>
    <row r="50" spans="1:20" s="107" customFormat="1">
      <c r="A50" s="163"/>
      <c r="B50" s="163"/>
      <c r="C50" s="164"/>
      <c r="D50" s="179"/>
      <c r="E50" s="179"/>
    </row>
    <row r="51" spans="1:20" s="107" customFormat="1">
      <c r="A51" s="125" t="str">
        <f>'1.1 Pamati, ā.inž.'!$A$47</f>
        <v xml:space="preserve">Sastādīja: </v>
      </c>
      <c r="B51" s="181"/>
      <c r="C51" s="182"/>
      <c r="D51" s="223"/>
      <c r="E51" s="183"/>
    </row>
    <row r="52" spans="1:20">
      <c r="A52" s="125"/>
      <c r="B52" s="81"/>
      <c r="C52" s="184"/>
      <c r="D52" s="185"/>
      <c r="E52" s="185"/>
      <c r="H52" s="187"/>
      <c r="S52" s="82"/>
      <c r="T52" s="82"/>
    </row>
    <row r="53" spans="1:20">
      <c r="A53" s="125"/>
      <c r="B53" s="81"/>
      <c r="C53" s="81"/>
      <c r="E53" s="188"/>
      <c r="S53" s="82"/>
      <c r="T53" s="82"/>
    </row>
    <row r="54" spans="1:20" s="81" customFormat="1">
      <c r="A54" s="189"/>
      <c r="D54" s="188"/>
      <c r="E54" s="188"/>
      <c r="F54" s="82"/>
      <c r="G54" s="82"/>
      <c r="H54" s="82"/>
    </row>
    <row r="55" spans="1:20">
      <c r="A55" s="125" t="str">
        <f>'1.1 Pamati, ā.inž.'!$A$51</f>
        <v xml:space="preserve">Pārbaudīja: </v>
      </c>
      <c r="B55" s="81"/>
      <c r="C55" s="81"/>
      <c r="E55" s="188"/>
      <c r="S55" s="82"/>
      <c r="T55" s="82"/>
    </row>
    <row r="56" spans="1:20">
      <c r="A56" s="81"/>
      <c r="B56" s="81"/>
      <c r="C56" s="81"/>
      <c r="E56" s="188"/>
      <c r="S56" s="82"/>
      <c r="T56" s="82"/>
    </row>
    <row r="57" spans="1:20">
      <c r="A57" s="81"/>
      <c r="B57" s="81"/>
      <c r="C57" s="81"/>
      <c r="E57" s="188"/>
      <c r="S57" s="82"/>
      <c r="T57" s="82"/>
    </row>
    <row r="58" spans="1:20">
      <c r="A58" s="81"/>
      <c r="B58" s="81"/>
      <c r="C58" s="81"/>
      <c r="E58" s="188"/>
      <c r="S58" s="82"/>
      <c r="T58" s="82"/>
    </row>
  </sheetData>
  <mergeCells count="14">
    <mergeCell ref="A4:R4"/>
    <mergeCell ref="A5:R5"/>
    <mergeCell ref="H12:M12"/>
    <mergeCell ref="N12:R12"/>
    <mergeCell ref="C47:E47"/>
    <mergeCell ref="A1:R1"/>
    <mergeCell ref="A2:R2"/>
    <mergeCell ref="O9:P9"/>
    <mergeCell ref="Q9:R9"/>
    <mergeCell ref="A12:A13"/>
    <mergeCell ref="B12:B13"/>
    <mergeCell ref="C12:E13"/>
    <mergeCell ref="F12:F13"/>
    <mergeCell ref="G12:G13"/>
  </mergeCells>
  <printOptions horizontalCentered="1"/>
  <pageMargins left="0.74803149606299202" right="0.74803149606299202" top="1.5649606300000001" bottom="0.56043307099999995" header="0.43307086614173201" footer="0.23622047244094499"/>
  <pageSetup paperSize="9" scale="6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8EF3D-B4CE-4959-84AF-651462568226}">
  <sheetPr>
    <tabColor rgb="FF00B0F0"/>
  </sheetPr>
  <dimension ref="A1:U56"/>
  <sheetViews>
    <sheetView view="pageBreakPreview" topLeftCell="A10" zoomScale="85" zoomScaleNormal="85" workbookViewId="0">
      <selection activeCell="M26" sqref="M26"/>
    </sheetView>
  </sheetViews>
  <sheetFormatPr defaultColWidth="9.28515625" defaultRowHeight="12.75"/>
  <cols>
    <col min="1" max="1" width="4.5703125" style="82" customWidth="1"/>
    <col min="2" max="2" width="5.42578125" style="82" customWidth="1"/>
    <col min="3" max="3" width="32.42578125" style="82" customWidth="1"/>
    <col min="4" max="4" width="13.7109375" style="190" customWidth="1"/>
    <col min="5" max="5" width="10.5703125" style="190" customWidth="1"/>
    <col min="6" max="6" width="5.7109375" style="82" customWidth="1"/>
    <col min="7" max="7" width="7.7109375" style="82" customWidth="1"/>
    <col min="8" max="9" width="8.7109375" style="82" customWidth="1"/>
    <col min="10" max="10" width="9.5703125" style="82" customWidth="1"/>
    <col min="11" max="11" width="10.28515625" style="82" customWidth="1"/>
    <col min="12" max="12" width="10.42578125" style="82" customWidth="1"/>
    <col min="13" max="13" width="10" style="82" customWidth="1"/>
    <col min="14" max="15" width="9.7109375" style="82" customWidth="1"/>
    <col min="16" max="16" width="10.7109375" style="82" customWidth="1"/>
    <col min="17" max="17" width="9" style="82" customWidth="1"/>
    <col min="18"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814</v>
      </c>
      <c r="B1" s="392"/>
      <c r="C1" s="392"/>
      <c r="D1" s="392"/>
      <c r="E1" s="392"/>
      <c r="F1" s="392"/>
      <c r="G1" s="392"/>
      <c r="H1" s="392"/>
      <c r="I1" s="392"/>
      <c r="J1" s="392"/>
      <c r="K1" s="392"/>
      <c r="L1" s="392"/>
      <c r="M1" s="392"/>
      <c r="N1" s="392"/>
      <c r="O1" s="392"/>
      <c r="P1" s="392"/>
      <c r="Q1" s="392"/>
      <c r="R1" s="392"/>
      <c r="S1" s="63"/>
      <c r="T1" s="64"/>
    </row>
    <row r="2" spans="1:21" s="65" customFormat="1">
      <c r="A2" s="393" t="s">
        <v>71</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29.2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33"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R45</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58.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177"/>
      <c r="B14" s="177"/>
      <c r="C14" s="39" t="s">
        <v>153</v>
      </c>
      <c r="D14" s="84"/>
      <c r="E14" s="84"/>
      <c r="F14" s="96"/>
      <c r="G14" s="86"/>
      <c r="H14" s="86"/>
      <c r="I14" s="178"/>
      <c r="J14" s="83"/>
      <c r="K14" s="83"/>
      <c r="L14" s="83"/>
      <c r="M14" s="79">
        <f>ROUND(J14+K14+L14,2)</f>
        <v>0</v>
      </c>
      <c r="N14" s="79">
        <f>ROUND(H14*G14,2)</f>
        <v>0</v>
      </c>
      <c r="O14" s="80">
        <f>ROUND(J14*G14,2)</f>
        <v>0</v>
      </c>
      <c r="P14" s="80">
        <f>ROUND(K14*G14,2)</f>
        <v>0</v>
      </c>
      <c r="Q14" s="80">
        <f>ROUND(L14*G14,2)</f>
        <v>0</v>
      </c>
      <c r="R14" s="79">
        <f>ROUND(O14+P14+Q14,2)</f>
        <v>0</v>
      </c>
      <c r="U14" s="81"/>
    </row>
    <row r="15" spans="1:21">
      <c r="A15" s="177">
        <v>1</v>
      </c>
      <c r="B15" s="177"/>
      <c r="C15" s="36" t="s">
        <v>83</v>
      </c>
      <c r="D15" s="84" t="s">
        <v>88</v>
      </c>
      <c r="E15" s="84" t="s">
        <v>85</v>
      </c>
      <c r="F15" s="96" t="s">
        <v>618</v>
      </c>
      <c r="G15" s="86">
        <v>12</v>
      </c>
      <c r="H15" s="86"/>
      <c r="I15" s="178"/>
      <c r="J15" s="83"/>
      <c r="K15" s="83"/>
      <c r="L15" s="83"/>
      <c r="M15" s="79"/>
      <c r="N15" s="79"/>
      <c r="O15" s="80"/>
      <c r="P15" s="80"/>
      <c r="Q15" s="80"/>
      <c r="R15" s="79"/>
      <c r="U15" s="81"/>
    </row>
    <row r="16" spans="1:21">
      <c r="A16" s="177">
        <v>2</v>
      </c>
      <c r="B16" s="177"/>
      <c r="C16" s="36" t="s">
        <v>90</v>
      </c>
      <c r="D16" s="84" t="s">
        <v>91</v>
      </c>
      <c r="E16" s="84" t="s">
        <v>92</v>
      </c>
      <c r="F16" s="96" t="s">
        <v>610</v>
      </c>
      <c r="G16" s="86">
        <v>6</v>
      </c>
      <c r="H16" s="86"/>
      <c r="I16" s="178"/>
      <c r="J16" s="83"/>
      <c r="K16" s="221"/>
      <c r="L16" s="83"/>
      <c r="M16" s="79"/>
      <c r="N16" s="79"/>
      <c r="O16" s="80"/>
      <c r="P16" s="80"/>
      <c r="Q16" s="80"/>
      <c r="R16" s="79"/>
      <c r="U16" s="81"/>
    </row>
    <row r="17" spans="1:21" ht="33.75">
      <c r="A17" s="177">
        <v>3</v>
      </c>
      <c r="B17" s="177"/>
      <c r="C17" s="36" t="s">
        <v>93</v>
      </c>
      <c r="D17" s="84" t="s">
        <v>94</v>
      </c>
      <c r="E17" s="84" t="s">
        <v>80</v>
      </c>
      <c r="F17" s="96" t="s">
        <v>610</v>
      </c>
      <c r="G17" s="86">
        <v>1</v>
      </c>
      <c r="H17" s="86"/>
      <c r="I17" s="178"/>
      <c r="J17" s="83"/>
      <c r="K17" s="83"/>
      <c r="L17" s="83"/>
      <c r="M17" s="79"/>
      <c r="N17" s="79"/>
      <c r="O17" s="80"/>
      <c r="P17" s="80"/>
      <c r="Q17" s="80"/>
      <c r="R17" s="79"/>
      <c r="U17" s="81"/>
    </row>
    <row r="18" spans="1:21" ht="33.75">
      <c r="A18" s="177">
        <v>4</v>
      </c>
      <c r="B18" s="177"/>
      <c r="C18" s="36" t="s">
        <v>93</v>
      </c>
      <c r="D18" s="84" t="s">
        <v>96</v>
      </c>
      <c r="E18" s="84" t="s">
        <v>80</v>
      </c>
      <c r="F18" s="96" t="s">
        <v>610</v>
      </c>
      <c r="G18" s="86">
        <v>2</v>
      </c>
      <c r="H18" s="86"/>
      <c r="I18" s="178"/>
      <c r="J18" s="83"/>
      <c r="K18" s="221"/>
      <c r="L18" s="83"/>
      <c r="M18" s="79"/>
      <c r="N18" s="79"/>
      <c r="O18" s="80"/>
      <c r="P18" s="80"/>
      <c r="Q18" s="80"/>
      <c r="R18" s="79"/>
      <c r="U18" s="81"/>
    </row>
    <row r="19" spans="1:21">
      <c r="A19" s="177">
        <v>5</v>
      </c>
      <c r="B19" s="177"/>
      <c r="C19" s="36" t="s">
        <v>97</v>
      </c>
      <c r="D19" s="84" t="s">
        <v>98</v>
      </c>
      <c r="E19" s="84" t="s">
        <v>80</v>
      </c>
      <c r="F19" s="96" t="s">
        <v>618</v>
      </c>
      <c r="G19" s="86">
        <v>9</v>
      </c>
      <c r="H19" s="86"/>
      <c r="I19" s="178"/>
      <c r="J19" s="83"/>
      <c r="K19" s="83"/>
      <c r="L19" s="83"/>
      <c r="M19" s="79"/>
      <c r="N19" s="79"/>
      <c r="O19" s="80"/>
      <c r="P19" s="80"/>
      <c r="Q19" s="80"/>
      <c r="R19" s="79"/>
      <c r="U19" s="81"/>
    </row>
    <row r="20" spans="1:21" ht="33.75">
      <c r="A20" s="177">
        <v>6</v>
      </c>
      <c r="B20" s="177"/>
      <c r="C20" s="36" t="s">
        <v>99</v>
      </c>
      <c r="D20" s="84" t="s">
        <v>100</v>
      </c>
      <c r="E20" s="84" t="s">
        <v>80</v>
      </c>
      <c r="F20" s="96" t="s">
        <v>618</v>
      </c>
      <c r="G20" s="86">
        <v>1</v>
      </c>
      <c r="H20" s="86"/>
      <c r="I20" s="178"/>
      <c r="J20" s="83"/>
      <c r="K20" s="83"/>
      <c r="L20" s="83"/>
      <c r="M20" s="79"/>
      <c r="N20" s="79"/>
      <c r="O20" s="80"/>
      <c r="P20" s="80"/>
      <c r="Q20" s="80"/>
      <c r="R20" s="79"/>
      <c r="U20" s="81"/>
    </row>
    <row r="21" spans="1:21" ht="33.75">
      <c r="A21" s="177">
        <v>7</v>
      </c>
      <c r="B21" s="177"/>
      <c r="C21" s="36" t="s">
        <v>99</v>
      </c>
      <c r="D21" s="84" t="s">
        <v>102</v>
      </c>
      <c r="E21" s="84" t="s">
        <v>80</v>
      </c>
      <c r="F21" s="96" t="s">
        <v>618</v>
      </c>
      <c r="G21" s="86">
        <v>1</v>
      </c>
      <c r="H21" s="86"/>
      <c r="I21" s="178"/>
      <c r="J21" s="83"/>
      <c r="K21" s="83"/>
      <c r="L21" s="83"/>
      <c r="M21" s="79"/>
      <c r="N21" s="79"/>
      <c r="O21" s="80"/>
      <c r="P21" s="80"/>
      <c r="Q21" s="80"/>
      <c r="R21" s="79"/>
      <c r="U21" s="81"/>
    </row>
    <row r="22" spans="1:21">
      <c r="A22" s="177">
        <v>8</v>
      </c>
      <c r="B22" s="177"/>
      <c r="C22" s="36" t="s">
        <v>103</v>
      </c>
      <c r="D22" s="84" t="s">
        <v>104</v>
      </c>
      <c r="E22" s="84" t="s">
        <v>92</v>
      </c>
      <c r="F22" s="96" t="s">
        <v>618</v>
      </c>
      <c r="G22" s="86">
        <v>4</v>
      </c>
      <c r="H22" s="86"/>
      <c r="I22" s="178"/>
      <c r="J22" s="83"/>
      <c r="K22" s="83"/>
      <c r="L22" s="83"/>
      <c r="M22" s="79"/>
      <c r="N22" s="79"/>
      <c r="O22" s="80"/>
      <c r="P22" s="80"/>
      <c r="Q22" s="80"/>
      <c r="R22" s="79"/>
      <c r="U22" s="81"/>
    </row>
    <row r="23" spans="1:21">
      <c r="A23" s="177">
        <v>9</v>
      </c>
      <c r="B23" s="177"/>
      <c r="C23" s="36" t="s">
        <v>109</v>
      </c>
      <c r="D23" s="84" t="s">
        <v>110</v>
      </c>
      <c r="E23" s="84" t="s">
        <v>92</v>
      </c>
      <c r="F23" s="96" t="s">
        <v>618</v>
      </c>
      <c r="G23" s="86">
        <v>13</v>
      </c>
      <c r="H23" s="86"/>
      <c r="I23" s="178"/>
      <c r="J23" s="83"/>
      <c r="K23" s="83"/>
      <c r="L23" s="83"/>
      <c r="M23" s="79"/>
      <c r="N23" s="79"/>
      <c r="O23" s="80"/>
      <c r="P23" s="80"/>
      <c r="Q23" s="80"/>
      <c r="R23" s="79"/>
      <c r="U23" s="81"/>
    </row>
    <row r="24" spans="1:21">
      <c r="A24" s="177">
        <v>10</v>
      </c>
      <c r="B24" s="177"/>
      <c r="C24" s="36" t="s">
        <v>109</v>
      </c>
      <c r="D24" s="84" t="s">
        <v>112</v>
      </c>
      <c r="E24" s="84" t="s">
        <v>92</v>
      </c>
      <c r="F24" s="96" t="s">
        <v>618</v>
      </c>
      <c r="G24" s="86">
        <v>1</v>
      </c>
      <c r="H24" s="86"/>
      <c r="I24" s="178"/>
      <c r="J24" s="83"/>
      <c r="K24" s="83"/>
      <c r="L24" s="83"/>
      <c r="M24" s="79"/>
      <c r="N24" s="79"/>
      <c r="O24" s="80"/>
      <c r="P24" s="80"/>
      <c r="Q24" s="80"/>
      <c r="R24" s="79"/>
      <c r="U24" s="81"/>
    </row>
    <row r="25" spans="1:21">
      <c r="A25" s="177">
        <v>11</v>
      </c>
      <c r="B25" s="177"/>
      <c r="C25" s="36" t="s">
        <v>113</v>
      </c>
      <c r="D25" s="84" t="s">
        <v>114</v>
      </c>
      <c r="E25" s="84" t="s">
        <v>92</v>
      </c>
      <c r="F25" s="96" t="s">
        <v>610</v>
      </c>
      <c r="G25" s="86">
        <v>2</v>
      </c>
      <c r="H25" s="86"/>
      <c r="I25" s="178"/>
      <c r="J25" s="83"/>
      <c r="K25" s="83"/>
      <c r="L25" s="83"/>
      <c r="M25" s="79"/>
      <c r="N25" s="79"/>
      <c r="O25" s="80"/>
      <c r="P25" s="80"/>
      <c r="Q25" s="80"/>
      <c r="R25" s="79"/>
      <c r="U25" s="81"/>
    </row>
    <row r="26" spans="1:21">
      <c r="A26" s="177">
        <v>12</v>
      </c>
      <c r="B26" s="177"/>
      <c r="C26" s="36" t="s">
        <v>115</v>
      </c>
      <c r="D26" s="84" t="s">
        <v>116</v>
      </c>
      <c r="E26" s="84" t="s">
        <v>92</v>
      </c>
      <c r="F26" s="96" t="s">
        <v>610</v>
      </c>
      <c r="G26" s="86">
        <v>1</v>
      </c>
      <c r="H26" s="86"/>
      <c r="I26" s="178"/>
      <c r="J26" s="83"/>
      <c r="K26" s="83"/>
      <c r="L26" s="83"/>
      <c r="M26" s="79"/>
      <c r="N26" s="79"/>
      <c r="O26" s="80"/>
      <c r="P26" s="80"/>
      <c r="Q26" s="80"/>
      <c r="R26" s="79"/>
      <c r="U26" s="81"/>
    </row>
    <row r="27" spans="1:21">
      <c r="A27" s="177">
        <v>13</v>
      </c>
      <c r="B27" s="177"/>
      <c r="C27" s="36" t="s">
        <v>117</v>
      </c>
      <c r="D27" s="84" t="s">
        <v>118</v>
      </c>
      <c r="E27" s="84" t="s">
        <v>92</v>
      </c>
      <c r="F27" s="96" t="s">
        <v>610</v>
      </c>
      <c r="G27" s="86">
        <v>1</v>
      </c>
      <c r="H27" s="86"/>
      <c r="I27" s="178"/>
      <c r="J27" s="83"/>
      <c r="K27" s="83"/>
      <c r="L27" s="83"/>
      <c r="M27" s="79"/>
      <c r="N27" s="79"/>
      <c r="O27" s="80"/>
      <c r="P27" s="80"/>
      <c r="Q27" s="80"/>
      <c r="R27" s="79"/>
      <c r="U27" s="81"/>
    </row>
    <row r="28" spans="1:21">
      <c r="A28" s="177">
        <v>14</v>
      </c>
      <c r="B28" s="177"/>
      <c r="C28" s="36" t="s">
        <v>119</v>
      </c>
      <c r="D28" s="84" t="s">
        <v>120</v>
      </c>
      <c r="E28" s="84" t="s">
        <v>92</v>
      </c>
      <c r="F28" s="96" t="s">
        <v>610</v>
      </c>
      <c r="G28" s="86">
        <v>1</v>
      </c>
      <c r="H28" s="86"/>
      <c r="I28" s="178"/>
      <c r="J28" s="83"/>
      <c r="K28" s="83"/>
      <c r="L28" s="83"/>
      <c r="M28" s="79"/>
      <c r="N28" s="79"/>
      <c r="O28" s="80"/>
      <c r="P28" s="80"/>
      <c r="Q28" s="80"/>
      <c r="R28" s="79"/>
      <c r="U28" s="81"/>
    </row>
    <row r="29" spans="1:21" ht="22.5">
      <c r="A29" s="177">
        <v>15</v>
      </c>
      <c r="B29" s="177"/>
      <c r="C29" s="36" t="s">
        <v>121</v>
      </c>
      <c r="D29" s="84" t="s">
        <v>125</v>
      </c>
      <c r="E29" s="84" t="s">
        <v>123</v>
      </c>
      <c r="F29" s="96" t="s">
        <v>618</v>
      </c>
      <c r="G29" s="86">
        <v>2</v>
      </c>
      <c r="H29" s="86"/>
      <c r="I29" s="178"/>
      <c r="J29" s="83"/>
      <c r="K29" s="83"/>
      <c r="L29" s="83"/>
      <c r="M29" s="79"/>
      <c r="N29" s="79"/>
      <c r="O29" s="80"/>
      <c r="P29" s="80"/>
      <c r="Q29" s="80"/>
      <c r="R29" s="79"/>
      <c r="U29" s="81"/>
    </row>
    <row r="30" spans="1:21">
      <c r="A30" s="177">
        <v>16</v>
      </c>
      <c r="B30" s="177"/>
      <c r="C30" s="36" t="s">
        <v>128</v>
      </c>
      <c r="D30" s="84" t="s">
        <v>129</v>
      </c>
      <c r="E30" s="84"/>
      <c r="F30" s="96" t="s">
        <v>130</v>
      </c>
      <c r="G30" s="86">
        <v>72</v>
      </c>
      <c r="H30" s="86"/>
      <c r="I30" s="178"/>
      <c r="J30" s="83"/>
      <c r="K30" s="83"/>
      <c r="L30" s="83"/>
      <c r="M30" s="79"/>
      <c r="N30" s="79"/>
      <c r="O30" s="80"/>
      <c r="P30" s="80"/>
      <c r="Q30" s="80"/>
      <c r="R30" s="79"/>
      <c r="U30" s="81"/>
    </row>
    <row r="31" spans="1:21">
      <c r="A31" s="177">
        <v>17</v>
      </c>
      <c r="B31" s="177"/>
      <c r="C31" s="36" t="s">
        <v>128</v>
      </c>
      <c r="D31" s="84" t="s">
        <v>131</v>
      </c>
      <c r="E31" s="84"/>
      <c r="F31" s="96" t="s">
        <v>130</v>
      </c>
      <c r="G31" s="86">
        <v>8</v>
      </c>
      <c r="H31" s="86"/>
      <c r="I31" s="178"/>
      <c r="J31" s="83"/>
      <c r="K31" s="83"/>
      <c r="L31" s="83"/>
      <c r="M31" s="79"/>
      <c r="N31" s="79"/>
      <c r="O31" s="80"/>
      <c r="P31" s="80"/>
      <c r="Q31" s="80"/>
      <c r="R31" s="79"/>
      <c r="U31" s="81"/>
    </row>
    <row r="32" spans="1:21">
      <c r="A32" s="177">
        <v>18</v>
      </c>
      <c r="B32" s="177"/>
      <c r="C32" s="36" t="s">
        <v>128</v>
      </c>
      <c r="D32" s="84" t="s">
        <v>132</v>
      </c>
      <c r="E32" s="84"/>
      <c r="F32" s="96" t="s">
        <v>130</v>
      </c>
      <c r="G32" s="86">
        <v>16</v>
      </c>
      <c r="H32" s="86"/>
      <c r="I32" s="178"/>
      <c r="J32" s="83"/>
      <c r="K32" s="83"/>
      <c r="L32" s="83"/>
      <c r="M32" s="79"/>
      <c r="N32" s="79"/>
      <c r="O32" s="80"/>
      <c r="P32" s="80"/>
      <c r="Q32" s="80"/>
      <c r="R32" s="79"/>
      <c r="U32" s="81"/>
    </row>
    <row r="33" spans="1:21">
      <c r="A33" s="177">
        <v>19</v>
      </c>
      <c r="B33" s="177"/>
      <c r="C33" s="36" t="s">
        <v>128</v>
      </c>
      <c r="D33" s="84" t="s">
        <v>133</v>
      </c>
      <c r="E33" s="84"/>
      <c r="F33" s="96" t="s">
        <v>130</v>
      </c>
      <c r="G33" s="86">
        <v>29</v>
      </c>
      <c r="H33" s="86"/>
      <c r="I33" s="178"/>
      <c r="J33" s="83"/>
      <c r="K33" s="83"/>
      <c r="L33" s="83"/>
      <c r="M33" s="79"/>
      <c r="N33" s="79"/>
      <c r="O33" s="80"/>
      <c r="P33" s="80"/>
      <c r="Q33" s="80"/>
      <c r="R33" s="79"/>
      <c r="U33" s="81"/>
    </row>
    <row r="34" spans="1:21">
      <c r="A34" s="177">
        <v>20</v>
      </c>
      <c r="B34" s="177"/>
      <c r="C34" s="36" t="s">
        <v>128</v>
      </c>
      <c r="D34" s="84" t="s">
        <v>136</v>
      </c>
      <c r="E34" s="84"/>
      <c r="F34" s="96" t="s">
        <v>130</v>
      </c>
      <c r="G34" s="86">
        <v>1</v>
      </c>
      <c r="H34" s="86"/>
      <c r="I34" s="178"/>
      <c r="J34" s="83"/>
      <c r="K34" s="83"/>
      <c r="L34" s="83"/>
      <c r="M34" s="79"/>
      <c r="N34" s="79"/>
      <c r="O34" s="80"/>
      <c r="P34" s="80"/>
      <c r="Q34" s="80"/>
      <c r="R34" s="79"/>
      <c r="U34" s="81"/>
    </row>
    <row r="35" spans="1:21">
      <c r="A35" s="177">
        <v>21</v>
      </c>
      <c r="B35" s="177"/>
      <c r="C35" s="36" t="s">
        <v>145</v>
      </c>
      <c r="D35" s="84"/>
      <c r="E35" s="84"/>
      <c r="F35" s="96" t="s">
        <v>618</v>
      </c>
      <c r="G35" s="86">
        <v>13</v>
      </c>
      <c r="H35" s="86"/>
      <c r="I35" s="178"/>
      <c r="J35" s="83"/>
      <c r="K35" s="83"/>
      <c r="L35" s="83"/>
      <c r="M35" s="79"/>
      <c r="N35" s="79"/>
      <c r="O35" s="80"/>
      <c r="P35" s="80"/>
      <c r="Q35" s="80"/>
      <c r="R35" s="79"/>
      <c r="U35" s="81"/>
    </row>
    <row r="36" spans="1:21">
      <c r="A36" s="177">
        <v>22</v>
      </c>
      <c r="B36" s="177"/>
      <c r="C36" s="36" t="s">
        <v>146</v>
      </c>
      <c r="D36" s="84"/>
      <c r="E36" s="84"/>
      <c r="F36" s="96" t="s">
        <v>610</v>
      </c>
      <c r="G36" s="86">
        <v>1</v>
      </c>
      <c r="H36" s="86"/>
      <c r="I36" s="178"/>
      <c r="J36" s="83"/>
      <c r="K36" s="83"/>
      <c r="L36" s="83"/>
      <c r="M36" s="79"/>
      <c r="N36" s="79"/>
      <c r="O36" s="80"/>
      <c r="P36" s="80"/>
      <c r="Q36" s="80"/>
      <c r="R36" s="79"/>
      <c r="U36" s="81"/>
    </row>
    <row r="37" spans="1:21">
      <c r="A37" s="177">
        <v>23</v>
      </c>
      <c r="B37" s="177"/>
      <c r="C37" s="36" t="s">
        <v>147</v>
      </c>
      <c r="D37" s="84"/>
      <c r="E37" s="84"/>
      <c r="F37" s="96" t="s">
        <v>610</v>
      </c>
      <c r="G37" s="86">
        <v>1</v>
      </c>
      <c r="H37" s="86"/>
      <c r="I37" s="178"/>
      <c r="J37" s="83"/>
      <c r="K37" s="83"/>
      <c r="L37" s="83"/>
      <c r="M37" s="79"/>
      <c r="N37" s="79"/>
      <c r="O37" s="80"/>
      <c r="P37" s="80"/>
      <c r="Q37" s="80"/>
      <c r="R37" s="79"/>
      <c r="U37" s="81"/>
    </row>
    <row r="38" spans="1:21">
      <c r="A38" s="177">
        <v>24</v>
      </c>
      <c r="B38" s="177"/>
      <c r="C38" s="36" t="s">
        <v>621</v>
      </c>
      <c r="D38" s="84"/>
      <c r="E38" s="84"/>
      <c r="F38" s="96" t="s">
        <v>610</v>
      </c>
      <c r="G38" s="86">
        <v>1</v>
      </c>
      <c r="H38" s="86"/>
      <c r="I38" s="178"/>
      <c r="J38" s="83"/>
      <c r="K38" s="83"/>
      <c r="L38" s="83"/>
      <c r="M38" s="79"/>
      <c r="N38" s="79"/>
      <c r="O38" s="80"/>
      <c r="P38" s="80"/>
      <c r="Q38" s="80"/>
      <c r="R38" s="79"/>
      <c r="U38" s="81"/>
    </row>
    <row r="39" spans="1:21">
      <c r="A39" s="177">
        <v>25</v>
      </c>
      <c r="B39" s="177"/>
      <c r="C39" s="36" t="s">
        <v>148</v>
      </c>
      <c r="D39" s="84"/>
      <c r="E39" s="84"/>
      <c r="F39" s="96" t="s">
        <v>610</v>
      </c>
      <c r="G39" s="86">
        <v>1</v>
      </c>
      <c r="H39" s="86"/>
      <c r="I39" s="178"/>
      <c r="J39" s="83"/>
      <c r="K39" s="83"/>
      <c r="L39" s="83"/>
      <c r="M39" s="79"/>
      <c r="N39" s="79"/>
      <c r="O39" s="80"/>
      <c r="P39" s="80"/>
      <c r="Q39" s="80"/>
      <c r="R39" s="79"/>
      <c r="U39" s="81"/>
    </row>
    <row r="40" spans="1:21">
      <c r="A40" s="177">
        <v>26</v>
      </c>
      <c r="B40" s="177"/>
      <c r="C40" s="36" t="s">
        <v>149</v>
      </c>
      <c r="D40" s="84"/>
      <c r="E40" s="84"/>
      <c r="F40" s="96" t="s">
        <v>610</v>
      </c>
      <c r="G40" s="86">
        <v>1</v>
      </c>
      <c r="H40" s="86"/>
      <c r="I40" s="178"/>
      <c r="J40" s="83"/>
      <c r="K40" s="83"/>
      <c r="L40" s="83"/>
      <c r="M40" s="79"/>
      <c r="N40" s="79"/>
      <c r="O40" s="80"/>
      <c r="P40" s="80"/>
      <c r="Q40" s="80"/>
      <c r="R40" s="79"/>
      <c r="U40" s="81"/>
    </row>
    <row r="41" spans="1:21">
      <c r="A41" s="177">
        <v>27</v>
      </c>
      <c r="B41" s="177"/>
      <c r="C41" s="36" t="s">
        <v>150</v>
      </c>
      <c r="D41" s="84"/>
      <c r="E41" s="84"/>
      <c r="F41" s="96" t="s">
        <v>610</v>
      </c>
      <c r="G41" s="86">
        <v>1</v>
      </c>
      <c r="H41" s="86"/>
      <c r="I41" s="178"/>
      <c r="J41" s="83"/>
      <c r="K41" s="83"/>
      <c r="L41" s="83"/>
      <c r="M41" s="79"/>
      <c r="N41" s="79"/>
      <c r="O41" s="80"/>
      <c r="P41" s="80"/>
      <c r="Q41" s="80"/>
      <c r="R41" s="79"/>
      <c r="U41" s="81"/>
    </row>
    <row r="42" spans="1:21">
      <c r="A42" s="177">
        <v>28</v>
      </c>
      <c r="B42" s="177"/>
      <c r="C42" s="36" t="s">
        <v>151</v>
      </c>
      <c r="D42" s="84"/>
      <c r="E42" s="84"/>
      <c r="F42" s="96" t="s">
        <v>610</v>
      </c>
      <c r="G42" s="86">
        <v>1</v>
      </c>
      <c r="H42" s="86"/>
      <c r="I42" s="178"/>
      <c r="J42" s="83"/>
      <c r="K42" s="83"/>
      <c r="L42" s="83"/>
      <c r="M42" s="79"/>
      <c r="N42" s="79"/>
      <c r="O42" s="80"/>
      <c r="P42" s="80"/>
      <c r="Q42" s="80"/>
      <c r="R42" s="79"/>
      <c r="U42" s="81"/>
    </row>
    <row r="43" spans="1:21" ht="25.5">
      <c r="A43" s="177">
        <v>29</v>
      </c>
      <c r="B43" s="177"/>
      <c r="C43" s="36" t="s">
        <v>152</v>
      </c>
      <c r="D43" s="84"/>
      <c r="E43" s="84"/>
      <c r="F43" s="96" t="s">
        <v>610</v>
      </c>
      <c r="G43" s="86">
        <v>2</v>
      </c>
      <c r="H43" s="86"/>
      <c r="I43" s="178"/>
      <c r="J43" s="83"/>
      <c r="K43" s="83"/>
      <c r="L43" s="83"/>
      <c r="M43" s="79"/>
      <c r="N43" s="79"/>
      <c r="O43" s="80"/>
      <c r="P43" s="80"/>
      <c r="Q43" s="80"/>
      <c r="R43" s="79"/>
      <c r="U43" s="81"/>
    </row>
    <row r="44" spans="1:21">
      <c r="A44" s="74"/>
      <c r="B44" s="74"/>
      <c r="C44" s="87"/>
      <c r="D44" s="100"/>
      <c r="E44" s="84"/>
      <c r="F44" s="53"/>
      <c r="G44" s="54"/>
      <c r="H44" s="54"/>
      <c r="I44" s="54"/>
      <c r="J44" s="54"/>
      <c r="K44" s="54"/>
      <c r="L44" s="54"/>
      <c r="M44" s="79"/>
      <c r="N44" s="79"/>
      <c r="O44" s="80"/>
      <c r="P44" s="80"/>
      <c r="Q44" s="80"/>
      <c r="R44" s="79"/>
    </row>
    <row r="45" spans="1:21" s="65" customFormat="1" ht="38.25" customHeight="1">
      <c r="A45" s="89"/>
      <c r="B45" s="89"/>
      <c r="C45" s="398" t="s">
        <v>55</v>
      </c>
      <c r="D45" s="399"/>
      <c r="E45" s="399"/>
      <c r="F45" s="91"/>
      <c r="G45" s="92"/>
      <c r="H45" s="92"/>
      <c r="I45" s="92"/>
      <c r="J45" s="92"/>
      <c r="K45" s="92"/>
      <c r="L45" s="92"/>
      <c r="M45" s="93"/>
      <c r="N45" s="93">
        <f>SUM(N14:N44)</f>
        <v>0</v>
      </c>
      <c r="O45" s="93">
        <f>SUM(O14:O44)</f>
        <v>0</v>
      </c>
      <c r="P45" s="93">
        <f>SUM(P14:P44)</f>
        <v>0</v>
      </c>
      <c r="Q45" s="93">
        <f>SUM(Q14:Q44)</f>
        <v>0</v>
      </c>
      <c r="R45" s="93">
        <f>SUM(R14:R44)</f>
        <v>0</v>
      </c>
      <c r="S45" s="64"/>
      <c r="T45" s="64"/>
    </row>
    <row r="46" spans="1:21" s="107" customFormat="1">
      <c r="A46" s="163"/>
      <c r="B46" s="163"/>
      <c r="C46" s="164"/>
      <c r="D46" s="179"/>
      <c r="E46" s="179"/>
    </row>
    <row r="47" spans="1:21" s="107" customFormat="1">
      <c r="A47" s="106"/>
      <c r="B47" s="125"/>
      <c r="C47" s="164"/>
      <c r="D47" s="179"/>
      <c r="E47" s="179"/>
    </row>
    <row r="48" spans="1:21" s="107" customFormat="1">
      <c r="A48" s="163"/>
      <c r="B48" s="163"/>
      <c r="C48" s="164"/>
      <c r="D48" s="179"/>
      <c r="E48" s="179"/>
    </row>
    <row r="49" spans="1:20" s="107" customFormat="1">
      <c r="A49" s="125" t="str">
        <f>'1.1 Pamati, ā.inž.'!$A$47</f>
        <v xml:space="preserve">Sastādīja: </v>
      </c>
      <c r="B49" s="181"/>
      <c r="C49" s="182"/>
      <c r="D49" s="183"/>
      <c r="E49" s="183"/>
    </row>
    <row r="50" spans="1:20">
      <c r="A50" s="125"/>
      <c r="B50" s="81"/>
      <c r="C50" s="184"/>
      <c r="D50" s="185"/>
      <c r="E50" s="185"/>
      <c r="H50" s="187"/>
      <c r="S50" s="82"/>
      <c r="T50" s="82"/>
    </row>
    <row r="51" spans="1:20">
      <c r="A51" s="125"/>
      <c r="B51" s="81"/>
      <c r="C51" s="81"/>
      <c r="D51" s="188"/>
      <c r="E51" s="188"/>
      <c r="S51" s="82"/>
      <c r="T51" s="82"/>
    </row>
    <row r="52" spans="1:20" s="81" customFormat="1">
      <c r="A52" s="189"/>
      <c r="D52" s="188"/>
      <c r="E52" s="188"/>
      <c r="F52" s="82"/>
      <c r="G52" s="82"/>
      <c r="H52" s="82"/>
    </row>
    <row r="53" spans="1:20">
      <c r="A53" s="125" t="str">
        <f>'1.1 Pamati, ā.inž.'!$A$51</f>
        <v xml:space="preserve">Pārbaudīja: </v>
      </c>
      <c r="B53" s="81"/>
      <c r="C53" s="81"/>
      <c r="D53" s="188"/>
      <c r="E53" s="188"/>
      <c r="S53" s="82"/>
      <c r="T53" s="82"/>
    </row>
    <row r="54" spans="1:20">
      <c r="A54" s="81"/>
      <c r="B54" s="81"/>
      <c r="C54" s="81"/>
      <c r="D54" s="188"/>
      <c r="E54" s="188"/>
      <c r="S54" s="82"/>
      <c r="T54" s="82"/>
    </row>
    <row r="55" spans="1:20">
      <c r="A55" s="81"/>
      <c r="B55" s="81"/>
      <c r="C55" s="81"/>
      <c r="D55" s="188"/>
      <c r="E55" s="188"/>
      <c r="S55" s="82"/>
      <c r="T55" s="82"/>
    </row>
    <row r="56" spans="1:20">
      <c r="A56" s="81"/>
      <c r="B56" s="81"/>
      <c r="C56" s="81"/>
      <c r="D56" s="188"/>
      <c r="E56" s="188"/>
      <c r="S56" s="82"/>
      <c r="T56" s="82"/>
    </row>
  </sheetData>
  <mergeCells count="14">
    <mergeCell ref="G12:G13"/>
    <mergeCell ref="H12:M12"/>
    <mergeCell ref="N12:R12"/>
    <mergeCell ref="C45:E45"/>
    <mergeCell ref="A12:A13"/>
    <mergeCell ref="B12:B13"/>
    <mergeCell ref="C12:E13"/>
    <mergeCell ref="F12:F13"/>
    <mergeCell ref="A4:R4"/>
    <mergeCell ref="A5:R5"/>
    <mergeCell ref="A1:R1"/>
    <mergeCell ref="A2:R2"/>
    <mergeCell ref="O9:P9"/>
    <mergeCell ref="Q9:R9"/>
  </mergeCells>
  <printOptions horizontalCentered="1"/>
  <pageMargins left="0.74803149606299202" right="0.74803149606299202" top="1.5649606300000001" bottom="0.56043307099999995" header="0.43307086614173201" footer="0.23622047244094499"/>
  <pageSetup paperSize="9" scale="6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A0885-8DD1-4767-B953-53120AAB46AF}">
  <sheetPr>
    <tabColor rgb="FF00B0F0"/>
  </sheetPr>
  <dimension ref="A1:U71"/>
  <sheetViews>
    <sheetView view="pageBreakPreview" topLeftCell="A28" zoomScale="85" zoomScaleNormal="85" workbookViewId="0">
      <selection activeCell="Q25" sqref="Q25"/>
    </sheetView>
  </sheetViews>
  <sheetFormatPr defaultColWidth="9.28515625" defaultRowHeight="12.75"/>
  <cols>
    <col min="1" max="1" width="4.5703125" style="82" customWidth="1"/>
    <col min="2" max="2" width="5.42578125" style="82" customWidth="1"/>
    <col min="3" max="3" width="32.42578125" style="82" customWidth="1"/>
    <col min="4" max="4" width="16.42578125" style="190" customWidth="1"/>
    <col min="5" max="5" width="10.5703125" style="190" customWidth="1"/>
    <col min="6" max="6" width="5.7109375" style="82" customWidth="1"/>
    <col min="7" max="7" width="7.7109375" style="82" customWidth="1"/>
    <col min="8" max="9" width="8.7109375" style="82" customWidth="1"/>
    <col min="10" max="10" width="9.5703125" style="82" customWidth="1"/>
    <col min="11" max="11" width="10.28515625" style="82" customWidth="1"/>
    <col min="12" max="12" width="10.42578125" style="82" customWidth="1"/>
    <col min="13" max="13" width="10" style="82" customWidth="1"/>
    <col min="14" max="15" width="9.7109375" style="82" customWidth="1"/>
    <col min="16" max="16" width="10.7109375" style="82" customWidth="1"/>
    <col min="17" max="17" width="9" style="82" customWidth="1"/>
    <col min="18"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815</v>
      </c>
      <c r="B1" s="392"/>
      <c r="C1" s="392"/>
      <c r="D1" s="392"/>
      <c r="E1" s="392"/>
      <c r="F1" s="392"/>
      <c r="G1" s="392"/>
      <c r="H1" s="392"/>
      <c r="I1" s="392"/>
      <c r="J1" s="392"/>
      <c r="K1" s="392"/>
      <c r="L1" s="392"/>
      <c r="M1" s="392"/>
      <c r="N1" s="392"/>
      <c r="O1" s="392"/>
      <c r="P1" s="392"/>
      <c r="Q1" s="392"/>
      <c r="R1" s="392"/>
      <c r="S1" s="63"/>
      <c r="T1" s="64"/>
    </row>
    <row r="2" spans="1:21" s="65" customFormat="1">
      <c r="A2" s="393" t="s">
        <v>72</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30.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42.7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R60</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58.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177"/>
      <c r="B14" s="177"/>
      <c r="C14" s="39" t="s">
        <v>193</v>
      </c>
      <c r="D14" s="84"/>
      <c r="E14" s="84"/>
      <c r="F14" s="96"/>
      <c r="G14" s="86"/>
      <c r="H14" s="86"/>
      <c r="I14" s="178"/>
      <c r="J14" s="83"/>
      <c r="K14" s="83"/>
      <c r="L14" s="83"/>
      <c r="M14" s="79">
        <f>ROUND(J14+K14+L14,2)</f>
        <v>0</v>
      </c>
      <c r="N14" s="79">
        <f>ROUND(H14*G14,2)</f>
        <v>0</v>
      </c>
      <c r="O14" s="80">
        <f>ROUND(J14*G14,2)</f>
        <v>0</v>
      </c>
      <c r="P14" s="80">
        <f>ROUND(K14*G14,2)</f>
        <v>0</v>
      </c>
      <c r="Q14" s="80">
        <f>ROUND(L14*G14,2)</f>
        <v>0</v>
      </c>
      <c r="R14" s="79">
        <f>ROUND(O14+P14+Q14,2)</f>
        <v>0</v>
      </c>
      <c r="U14" s="81"/>
    </row>
    <row r="15" spans="1:21" ht="25.5">
      <c r="A15" s="177">
        <v>1</v>
      </c>
      <c r="B15" s="177"/>
      <c r="C15" s="36" t="s">
        <v>155</v>
      </c>
      <c r="D15" s="84" t="s">
        <v>156</v>
      </c>
      <c r="E15" s="84" t="s">
        <v>157</v>
      </c>
      <c r="F15" s="96" t="s">
        <v>610</v>
      </c>
      <c r="G15" s="86">
        <v>1</v>
      </c>
      <c r="H15" s="86"/>
      <c r="I15" s="178"/>
      <c r="J15" s="83"/>
      <c r="K15" s="83"/>
      <c r="L15" s="83"/>
      <c r="M15" s="79"/>
      <c r="N15" s="79"/>
      <c r="O15" s="80"/>
      <c r="P15" s="80"/>
      <c r="Q15" s="80"/>
      <c r="R15" s="79"/>
      <c r="U15" s="81"/>
    </row>
    <row r="16" spans="1:21" ht="25.5">
      <c r="A16" s="177">
        <v>2</v>
      </c>
      <c r="B16" s="177"/>
      <c r="C16" s="36" t="s">
        <v>158</v>
      </c>
      <c r="D16" s="84" t="s">
        <v>159</v>
      </c>
      <c r="E16" s="84" t="s">
        <v>157</v>
      </c>
      <c r="F16" s="96" t="s">
        <v>610</v>
      </c>
      <c r="G16" s="86">
        <v>6</v>
      </c>
      <c r="H16" s="86"/>
      <c r="I16" s="178"/>
      <c r="J16" s="83"/>
      <c r="K16" s="83"/>
      <c r="L16" s="83"/>
      <c r="M16" s="79"/>
      <c r="N16" s="79"/>
      <c r="O16" s="80"/>
      <c r="P16" s="80"/>
      <c r="Q16" s="80"/>
      <c r="R16" s="79"/>
      <c r="U16" s="81"/>
    </row>
    <row r="17" spans="1:21" ht="25.5">
      <c r="A17" s="177">
        <v>3</v>
      </c>
      <c r="B17" s="177"/>
      <c r="C17" s="36" t="s">
        <v>160</v>
      </c>
      <c r="D17" s="84" t="s">
        <v>161</v>
      </c>
      <c r="E17" s="84" t="s">
        <v>157</v>
      </c>
      <c r="F17" s="96" t="s">
        <v>610</v>
      </c>
      <c r="G17" s="86">
        <v>2</v>
      </c>
      <c r="H17" s="86"/>
      <c r="I17" s="178"/>
      <c r="J17" s="83"/>
      <c r="K17" s="83"/>
      <c r="L17" s="83"/>
      <c r="M17" s="79"/>
      <c r="N17" s="79"/>
      <c r="O17" s="80"/>
      <c r="P17" s="80"/>
      <c r="Q17" s="80"/>
      <c r="R17" s="79"/>
      <c r="U17" s="81"/>
    </row>
    <row r="18" spans="1:21" ht="25.5">
      <c r="A18" s="177">
        <v>4</v>
      </c>
      <c r="B18" s="177"/>
      <c r="C18" s="36" t="s">
        <v>160</v>
      </c>
      <c r="D18" s="84" t="s">
        <v>162</v>
      </c>
      <c r="E18" s="84" t="s">
        <v>157</v>
      </c>
      <c r="F18" s="96" t="s">
        <v>610</v>
      </c>
      <c r="G18" s="86">
        <v>1</v>
      </c>
      <c r="H18" s="86"/>
      <c r="I18" s="178"/>
      <c r="J18" s="83"/>
      <c r="K18" s="83"/>
      <c r="L18" s="83"/>
      <c r="M18" s="79"/>
      <c r="N18" s="79"/>
      <c r="O18" s="80"/>
      <c r="P18" s="80"/>
      <c r="Q18" s="80"/>
      <c r="R18" s="79"/>
      <c r="U18" s="81"/>
    </row>
    <row r="19" spans="1:21" ht="25.5">
      <c r="A19" s="177">
        <v>5</v>
      </c>
      <c r="B19" s="177"/>
      <c r="C19" s="36" t="s">
        <v>160</v>
      </c>
      <c r="D19" s="84" t="s">
        <v>163</v>
      </c>
      <c r="E19" s="84" t="s">
        <v>157</v>
      </c>
      <c r="F19" s="96" t="s">
        <v>610</v>
      </c>
      <c r="G19" s="86">
        <v>1</v>
      </c>
      <c r="H19" s="86"/>
      <c r="I19" s="178"/>
      <c r="J19" s="83"/>
      <c r="K19" s="83"/>
      <c r="L19" s="83"/>
      <c r="M19" s="79"/>
      <c r="N19" s="79"/>
      <c r="O19" s="80"/>
      <c r="P19" s="80"/>
      <c r="Q19" s="80"/>
      <c r="R19" s="79"/>
      <c r="U19" s="81"/>
    </row>
    <row r="20" spans="1:21" ht="22.5">
      <c r="A20" s="177">
        <v>6</v>
      </c>
      <c r="B20" s="177"/>
      <c r="C20" s="36" t="s">
        <v>164</v>
      </c>
      <c r="D20" s="84" t="s">
        <v>165</v>
      </c>
      <c r="E20" s="84" t="s">
        <v>157</v>
      </c>
      <c r="F20" s="96" t="s">
        <v>610</v>
      </c>
      <c r="G20" s="86">
        <v>1</v>
      </c>
      <c r="H20" s="86"/>
      <c r="I20" s="178"/>
      <c r="J20" s="83"/>
      <c r="K20" s="83"/>
      <c r="L20" s="83"/>
      <c r="M20" s="79"/>
      <c r="N20" s="79"/>
      <c r="O20" s="80"/>
      <c r="P20" s="80"/>
      <c r="Q20" s="80"/>
      <c r="R20" s="79"/>
      <c r="U20" s="81"/>
    </row>
    <row r="21" spans="1:21" ht="22.5">
      <c r="A21" s="177">
        <v>7</v>
      </c>
      <c r="B21" s="177"/>
      <c r="C21" s="36" t="s">
        <v>166</v>
      </c>
      <c r="D21" s="84" t="s">
        <v>167</v>
      </c>
      <c r="E21" s="84" t="s">
        <v>157</v>
      </c>
      <c r="F21" s="96" t="s">
        <v>610</v>
      </c>
      <c r="G21" s="86">
        <v>3</v>
      </c>
      <c r="H21" s="86"/>
      <c r="I21" s="178"/>
      <c r="J21" s="83"/>
      <c r="K21" s="83"/>
      <c r="L21" s="83"/>
      <c r="M21" s="79"/>
      <c r="N21" s="79"/>
      <c r="O21" s="80"/>
      <c r="P21" s="80"/>
      <c r="Q21" s="80"/>
      <c r="R21" s="79"/>
      <c r="U21" s="81"/>
    </row>
    <row r="22" spans="1:21" ht="22.5">
      <c r="A22" s="177">
        <v>8</v>
      </c>
      <c r="B22" s="177"/>
      <c r="C22" s="36" t="s">
        <v>168</v>
      </c>
      <c r="D22" s="84" t="s">
        <v>169</v>
      </c>
      <c r="E22" s="84" t="s">
        <v>157</v>
      </c>
      <c r="F22" s="96" t="s">
        <v>618</v>
      </c>
      <c r="G22" s="86">
        <v>9</v>
      </c>
      <c r="H22" s="86"/>
      <c r="I22" s="178"/>
      <c r="J22" s="83"/>
      <c r="K22" s="83"/>
      <c r="L22" s="83"/>
      <c r="M22" s="79"/>
      <c r="N22" s="79"/>
      <c r="O22" s="80"/>
      <c r="P22" s="80"/>
      <c r="Q22" s="80"/>
      <c r="R22" s="79"/>
      <c r="U22" s="81"/>
    </row>
    <row r="23" spans="1:21">
      <c r="A23" s="177">
        <v>9</v>
      </c>
      <c r="B23" s="177"/>
      <c r="C23" s="36" t="s">
        <v>170</v>
      </c>
      <c r="D23" s="84" t="s">
        <v>171</v>
      </c>
      <c r="E23" s="84"/>
      <c r="F23" s="96" t="s">
        <v>172</v>
      </c>
      <c r="G23" s="86">
        <v>4.5</v>
      </c>
      <c r="H23" s="86"/>
      <c r="I23" s="178"/>
      <c r="J23" s="83"/>
      <c r="K23" s="221"/>
      <c r="L23" s="83"/>
      <c r="M23" s="79"/>
      <c r="N23" s="79"/>
      <c r="O23" s="80"/>
      <c r="P23" s="80"/>
      <c r="Q23" s="80"/>
      <c r="R23" s="79"/>
      <c r="U23" s="81"/>
    </row>
    <row r="24" spans="1:21" ht="22.5">
      <c r="A24" s="177">
        <v>10</v>
      </c>
      <c r="B24" s="177"/>
      <c r="C24" s="36" t="s">
        <v>173</v>
      </c>
      <c r="D24" s="84" t="s">
        <v>174</v>
      </c>
      <c r="E24" s="84" t="s">
        <v>157</v>
      </c>
      <c r="F24" s="96" t="s">
        <v>618</v>
      </c>
      <c r="G24" s="86">
        <v>5</v>
      </c>
      <c r="H24" s="86"/>
      <c r="I24" s="178"/>
      <c r="J24" s="83"/>
      <c r="K24" s="83"/>
      <c r="L24" s="83"/>
      <c r="M24" s="79"/>
      <c r="N24" s="79"/>
      <c r="O24" s="80"/>
      <c r="P24" s="80"/>
      <c r="Q24" s="80"/>
      <c r="R24" s="79"/>
      <c r="U24" s="81"/>
    </row>
    <row r="25" spans="1:21" ht="22.5">
      <c r="A25" s="177">
        <v>11</v>
      </c>
      <c r="B25" s="177"/>
      <c r="C25" s="36" t="s">
        <v>173</v>
      </c>
      <c r="D25" s="84" t="s">
        <v>175</v>
      </c>
      <c r="E25" s="84" t="s">
        <v>157</v>
      </c>
      <c r="F25" s="96" t="s">
        <v>618</v>
      </c>
      <c r="G25" s="86">
        <v>4</v>
      </c>
      <c r="H25" s="86"/>
      <c r="I25" s="178"/>
      <c r="J25" s="83"/>
      <c r="K25" s="83"/>
      <c r="L25" s="83"/>
      <c r="M25" s="79"/>
      <c r="N25" s="79"/>
      <c r="O25" s="80"/>
      <c r="P25" s="80"/>
      <c r="Q25" s="80"/>
      <c r="R25" s="79"/>
      <c r="U25" s="81"/>
    </row>
    <row r="26" spans="1:21" ht="25.5">
      <c r="A26" s="177">
        <v>12</v>
      </c>
      <c r="B26" s="177"/>
      <c r="C26" s="36" t="s">
        <v>176</v>
      </c>
      <c r="D26" s="84" t="s">
        <v>177</v>
      </c>
      <c r="E26" s="84"/>
      <c r="F26" s="96" t="s">
        <v>130</v>
      </c>
      <c r="G26" s="86">
        <v>40</v>
      </c>
      <c r="H26" s="86"/>
      <c r="I26" s="178"/>
      <c r="J26" s="83"/>
      <c r="K26" s="221"/>
      <c r="L26" s="83"/>
      <c r="M26" s="79"/>
      <c r="N26" s="79"/>
      <c r="O26" s="80"/>
      <c r="P26" s="80"/>
      <c r="Q26" s="80"/>
      <c r="R26" s="79"/>
      <c r="U26" s="81"/>
    </row>
    <row r="27" spans="1:21" ht="25.5">
      <c r="A27" s="177">
        <v>13</v>
      </c>
      <c r="B27" s="177"/>
      <c r="C27" s="36" t="s">
        <v>178</v>
      </c>
      <c r="D27" s="84" t="s">
        <v>179</v>
      </c>
      <c r="E27" s="84"/>
      <c r="F27" s="96" t="s">
        <v>130</v>
      </c>
      <c r="G27" s="86">
        <v>74</v>
      </c>
      <c r="H27" s="86"/>
      <c r="I27" s="178"/>
      <c r="J27" s="83"/>
      <c r="K27" s="83"/>
      <c r="L27" s="83"/>
      <c r="M27" s="79"/>
      <c r="N27" s="79"/>
      <c r="O27" s="80"/>
      <c r="P27" s="80"/>
      <c r="Q27" s="80"/>
      <c r="R27" s="79"/>
      <c r="U27" s="81"/>
    </row>
    <row r="28" spans="1:21" ht="25.5">
      <c r="A28" s="177">
        <v>14</v>
      </c>
      <c r="B28" s="177"/>
      <c r="C28" s="36" t="s">
        <v>180</v>
      </c>
      <c r="D28" s="84" t="s">
        <v>181</v>
      </c>
      <c r="E28" s="84"/>
      <c r="F28" s="96" t="s">
        <v>130</v>
      </c>
      <c r="G28" s="86">
        <v>22</v>
      </c>
      <c r="H28" s="86"/>
      <c r="I28" s="178"/>
      <c r="J28" s="83"/>
      <c r="K28" s="83"/>
      <c r="L28" s="83"/>
      <c r="M28" s="79"/>
      <c r="N28" s="79"/>
      <c r="O28" s="80"/>
      <c r="P28" s="80"/>
      <c r="Q28" s="80"/>
      <c r="R28" s="79"/>
      <c r="U28" s="81"/>
    </row>
    <row r="29" spans="1:21" ht="25.5">
      <c r="A29" s="177">
        <v>15</v>
      </c>
      <c r="B29" s="177"/>
      <c r="C29" s="36" t="s">
        <v>182</v>
      </c>
      <c r="D29" s="84" t="s">
        <v>183</v>
      </c>
      <c r="E29" s="84"/>
      <c r="F29" s="96" t="s">
        <v>130</v>
      </c>
      <c r="G29" s="86">
        <v>12</v>
      </c>
      <c r="H29" s="86"/>
      <c r="I29" s="178"/>
      <c r="J29" s="83"/>
      <c r="K29" s="83"/>
      <c r="L29" s="83"/>
      <c r="M29" s="79"/>
      <c r="N29" s="79"/>
      <c r="O29" s="80"/>
      <c r="P29" s="80"/>
      <c r="Q29" s="80"/>
      <c r="R29" s="79"/>
      <c r="U29" s="81"/>
    </row>
    <row r="30" spans="1:21" ht="25.5">
      <c r="A30" s="177">
        <v>16</v>
      </c>
      <c r="B30" s="177"/>
      <c r="C30" s="36" t="s">
        <v>184</v>
      </c>
      <c r="D30" s="84" t="s">
        <v>185</v>
      </c>
      <c r="E30" s="84"/>
      <c r="F30" s="96" t="s">
        <v>130</v>
      </c>
      <c r="G30" s="86">
        <v>14</v>
      </c>
      <c r="H30" s="86"/>
      <c r="I30" s="178"/>
      <c r="J30" s="83"/>
      <c r="K30" s="83"/>
      <c r="L30" s="83"/>
      <c r="M30" s="79"/>
      <c r="N30" s="79"/>
      <c r="O30" s="80"/>
      <c r="P30" s="80"/>
      <c r="Q30" s="80"/>
      <c r="R30" s="79"/>
      <c r="U30" s="81"/>
    </row>
    <row r="31" spans="1:21" ht="25.5">
      <c r="A31" s="177">
        <v>17</v>
      </c>
      <c r="B31" s="177"/>
      <c r="C31" s="36" t="s">
        <v>186</v>
      </c>
      <c r="D31" s="84" t="s">
        <v>187</v>
      </c>
      <c r="E31" s="84"/>
      <c r="F31" s="96" t="s">
        <v>130</v>
      </c>
      <c r="G31" s="86">
        <v>7</v>
      </c>
      <c r="H31" s="86"/>
      <c r="I31" s="178"/>
      <c r="J31" s="83"/>
      <c r="K31" s="83"/>
      <c r="L31" s="83"/>
      <c r="M31" s="79"/>
      <c r="N31" s="79"/>
      <c r="O31" s="80"/>
      <c r="P31" s="80"/>
      <c r="Q31" s="80"/>
      <c r="R31" s="79"/>
      <c r="U31" s="81"/>
    </row>
    <row r="32" spans="1:21">
      <c r="A32" s="177">
        <v>18</v>
      </c>
      <c r="B32" s="177"/>
      <c r="C32" s="36" t="s">
        <v>188</v>
      </c>
      <c r="D32" s="84"/>
      <c r="E32" s="84"/>
      <c r="F32" s="96" t="s">
        <v>610</v>
      </c>
      <c r="G32" s="86">
        <v>1</v>
      </c>
      <c r="H32" s="86"/>
      <c r="I32" s="178"/>
      <c r="J32" s="83"/>
      <c r="K32" s="83"/>
      <c r="L32" s="83"/>
      <c r="M32" s="79"/>
      <c r="N32" s="79"/>
      <c r="O32" s="80"/>
      <c r="P32" s="80"/>
      <c r="Q32" s="80"/>
      <c r="R32" s="79"/>
      <c r="U32" s="81"/>
    </row>
    <row r="33" spans="1:21">
      <c r="A33" s="177">
        <v>19</v>
      </c>
      <c r="B33" s="177"/>
      <c r="C33" s="36" t="s">
        <v>622</v>
      </c>
      <c r="D33" s="84"/>
      <c r="E33" s="84"/>
      <c r="F33" s="96" t="s">
        <v>610</v>
      </c>
      <c r="G33" s="86">
        <v>1</v>
      </c>
      <c r="H33" s="86"/>
      <c r="I33" s="178"/>
      <c r="J33" s="83"/>
      <c r="K33" s="83"/>
      <c r="L33" s="83"/>
      <c r="M33" s="79"/>
      <c r="N33" s="79"/>
      <c r="O33" s="80"/>
      <c r="P33" s="80"/>
      <c r="Q33" s="80"/>
      <c r="R33" s="79"/>
      <c r="U33" s="81"/>
    </row>
    <row r="34" spans="1:21">
      <c r="A34" s="177">
        <v>20</v>
      </c>
      <c r="B34" s="177"/>
      <c r="C34" s="36" t="s">
        <v>189</v>
      </c>
      <c r="D34" s="84"/>
      <c r="E34" s="84"/>
      <c r="F34" s="96" t="s">
        <v>610</v>
      </c>
      <c r="G34" s="86">
        <v>1</v>
      </c>
      <c r="H34" s="86"/>
      <c r="I34" s="178"/>
      <c r="J34" s="83"/>
      <c r="K34" s="83"/>
      <c r="L34" s="83"/>
      <c r="M34" s="79"/>
      <c r="N34" s="79"/>
      <c r="O34" s="80"/>
      <c r="P34" s="80"/>
      <c r="Q34" s="80"/>
      <c r="R34" s="79"/>
      <c r="U34" s="81"/>
    </row>
    <row r="35" spans="1:21">
      <c r="A35" s="177">
        <v>21</v>
      </c>
      <c r="B35" s="177"/>
      <c r="C35" s="36" t="s">
        <v>190</v>
      </c>
      <c r="D35" s="84"/>
      <c r="E35" s="84"/>
      <c r="F35" s="96" t="s">
        <v>610</v>
      </c>
      <c r="G35" s="86">
        <v>1</v>
      </c>
      <c r="H35" s="86"/>
      <c r="I35" s="178"/>
      <c r="J35" s="83"/>
      <c r="K35" s="83"/>
      <c r="L35" s="83"/>
      <c r="M35" s="79"/>
      <c r="N35" s="79"/>
      <c r="O35" s="80"/>
      <c r="P35" s="80"/>
      <c r="Q35" s="80"/>
      <c r="R35" s="79"/>
      <c r="U35" s="81"/>
    </row>
    <row r="36" spans="1:21">
      <c r="A36" s="177">
        <v>22</v>
      </c>
      <c r="B36" s="177"/>
      <c r="C36" s="36" t="s">
        <v>191</v>
      </c>
      <c r="D36" s="84"/>
      <c r="E36" s="84"/>
      <c r="F36" s="96" t="s">
        <v>610</v>
      </c>
      <c r="G36" s="86">
        <v>1</v>
      </c>
      <c r="H36" s="86"/>
      <c r="I36" s="178"/>
      <c r="J36" s="83"/>
      <c r="K36" s="83"/>
      <c r="L36" s="83"/>
      <c r="M36" s="79"/>
      <c r="N36" s="79"/>
      <c r="O36" s="80"/>
      <c r="P36" s="80"/>
      <c r="Q36" s="80"/>
      <c r="R36" s="79"/>
      <c r="U36" s="81"/>
    </row>
    <row r="37" spans="1:21">
      <c r="A37" s="177">
        <v>23</v>
      </c>
      <c r="B37" s="177"/>
      <c r="C37" s="36" t="s">
        <v>192</v>
      </c>
      <c r="D37" s="84"/>
      <c r="E37" s="84"/>
      <c r="F37" s="96" t="s">
        <v>610</v>
      </c>
      <c r="G37" s="86">
        <v>1</v>
      </c>
      <c r="H37" s="86"/>
      <c r="I37" s="178"/>
      <c r="J37" s="83"/>
      <c r="K37" s="83"/>
      <c r="L37" s="83"/>
      <c r="M37" s="79"/>
      <c r="N37" s="79"/>
      <c r="O37" s="80"/>
      <c r="P37" s="80"/>
      <c r="Q37" s="80"/>
      <c r="R37" s="79"/>
      <c r="U37" s="81"/>
    </row>
    <row r="38" spans="1:21">
      <c r="A38" s="74"/>
      <c r="B38" s="177"/>
      <c r="C38" s="39" t="s">
        <v>194</v>
      </c>
      <c r="D38" s="222"/>
      <c r="E38" s="84"/>
      <c r="F38" s="96"/>
      <c r="G38" s="86"/>
      <c r="H38" s="86"/>
      <c r="I38" s="86"/>
      <c r="J38" s="83"/>
      <c r="K38" s="83"/>
      <c r="L38" s="83"/>
      <c r="M38" s="79"/>
      <c r="N38" s="79"/>
      <c r="O38" s="80"/>
      <c r="P38" s="80"/>
      <c r="Q38" s="80"/>
      <c r="R38" s="79"/>
      <c r="S38" s="125"/>
      <c r="T38" s="125"/>
      <c r="U38" s="125"/>
    </row>
    <row r="39" spans="1:21">
      <c r="A39" s="177">
        <v>24</v>
      </c>
      <c r="B39" s="177"/>
      <c r="C39" s="36" t="s">
        <v>195</v>
      </c>
      <c r="D39" s="84"/>
      <c r="E39" s="84"/>
      <c r="F39" s="96"/>
      <c r="G39" s="86"/>
      <c r="H39" s="86"/>
      <c r="I39" s="178"/>
      <c r="J39" s="83"/>
      <c r="K39" s="83"/>
      <c r="L39" s="83"/>
      <c r="M39" s="79"/>
      <c r="N39" s="79"/>
      <c r="O39" s="80"/>
      <c r="P39" s="80"/>
      <c r="Q39" s="80"/>
      <c r="R39" s="79"/>
      <c r="U39" s="81"/>
    </row>
    <row r="40" spans="1:21">
      <c r="A40" s="177">
        <v>25</v>
      </c>
      <c r="B40" s="177"/>
      <c r="C40" s="36" t="s">
        <v>196</v>
      </c>
      <c r="D40" s="84" t="s">
        <v>197</v>
      </c>
      <c r="E40" s="84" t="s">
        <v>198</v>
      </c>
      <c r="F40" s="96" t="s">
        <v>610</v>
      </c>
      <c r="G40" s="86">
        <v>1</v>
      </c>
      <c r="H40" s="86"/>
      <c r="I40" s="178"/>
      <c r="J40" s="83"/>
      <c r="K40" s="83"/>
      <c r="L40" s="83"/>
      <c r="M40" s="79"/>
      <c r="N40" s="79"/>
      <c r="O40" s="80"/>
      <c r="P40" s="80"/>
      <c r="Q40" s="80"/>
      <c r="R40" s="79"/>
      <c r="U40" s="81"/>
    </row>
    <row r="41" spans="1:21" ht="22.5">
      <c r="A41" s="177">
        <v>26</v>
      </c>
      <c r="B41" s="177"/>
      <c r="C41" s="36" t="s">
        <v>199</v>
      </c>
      <c r="D41" s="84" t="s">
        <v>200</v>
      </c>
      <c r="E41" s="84" t="s">
        <v>201</v>
      </c>
      <c r="F41" s="96" t="s">
        <v>610</v>
      </c>
      <c r="G41" s="86">
        <v>1</v>
      </c>
      <c r="H41" s="86"/>
      <c r="I41" s="178"/>
      <c r="J41" s="83"/>
      <c r="K41" s="83"/>
      <c r="L41" s="83"/>
      <c r="M41" s="79"/>
      <c r="N41" s="79"/>
      <c r="O41" s="80"/>
      <c r="P41" s="80"/>
      <c r="Q41" s="80"/>
      <c r="R41" s="79"/>
      <c r="U41" s="81"/>
    </row>
    <row r="42" spans="1:21">
      <c r="A42" s="177">
        <v>27</v>
      </c>
      <c r="B42" s="177"/>
      <c r="C42" s="36" t="s">
        <v>202</v>
      </c>
      <c r="D42" s="84" t="s">
        <v>203</v>
      </c>
      <c r="E42" s="84" t="s">
        <v>201</v>
      </c>
      <c r="F42" s="96" t="s">
        <v>610</v>
      </c>
      <c r="G42" s="86">
        <v>1</v>
      </c>
      <c r="H42" s="86"/>
      <c r="I42" s="178"/>
      <c r="J42" s="83"/>
      <c r="K42" s="83"/>
      <c r="L42" s="83"/>
      <c r="M42" s="79"/>
      <c r="N42" s="79"/>
      <c r="O42" s="80"/>
      <c r="P42" s="80"/>
      <c r="Q42" s="80"/>
      <c r="R42" s="79"/>
      <c r="U42" s="81"/>
    </row>
    <row r="43" spans="1:21">
      <c r="A43" s="177">
        <v>28</v>
      </c>
      <c r="B43" s="177"/>
      <c r="C43" s="36" t="s">
        <v>204</v>
      </c>
      <c r="D43" s="84" t="s">
        <v>205</v>
      </c>
      <c r="E43" s="84"/>
      <c r="F43" s="96" t="s">
        <v>618</v>
      </c>
      <c r="G43" s="86">
        <v>1</v>
      </c>
      <c r="H43" s="86"/>
      <c r="I43" s="178"/>
      <c r="J43" s="83"/>
      <c r="K43" s="83"/>
      <c r="L43" s="83"/>
      <c r="M43" s="79"/>
      <c r="N43" s="79"/>
      <c r="O43" s="80"/>
      <c r="P43" s="80"/>
      <c r="Q43" s="80"/>
      <c r="R43" s="79"/>
      <c r="U43" s="81"/>
    </row>
    <row r="44" spans="1:21">
      <c r="A44" s="177">
        <v>29</v>
      </c>
      <c r="B44" s="177"/>
      <c r="C44" s="36" t="s">
        <v>206</v>
      </c>
      <c r="D44" s="84" t="s">
        <v>205</v>
      </c>
      <c r="E44" s="84"/>
      <c r="F44" s="96" t="s">
        <v>618</v>
      </c>
      <c r="G44" s="86">
        <v>4</v>
      </c>
      <c r="H44" s="86"/>
      <c r="I44" s="178"/>
      <c r="J44" s="83"/>
      <c r="K44" s="83"/>
      <c r="L44" s="83"/>
      <c r="M44" s="79"/>
      <c r="N44" s="79"/>
      <c r="O44" s="80"/>
      <c r="P44" s="80"/>
      <c r="Q44" s="80"/>
      <c r="R44" s="79"/>
      <c r="U44" s="81"/>
    </row>
    <row r="45" spans="1:21">
      <c r="A45" s="177">
        <v>30</v>
      </c>
      <c r="B45" s="177"/>
      <c r="C45" s="36" t="s">
        <v>207</v>
      </c>
      <c r="D45" s="84" t="s">
        <v>205</v>
      </c>
      <c r="E45" s="84"/>
      <c r="F45" s="96" t="s">
        <v>618</v>
      </c>
      <c r="G45" s="86">
        <v>1</v>
      </c>
      <c r="H45" s="86"/>
      <c r="I45" s="178"/>
      <c r="J45" s="83"/>
      <c r="K45" s="83"/>
      <c r="L45" s="83"/>
      <c r="M45" s="79"/>
      <c r="N45" s="79"/>
      <c r="O45" s="80"/>
      <c r="P45" s="80"/>
      <c r="Q45" s="80"/>
      <c r="R45" s="79"/>
      <c r="U45" s="81"/>
    </row>
    <row r="46" spans="1:21">
      <c r="A46" s="177">
        <v>31</v>
      </c>
      <c r="B46" s="177"/>
      <c r="C46" s="36" t="s">
        <v>208</v>
      </c>
      <c r="D46" s="84" t="s">
        <v>209</v>
      </c>
      <c r="E46" s="84" t="s">
        <v>201</v>
      </c>
      <c r="F46" s="96" t="s">
        <v>618</v>
      </c>
      <c r="G46" s="86">
        <v>1</v>
      </c>
      <c r="H46" s="86"/>
      <c r="I46" s="178"/>
      <c r="J46" s="83"/>
      <c r="K46" s="83"/>
      <c r="L46" s="83"/>
      <c r="M46" s="79"/>
      <c r="N46" s="79"/>
      <c r="O46" s="80"/>
      <c r="P46" s="80"/>
      <c r="Q46" s="80"/>
      <c r="R46" s="79"/>
      <c r="U46" s="81"/>
    </row>
    <row r="47" spans="1:21">
      <c r="A47" s="177">
        <v>32</v>
      </c>
      <c r="B47" s="177"/>
      <c r="C47" s="36" t="s">
        <v>208</v>
      </c>
      <c r="D47" s="84" t="s">
        <v>210</v>
      </c>
      <c r="E47" s="84" t="s">
        <v>201</v>
      </c>
      <c r="F47" s="96" t="s">
        <v>618</v>
      </c>
      <c r="G47" s="86">
        <v>2</v>
      </c>
      <c r="H47" s="86"/>
      <c r="I47" s="178"/>
      <c r="J47" s="83"/>
      <c r="K47" s="221"/>
      <c r="L47" s="83"/>
      <c r="M47" s="79"/>
      <c r="N47" s="79"/>
      <c r="O47" s="80"/>
      <c r="P47" s="80"/>
      <c r="Q47" s="80"/>
      <c r="R47" s="79"/>
      <c r="U47" s="81"/>
    </row>
    <row r="48" spans="1:21">
      <c r="A48" s="177">
        <v>33</v>
      </c>
      <c r="B48" s="177"/>
      <c r="C48" s="36" t="s">
        <v>211</v>
      </c>
      <c r="D48" s="84"/>
      <c r="E48" s="84"/>
      <c r="F48" s="96" t="s">
        <v>610</v>
      </c>
      <c r="G48" s="86">
        <v>4</v>
      </c>
      <c r="H48" s="86"/>
      <c r="I48" s="178"/>
      <c r="J48" s="83"/>
      <c r="K48" s="83"/>
      <c r="L48" s="83"/>
      <c r="M48" s="79"/>
      <c r="N48" s="79"/>
      <c r="O48" s="80"/>
      <c r="P48" s="80"/>
      <c r="Q48" s="80"/>
      <c r="R48" s="79"/>
      <c r="U48" s="81"/>
    </row>
    <row r="49" spans="1:21" ht="25.5">
      <c r="A49" s="177">
        <v>34</v>
      </c>
      <c r="B49" s="177"/>
      <c r="C49" s="36" t="s">
        <v>212</v>
      </c>
      <c r="D49" s="84"/>
      <c r="E49" s="84"/>
      <c r="F49" s="96" t="s">
        <v>610</v>
      </c>
      <c r="G49" s="86">
        <v>3</v>
      </c>
      <c r="H49" s="86"/>
      <c r="I49" s="178"/>
      <c r="J49" s="83"/>
      <c r="K49" s="83"/>
      <c r="L49" s="83"/>
      <c r="M49" s="79"/>
      <c r="N49" s="79"/>
      <c r="O49" s="80"/>
      <c r="P49" s="80"/>
      <c r="Q49" s="80"/>
      <c r="R49" s="79"/>
      <c r="U49" s="81"/>
    </row>
    <row r="50" spans="1:21">
      <c r="A50" s="177">
        <v>35</v>
      </c>
      <c r="B50" s="177"/>
      <c r="C50" s="36" t="s">
        <v>213</v>
      </c>
      <c r="D50" s="84" t="s">
        <v>214</v>
      </c>
      <c r="E50" s="84"/>
      <c r="F50" s="96" t="s">
        <v>618</v>
      </c>
      <c r="G50" s="86">
        <v>2</v>
      </c>
      <c r="H50" s="86"/>
      <c r="I50" s="178"/>
      <c r="J50" s="83"/>
      <c r="K50" s="221"/>
      <c r="L50" s="83"/>
      <c r="M50" s="79"/>
      <c r="N50" s="79"/>
      <c r="O50" s="80"/>
      <c r="P50" s="80"/>
      <c r="Q50" s="80"/>
      <c r="R50" s="79"/>
      <c r="U50" s="81"/>
    </row>
    <row r="51" spans="1:21">
      <c r="A51" s="177">
        <v>36</v>
      </c>
      <c r="B51" s="177"/>
      <c r="C51" s="36" t="s">
        <v>215</v>
      </c>
      <c r="D51" s="84" t="s">
        <v>205</v>
      </c>
      <c r="E51" s="84"/>
      <c r="F51" s="96" t="s">
        <v>130</v>
      </c>
      <c r="G51" s="86">
        <v>6</v>
      </c>
      <c r="H51" s="86"/>
      <c r="I51" s="178"/>
      <c r="J51" s="83"/>
      <c r="K51" s="83"/>
      <c r="L51" s="83"/>
      <c r="M51" s="79"/>
      <c r="N51" s="79"/>
      <c r="O51" s="80"/>
      <c r="P51" s="80"/>
      <c r="Q51" s="80"/>
      <c r="R51" s="79"/>
      <c r="U51" s="81"/>
    </row>
    <row r="52" spans="1:21" ht="25.5">
      <c r="A52" s="177">
        <v>37</v>
      </c>
      <c r="B52" s="177"/>
      <c r="C52" s="36" t="s">
        <v>216</v>
      </c>
      <c r="D52" s="84" t="s">
        <v>217</v>
      </c>
      <c r="E52" s="84" t="s">
        <v>218</v>
      </c>
      <c r="F52" s="96" t="s">
        <v>130</v>
      </c>
      <c r="G52" s="86">
        <v>6</v>
      </c>
      <c r="H52" s="86"/>
      <c r="I52" s="178"/>
      <c r="J52" s="83"/>
      <c r="K52" s="83"/>
      <c r="L52" s="83"/>
      <c r="M52" s="79"/>
      <c r="N52" s="79"/>
      <c r="O52" s="80"/>
      <c r="P52" s="80"/>
      <c r="Q52" s="80"/>
      <c r="R52" s="79"/>
      <c r="U52" s="81"/>
    </row>
    <row r="53" spans="1:21">
      <c r="A53" s="177">
        <v>38</v>
      </c>
      <c r="B53" s="177"/>
      <c r="C53" s="36" t="s">
        <v>636</v>
      </c>
      <c r="D53" s="84"/>
      <c r="E53" s="84"/>
      <c r="F53" s="96" t="s">
        <v>610</v>
      </c>
      <c r="G53" s="86">
        <v>1</v>
      </c>
      <c r="H53" s="86"/>
      <c r="I53" s="178"/>
      <c r="J53" s="83"/>
      <c r="K53" s="83"/>
      <c r="L53" s="83"/>
      <c r="M53" s="79"/>
      <c r="N53" s="79"/>
      <c r="O53" s="80"/>
      <c r="P53" s="80"/>
      <c r="Q53" s="80"/>
      <c r="R53" s="79"/>
      <c r="U53" s="81"/>
    </row>
    <row r="54" spans="1:21">
      <c r="A54" s="177">
        <v>39</v>
      </c>
      <c r="B54" s="177"/>
      <c r="C54" s="36" t="s">
        <v>219</v>
      </c>
      <c r="D54" s="84"/>
      <c r="E54" s="84"/>
      <c r="F54" s="96" t="s">
        <v>610</v>
      </c>
      <c r="G54" s="86">
        <v>1</v>
      </c>
      <c r="H54" s="86"/>
      <c r="I54" s="178"/>
      <c r="J54" s="83"/>
      <c r="K54" s="83"/>
      <c r="L54" s="83"/>
      <c r="M54" s="79"/>
      <c r="N54" s="79"/>
      <c r="O54" s="80"/>
      <c r="P54" s="80"/>
      <c r="Q54" s="80"/>
      <c r="R54" s="79"/>
      <c r="U54" s="81"/>
    </row>
    <row r="55" spans="1:21">
      <c r="A55" s="177">
        <v>40</v>
      </c>
      <c r="B55" s="177"/>
      <c r="C55" s="36" t="s">
        <v>190</v>
      </c>
      <c r="D55" s="84"/>
      <c r="E55" s="84"/>
      <c r="F55" s="96" t="s">
        <v>610</v>
      </c>
      <c r="G55" s="86">
        <v>1</v>
      </c>
      <c r="H55" s="86"/>
      <c r="I55" s="178"/>
      <c r="J55" s="83"/>
      <c r="K55" s="83"/>
      <c r="L55" s="83"/>
      <c r="M55" s="79"/>
      <c r="N55" s="79"/>
      <c r="O55" s="80"/>
      <c r="P55" s="80"/>
      <c r="Q55" s="80"/>
      <c r="R55" s="79"/>
      <c r="U55" s="81"/>
    </row>
    <row r="56" spans="1:21">
      <c r="A56" s="177">
        <v>41</v>
      </c>
      <c r="B56" s="177"/>
      <c r="C56" s="36" t="s">
        <v>150</v>
      </c>
      <c r="D56" s="84"/>
      <c r="E56" s="84"/>
      <c r="F56" s="96" t="s">
        <v>610</v>
      </c>
      <c r="G56" s="86">
        <v>1</v>
      </c>
      <c r="H56" s="86"/>
      <c r="I56" s="178"/>
      <c r="J56" s="83"/>
      <c r="K56" s="83"/>
      <c r="L56" s="83"/>
      <c r="M56" s="79"/>
      <c r="N56" s="79"/>
      <c r="O56" s="80"/>
      <c r="P56" s="80"/>
      <c r="Q56" s="80"/>
      <c r="R56" s="79"/>
      <c r="U56" s="81"/>
    </row>
    <row r="57" spans="1:21">
      <c r="A57" s="177">
        <v>42</v>
      </c>
      <c r="B57" s="177"/>
      <c r="C57" s="36" t="s">
        <v>149</v>
      </c>
      <c r="D57" s="84"/>
      <c r="E57" s="84"/>
      <c r="F57" s="96" t="s">
        <v>610</v>
      </c>
      <c r="G57" s="86">
        <v>1</v>
      </c>
      <c r="H57" s="86"/>
      <c r="I57" s="178"/>
      <c r="J57" s="83"/>
      <c r="K57" s="83"/>
      <c r="L57" s="83"/>
      <c r="M57" s="79"/>
      <c r="N57" s="79"/>
      <c r="O57" s="80"/>
      <c r="P57" s="80"/>
      <c r="Q57" s="80"/>
      <c r="R57" s="79"/>
      <c r="U57" s="81"/>
    </row>
    <row r="58" spans="1:21">
      <c r="A58" s="177">
        <v>43</v>
      </c>
      <c r="B58" s="177"/>
      <c r="C58" s="36" t="s">
        <v>192</v>
      </c>
      <c r="D58" s="84"/>
      <c r="E58" s="84"/>
      <c r="F58" s="96" t="s">
        <v>610</v>
      </c>
      <c r="G58" s="86">
        <v>1</v>
      </c>
      <c r="H58" s="86"/>
      <c r="I58" s="178"/>
      <c r="J58" s="83"/>
      <c r="K58" s="83"/>
      <c r="L58" s="83"/>
      <c r="M58" s="79"/>
      <c r="N58" s="79"/>
      <c r="O58" s="80"/>
      <c r="P58" s="80"/>
      <c r="Q58" s="80"/>
      <c r="R58" s="79"/>
      <c r="U58" s="81"/>
    </row>
    <row r="59" spans="1:21">
      <c r="A59" s="74"/>
      <c r="B59" s="74"/>
      <c r="C59" s="87"/>
      <c r="D59" s="100"/>
      <c r="E59" s="84"/>
      <c r="F59" s="53"/>
      <c r="G59" s="54"/>
      <c r="H59" s="54"/>
      <c r="I59" s="54"/>
      <c r="J59" s="54"/>
      <c r="K59" s="54"/>
      <c r="L59" s="54"/>
      <c r="M59" s="79"/>
      <c r="N59" s="79"/>
      <c r="O59" s="80"/>
      <c r="P59" s="80"/>
      <c r="Q59" s="80"/>
      <c r="R59" s="79"/>
    </row>
    <row r="60" spans="1:21" s="65" customFormat="1" ht="38.25" customHeight="1">
      <c r="A60" s="89"/>
      <c r="B60" s="89"/>
      <c r="C60" s="398" t="s">
        <v>55</v>
      </c>
      <c r="D60" s="399"/>
      <c r="E60" s="399"/>
      <c r="F60" s="91"/>
      <c r="G60" s="92"/>
      <c r="H60" s="92"/>
      <c r="I60" s="92"/>
      <c r="J60" s="92"/>
      <c r="K60" s="92"/>
      <c r="L60" s="92"/>
      <c r="M60" s="93"/>
      <c r="N60" s="93">
        <f>SUM(N14:N59)</f>
        <v>0</v>
      </c>
      <c r="O60" s="93">
        <f>SUM(O14:O59)</f>
        <v>0</v>
      </c>
      <c r="P60" s="93">
        <f>SUM(P14:P59)</f>
        <v>0</v>
      </c>
      <c r="Q60" s="93">
        <f>SUM(Q14:Q59)</f>
        <v>0</v>
      </c>
      <c r="R60" s="93">
        <f>SUM(R14:R59)</f>
        <v>0</v>
      </c>
      <c r="S60" s="64"/>
      <c r="T60" s="64"/>
    </row>
    <row r="61" spans="1:21" s="107" customFormat="1">
      <c r="A61" s="163"/>
      <c r="B61" s="163"/>
      <c r="C61" s="164"/>
      <c r="D61" s="179"/>
      <c r="E61" s="179"/>
    </row>
    <row r="62" spans="1:21" s="107" customFormat="1">
      <c r="A62" s="106"/>
      <c r="B62" s="125"/>
      <c r="C62" s="164"/>
      <c r="D62" s="179"/>
      <c r="E62" s="179"/>
    </row>
    <row r="63" spans="1:21" s="107" customFormat="1">
      <c r="A63" s="163"/>
      <c r="B63" s="163"/>
      <c r="C63" s="164"/>
      <c r="D63" s="179"/>
      <c r="E63" s="179"/>
    </row>
    <row r="64" spans="1:21" s="107" customFormat="1">
      <c r="A64" s="125" t="str">
        <f>'1.1 Pamati, ā.inž.'!$A$47</f>
        <v xml:space="preserve">Sastādīja: </v>
      </c>
      <c r="B64" s="181"/>
      <c r="C64" s="182"/>
      <c r="D64" s="183"/>
      <c r="E64" s="183"/>
    </row>
    <row r="65" spans="1:20">
      <c r="A65" s="125"/>
      <c r="B65" s="81"/>
      <c r="C65" s="184"/>
      <c r="D65" s="185"/>
      <c r="E65" s="185"/>
      <c r="H65" s="187"/>
      <c r="S65" s="82"/>
      <c r="T65" s="82"/>
    </row>
    <row r="66" spans="1:20">
      <c r="A66" s="125"/>
      <c r="B66" s="81"/>
      <c r="C66" s="81"/>
      <c r="D66" s="188"/>
      <c r="E66" s="188"/>
      <c r="S66" s="82"/>
      <c r="T66" s="82"/>
    </row>
    <row r="67" spans="1:20" s="81" customFormat="1">
      <c r="A67" s="189"/>
      <c r="D67" s="188"/>
      <c r="E67" s="188"/>
      <c r="F67" s="82"/>
      <c r="G67" s="82"/>
      <c r="H67" s="82"/>
    </row>
    <row r="68" spans="1:20">
      <c r="A68" s="125" t="str">
        <f>'1.1 Pamati, ā.inž.'!$A$51</f>
        <v xml:space="preserve">Pārbaudīja: </v>
      </c>
      <c r="B68" s="81"/>
      <c r="C68" s="81"/>
      <c r="D68" s="188"/>
      <c r="E68" s="188"/>
      <c r="S68" s="82"/>
      <c r="T68" s="82"/>
    </row>
    <row r="69" spans="1:20">
      <c r="A69" s="81"/>
      <c r="B69" s="81"/>
      <c r="C69" s="81"/>
      <c r="D69" s="188"/>
      <c r="E69" s="188"/>
      <c r="S69" s="82"/>
      <c r="T69" s="82"/>
    </row>
    <row r="70" spans="1:20">
      <c r="A70" s="81"/>
      <c r="B70" s="81"/>
      <c r="C70" s="81"/>
      <c r="D70" s="188"/>
      <c r="E70" s="188"/>
      <c r="S70" s="82"/>
      <c r="T70" s="82"/>
    </row>
    <row r="71" spans="1:20">
      <c r="A71" s="81"/>
      <c r="B71" s="81"/>
      <c r="C71" s="81"/>
      <c r="D71" s="188"/>
      <c r="E71" s="188"/>
      <c r="S71" s="82"/>
      <c r="T71" s="82"/>
    </row>
  </sheetData>
  <mergeCells count="14">
    <mergeCell ref="G12:G13"/>
    <mergeCell ref="H12:M12"/>
    <mergeCell ref="N12:R12"/>
    <mergeCell ref="C60:E60"/>
    <mergeCell ref="A12:A13"/>
    <mergeCell ref="B12:B13"/>
    <mergeCell ref="C12:E13"/>
    <mergeCell ref="F12:F13"/>
    <mergeCell ref="A4:R4"/>
    <mergeCell ref="A5:R5"/>
    <mergeCell ref="A1:R1"/>
    <mergeCell ref="A2:R2"/>
    <mergeCell ref="O9:P9"/>
    <mergeCell ref="Q9:R9"/>
  </mergeCells>
  <printOptions horizontalCentered="1"/>
  <pageMargins left="0.74803149606299202" right="0.74803149606299202" top="1.5649606300000001" bottom="0.56043307099999995" header="0.43307086614173201" footer="0.23622047244094499"/>
  <pageSetup paperSize="9" scale="66"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A617-352C-446B-8778-E038B8151667}">
  <sheetPr>
    <tabColor rgb="FF00B0F0"/>
  </sheetPr>
  <dimension ref="A1:U124"/>
  <sheetViews>
    <sheetView view="pageBreakPreview" zoomScale="85" zoomScaleNormal="85" workbookViewId="0">
      <selection activeCell="O29" sqref="O29"/>
    </sheetView>
  </sheetViews>
  <sheetFormatPr defaultColWidth="9.28515625" defaultRowHeight="12.75"/>
  <cols>
    <col min="1" max="2" width="4.5703125" style="82" customWidth="1"/>
    <col min="3" max="3" width="36.28515625" style="82" customWidth="1"/>
    <col min="4" max="5" width="12.7109375" style="190" customWidth="1"/>
    <col min="6" max="6" width="6.28515625" style="82" customWidth="1"/>
    <col min="7" max="7" width="9.5703125" style="82" customWidth="1"/>
    <col min="8" max="8" width="7.7109375" style="82" customWidth="1"/>
    <col min="9" max="9" width="8.7109375" style="82" customWidth="1"/>
    <col min="10" max="10" width="9.5703125" style="82" customWidth="1"/>
    <col min="11" max="11" width="10.28515625" style="82" customWidth="1"/>
    <col min="12" max="13" width="9.7109375" style="82" customWidth="1"/>
    <col min="14" max="14" width="10.28515625" style="82" customWidth="1"/>
    <col min="15" max="15" width="10.7109375" style="82" customWidth="1"/>
    <col min="16" max="16" width="11.28515625" style="82" customWidth="1"/>
    <col min="17" max="17" width="9.28515625" style="82" customWidth="1"/>
    <col min="18" max="18" width="11.42578125" style="82" customWidth="1"/>
    <col min="19" max="19" width="12.28515625" style="81" customWidth="1"/>
    <col min="20" max="20" width="9.28515625" style="81"/>
    <col min="21" max="21" width="11" style="82" customWidth="1"/>
    <col min="22" max="16384" width="9.28515625" style="82"/>
  </cols>
  <sheetData>
    <row r="1" spans="1:21" s="65" customFormat="1">
      <c r="A1" s="392" t="s">
        <v>816</v>
      </c>
      <c r="B1" s="392"/>
      <c r="C1" s="392"/>
      <c r="D1" s="392"/>
      <c r="E1" s="392"/>
      <c r="F1" s="392"/>
      <c r="G1" s="392"/>
      <c r="H1" s="392"/>
      <c r="I1" s="392"/>
      <c r="J1" s="392"/>
      <c r="K1" s="392"/>
      <c r="L1" s="392"/>
      <c r="M1" s="392"/>
      <c r="N1" s="392"/>
      <c r="O1" s="392"/>
      <c r="P1" s="392"/>
      <c r="Q1" s="392"/>
      <c r="R1" s="392"/>
      <c r="S1" s="63"/>
      <c r="T1" s="64"/>
    </row>
    <row r="2" spans="1:21" s="65" customFormat="1">
      <c r="A2" s="393" t="s">
        <v>62</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29.2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32.2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R113</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4"/>
      <c r="F12" s="385" t="s">
        <v>1</v>
      </c>
      <c r="G12" s="387" t="s">
        <v>2</v>
      </c>
      <c r="H12" s="388" t="s">
        <v>5</v>
      </c>
      <c r="I12" s="389"/>
      <c r="J12" s="389"/>
      <c r="K12" s="389"/>
      <c r="L12" s="389"/>
      <c r="M12" s="390"/>
      <c r="N12" s="388" t="s">
        <v>3</v>
      </c>
      <c r="O12" s="389"/>
      <c r="P12" s="389"/>
      <c r="Q12" s="389"/>
      <c r="R12" s="390"/>
      <c r="S12" s="64"/>
      <c r="T12" s="64"/>
    </row>
    <row r="13" spans="1:21" s="65" customFormat="1" ht="57.75" customHeight="1">
      <c r="A13" s="386"/>
      <c r="B13" s="386"/>
      <c r="C13" s="402"/>
      <c r="D13" s="403"/>
      <c r="E13" s="405"/>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74"/>
      <c r="B14" s="177"/>
      <c r="C14" s="212" t="s">
        <v>486</v>
      </c>
      <c r="D14" s="213"/>
      <c r="E14" s="214"/>
      <c r="F14" s="53"/>
      <c r="G14" s="79"/>
      <c r="H14" s="79"/>
      <c r="I14" s="79"/>
      <c r="J14" s="79"/>
      <c r="K14" s="79"/>
      <c r="L14" s="79"/>
      <c r="M14" s="79">
        <f>ROUND(J14+K14+L14,2)</f>
        <v>0</v>
      </c>
      <c r="N14" s="79">
        <f>ROUND(H14*G14,2)</f>
        <v>0</v>
      </c>
      <c r="O14" s="80">
        <f>ROUND(J14*G14,2)</f>
        <v>0</v>
      </c>
      <c r="P14" s="80">
        <f>ROUND(K14*G14,2)</f>
        <v>0</v>
      </c>
      <c r="Q14" s="80">
        <f>ROUND(L14*G14,2)</f>
        <v>0</v>
      </c>
      <c r="R14" s="79">
        <f>ROUND(O14+P14+Q14,2)</f>
        <v>0</v>
      </c>
    </row>
    <row r="15" spans="1:21" ht="22.5">
      <c r="A15" s="74">
        <v>1</v>
      </c>
      <c r="B15" s="177"/>
      <c r="C15" s="215" t="s">
        <v>623</v>
      </c>
      <c r="D15" s="216" t="s">
        <v>487</v>
      </c>
      <c r="E15" s="217" t="s">
        <v>488</v>
      </c>
      <c r="F15" s="96" t="s">
        <v>263</v>
      </c>
      <c r="G15" s="86">
        <v>75</v>
      </c>
      <c r="H15" s="86"/>
      <c r="I15" s="178"/>
      <c r="J15" s="83"/>
      <c r="K15" s="83"/>
      <c r="L15" s="83"/>
      <c r="M15" s="79"/>
      <c r="N15" s="79"/>
      <c r="O15" s="80"/>
      <c r="P15" s="80"/>
      <c r="Q15" s="80"/>
      <c r="R15" s="79"/>
      <c r="U15" s="81"/>
    </row>
    <row r="16" spans="1:21" ht="22.5">
      <c r="A16" s="74">
        <v>2</v>
      </c>
      <c r="B16" s="177"/>
      <c r="C16" s="215" t="s">
        <v>623</v>
      </c>
      <c r="D16" s="216" t="s">
        <v>489</v>
      </c>
      <c r="E16" s="217" t="s">
        <v>488</v>
      </c>
      <c r="F16" s="96" t="s">
        <v>263</v>
      </c>
      <c r="G16" s="86">
        <v>28</v>
      </c>
      <c r="H16" s="86"/>
      <c r="I16" s="178"/>
      <c r="J16" s="83"/>
      <c r="K16" s="83"/>
      <c r="L16" s="83"/>
      <c r="M16" s="79"/>
      <c r="N16" s="79"/>
      <c r="O16" s="80"/>
      <c r="P16" s="80"/>
      <c r="Q16" s="80"/>
      <c r="R16" s="79"/>
      <c r="U16" s="81"/>
    </row>
    <row r="17" spans="1:21" ht="22.5">
      <c r="A17" s="74">
        <v>3</v>
      </c>
      <c r="B17" s="177"/>
      <c r="C17" s="215" t="s">
        <v>623</v>
      </c>
      <c r="D17" s="216" t="s">
        <v>490</v>
      </c>
      <c r="E17" s="217" t="s">
        <v>488</v>
      </c>
      <c r="F17" s="96" t="s">
        <v>263</v>
      </c>
      <c r="G17" s="86">
        <v>34</v>
      </c>
      <c r="H17" s="86"/>
      <c r="I17" s="178"/>
      <c r="J17" s="83"/>
      <c r="K17" s="83"/>
      <c r="L17" s="83"/>
      <c r="M17" s="79"/>
      <c r="N17" s="79"/>
      <c r="O17" s="80"/>
      <c r="P17" s="80"/>
      <c r="Q17" s="80"/>
      <c r="R17" s="79"/>
      <c r="U17" s="81"/>
    </row>
    <row r="18" spans="1:21">
      <c r="A18" s="74">
        <v>4</v>
      </c>
      <c r="B18" s="177"/>
      <c r="C18" s="215" t="s">
        <v>494</v>
      </c>
      <c r="D18" s="216" t="s">
        <v>495</v>
      </c>
      <c r="E18" s="217"/>
      <c r="F18" s="96" t="s">
        <v>625</v>
      </c>
      <c r="G18" s="86">
        <v>6</v>
      </c>
      <c r="H18" s="86"/>
      <c r="I18" s="178"/>
      <c r="J18" s="83"/>
      <c r="K18" s="83"/>
      <c r="L18" s="83"/>
      <c r="M18" s="79"/>
      <c r="N18" s="79"/>
      <c r="O18" s="80"/>
      <c r="P18" s="80"/>
      <c r="Q18" s="80"/>
      <c r="R18" s="79"/>
      <c r="U18" s="81"/>
    </row>
    <row r="19" spans="1:21">
      <c r="A19" s="74">
        <v>5</v>
      </c>
      <c r="B19" s="177"/>
      <c r="C19" s="215" t="s">
        <v>494</v>
      </c>
      <c r="D19" s="216" t="s">
        <v>496</v>
      </c>
      <c r="E19" s="217"/>
      <c r="F19" s="96" t="s">
        <v>625</v>
      </c>
      <c r="G19" s="86">
        <v>7</v>
      </c>
      <c r="H19" s="86"/>
      <c r="I19" s="178"/>
      <c r="J19" s="83"/>
      <c r="K19" s="83"/>
      <c r="L19" s="83"/>
      <c r="M19" s="79"/>
      <c r="N19" s="79"/>
      <c r="O19" s="80"/>
      <c r="P19" s="80"/>
      <c r="Q19" s="80"/>
      <c r="R19" s="79"/>
      <c r="U19" s="81"/>
    </row>
    <row r="20" spans="1:21">
      <c r="A20" s="74">
        <v>6</v>
      </c>
      <c r="B20" s="177"/>
      <c r="C20" s="215" t="s">
        <v>494</v>
      </c>
      <c r="D20" s="216" t="s">
        <v>497</v>
      </c>
      <c r="E20" s="217"/>
      <c r="F20" s="96" t="s">
        <v>625</v>
      </c>
      <c r="G20" s="86">
        <v>7</v>
      </c>
      <c r="H20" s="86"/>
      <c r="I20" s="178"/>
      <c r="J20" s="83"/>
      <c r="K20" s="83"/>
      <c r="L20" s="83"/>
      <c r="M20" s="79"/>
      <c r="N20" s="79"/>
      <c r="O20" s="80"/>
      <c r="P20" s="80"/>
      <c r="Q20" s="80"/>
      <c r="R20" s="79"/>
      <c r="U20" s="81"/>
    </row>
    <row r="21" spans="1:21">
      <c r="A21" s="74">
        <v>7</v>
      </c>
      <c r="B21" s="177"/>
      <c r="C21" s="215" t="s">
        <v>207</v>
      </c>
      <c r="D21" s="216" t="s">
        <v>496</v>
      </c>
      <c r="E21" s="217"/>
      <c r="F21" s="96" t="s">
        <v>625</v>
      </c>
      <c r="G21" s="86">
        <v>7</v>
      </c>
      <c r="H21" s="86"/>
      <c r="I21" s="178"/>
      <c r="J21" s="83"/>
      <c r="K21" s="83"/>
      <c r="L21" s="83"/>
      <c r="M21" s="79"/>
      <c r="N21" s="79"/>
      <c r="O21" s="80"/>
      <c r="P21" s="80"/>
      <c r="Q21" s="80"/>
      <c r="R21" s="79"/>
      <c r="U21" s="81"/>
    </row>
    <row r="22" spans="1:21">
      <c r="A22" s="74">
        <v>8</v>
      </c>
      <c r="B22" s="177"/>
      <c r="C22" s="215" t="s">
        <v>500</v>
      </c>
      <c r="D22" s="216" t="s">
        <v>234</v>
      </c>
      <c r="E22" s="217"/>
      <c r="F22" s="96" t="s">
        <v>625</v>
      </c>
      <c r="G22" s="86">
        <v>38</v>
      </c>
      <c r="H22" s="86"/>
      <c r="I22" s="178"/>
      <c r="J22" s="83"/>
      <c r="K22" s="83"/>
      <c r="L22" s="83"/>
      <c r="M22" s="79"/>
      <c r="N22" s="79"/>
      <c r="O22" s="80"/>
      <c r="P22" s="80"/>
      <c r="Q22" s="80"/>
      <c r="R22" s="79"/>
      <c r="U22" s="81"/>
    </row>
    <row r="23" spans="1:21">
      <c r="A23" s="74">
        <v>9</v>
      </c>
      <c r="B23" s="177"/>
      <c r="C23" s="215" t="s">
        <v>501</v>
      </c>
      <c r="D23" s="216" t="s">
        <v>234</v>
      </c>
      <c r="E23" s="217"/>
      <c r="F23" s="96" t="s">
        <v>625</v>
      </c>
      <c r="G23" s="86">
        <v>2</v>
      </c>
      <c r="H23" s="86"/>
      <c r="I23" s="178"/>
      <c r="J23" s="83"/>
      <c r="K23" s="83"/>
      <c r="L23" s="83"/>
      <c r="M23" s="79"/>
      <c r="N23" s="79"/>
      <c r="O23" s="80"/>
      <c r="P23" s="80"/>
      <c r="Q23" s="80"/>
      <c r="R23" s="79"/>
      <c r="U23" s="81"/>
    </row>
    <row r="24" spans="1:21" ht="25.5">
      <c r="A24" s="74">
        <v>10</v>
      </c>
      <c r="B24" s="177"/>
      <c r="C24" s="215" t="s">
        <v>503</v>
      </c>
      <c r="D24" s="216" t="s">
        <v>234</v>
      </c>
      <c r="E24" s="217" t="s">
        <v>598</v>
      </c>
      <c r="F24" s="96" t="s">
        <v>505</v>
      </c>
      <c r="G24" s="86">
        <v>2</v>
      </c>
      <c r="H24" s="86"/>
      <c r="I24" s="178"/>
      <c r="J24" s="83"/>
      <c r="K24" s="83"/>
      <c r="L24" s="83"/>
      <c r="M24" s="79"/>
      <c r="N24" s="79"/>
      <c r="O24" s="80"/>
      <c r="P24" s="80"/>
      <c r="Q24" s="80"/>
      <c r="R24" s="79"/>
      <c r="U24" s="81"/>
    </row>
    <row r="25" spans="1:21" ht="25.5">
      <c r="A25" s="74">
        <v>11</v>
      </c>
      <c r="B25" s="177"/>
      <c r="C25" s="215" t="s">
        <v>506</v>
      </c>
      <c r="D25" s="216"/>
      <c r="E25" s="217"/>
      <c r="F25" s="96" t="s">
        <v>625</v>
      </c>
      <c r="G25" s="86">
        <v>7</v>
      </c>
      <c r="H25" s="86"/>
      <c r="I25" s="178"/>
      <c r="J25" s="83"/>
      <c r="K25" s="83"/>
      <c r="L25" s="83"/>
      <c r="M25" s="79"/>
      <c r="N25" s="79"/>
      <c r="O25" s="80"/>
      <c r="P25" s="80"/>
      <c r="Q25" s="80"/>
      <c r="R25" s="79"/>
      <c r="U25" s="81"/>
    </row>
    <row r="26" spans="1:21" ht="25.5">
      <c r="A26" s="74">
        <v>12</v>
      </c>
      <c r="B26" s="177"/>
      <c r="C26" s="215" t="s">
        <v>507</v>
      </c>
      <c r="D26" s="216"/>
      <c r="E26" s="217"/>
      <c r="F26" s="96" t="s">
        <v>625</v>
      </c>
      <c r="G26" s="86">
        <v>8</v>
      </c>
      <c r="H26" s="86"/>
      <c r="I26" s="178"/>
      <c r="J26" s="83"/>
      <c r="K26" s="83"/>
      <c r="L26" s="83"/>
      <c r="M26" s="79"/>
      <c r="N26" s="79"/>
      <c r="O26" s="80"/>
      <c r="P26" s="80"/>
      <c r="Q26" s="80"/>
      <c r="R26" s="79"/>
      <c r="U26" s="81"/>
    </row>
    <row r="27" spans="1:21" ht="25.5">
      <c r="A27" s="74">
        <v>13</v>
      </c>
      <c r="B27" s="177"/>
      <c r="C27" s="215" t="s">
        <v>508</v>
      </c>
      <c r="D27" s="216"/>
      <c r="E27" s="217"/>
      <c r="F27" s="96" t="s">
        <v>625</v>
      </c>
      <c r="G27" s="86">
        <v>1</v>
      </c>
      <c r="H27" s="86"/>
      <c r="I27" s="178"/>
      <c r="J27" s="83"/>
      <c r="K27" s="83"/>
      <c r="L27" s="83"/>
      <c r="M27" s="79"/>
      <c r="N27" s="79"/>
      <c r="O27" s="80"/>
      <c r="P27" s="80"/>
      <c r="Q27" s="80"/>
      <c r="R27" s="79"/>
      <c r="U27" s="81"/>
    </row>
    <row r="28" spans="1:21">
      <c r="A28" s="74">
        <v>14</v>
      </c>
      <c r="B28" s="177"/>
      <c r="C28" s="215" t="s">
        <v>509</v>
      </c>
      <c r="D28" s="216"/>
      <c r="E28" s="217"/>
      <c r="F28" s="96" t="s">
        <v>625</v>
      </c>
      <c r="G28" s="86">
        <v>7</v>
      </c>
      <c r="H28" s="86"/>
      <c r="I28" s="178"/>
      <c r="J28" s="83"/>
      <c r="K28" s="83"/>
      <c r="L28" s="83"/>
      <c r="M28" s="79"/>
      <c r="N28" s="79"/>
      <c r="O28" s="80"/>
      <c r="P28" s="80"/>
      <c r="Q28" s="80"/>
      <c r="R28" s="79"/>
      <c r="U28" s="81"/>
    </row>
    <row r="29" spans="1:21" ht="22.5">
      <c r="A29" s="74">
        <v>15</v>
      </c>
      <c r="B29" s="177"/>
      <c r="C29" s="215" t="s">
        <v>599</v>
      </c>
      <c r="D29" s="216" t="s">
        <v>511</v>
      </c>
      <c r="E29" s="217" t="s">
        <v>512</v>
      </c>
      <c r="F29" s="96" t="s">
        <v>263</v>
      </c>
      <c r="G29" s="86">
        <v>15</v>
      </c>
      <c r="H29" s="86"/>
      <c r="I29" s="178"/>
      <c r="J29" s="83"/>
      <c r="K29" s="83"/>
      <c r="L29" s="83"/>
      <c r="M29" s="79"/>
      <c r="N29" s="79"/>
      <c r="O29" s="80"/>
      <c r="P29" s="80"/>
      <c r="Q29" s="80"/>
      <c r="R29" s="79"/>
      <c r="U29" s="81"/>
    </row>
    <row r="30" spans="1:21" ht="22.5">
      <c r="A30" s="74">
        <v>16</v>
      </c>
      <c r="B30" s="177"/>
      <c r="C30" s="215" t="s">
        <v>513</v>
      </c>
      <c r="D30" s="216" t="s">
        <v>514</v>
      </c>
      <c r="E30" s="217" t="s">
        <v>515</v>
      </c>
      <c r="F30" s="96" t="s">
        <v>263</v>
      </c>
      <c r="G30" s="86">
        <v>60</v>
      </c>
      <c r="H30" s="86"/>
      <c r="I30" s="178"/>
      <c r="J30" s="83"/>
      <c r="K30" s="83"/>
      <c r="L30" s="83"/>
      <c r="M30" s="79"/>
      <c r="N30" s="79"/>
      <c r="O30" s="80"/>
      <c r="P30" s="80"/>
      <c r="Q30" s="80"/>
      <c r="R30" s="79"/>
      <c r="U30" s="81"/>
    </row>
    <row r="31" spans="1:21" ht="22.5">
      <c r="A31" s="74">
        <v>17</v>
      </c>
      <c r="B31" s="177"/>
      <c r="C31" s="215" t="s">
        <v>513</v>
      </c>
      <c r="D31" s="216" t="s">
        <v>516</v>
      </c>
      <c r="E31" s="217" t="s">
        <v>515</v>
      </c>
      <c r="F31" s="96" t="s">
        <v>263</v>
      </c>
      <c r="G31" s="86">
        <v>28</v>
      </c>
      <c r="H31" s="86"/>
      <c r="I31" s="178"/>
      <c r="J31" s="83"/>
      <c r="K31" s="83"/>
      <c r="L31" s="83"/>
      <c r="M31" s="79"/>
      <c r="N31" s="79"/>
      <c r="O31" s="80"/>
      <c r="P31" s="80"/>
      <c r="Q31" s="80"/>
      <c r="R31" s="79"/>
      <c r="U31" s="81"/>
    </row>
    <row r="32" spans="1:21" ht="22.5">
      <c r="A32" s="74">
        <v>18</v>
      </c>
      <c r="B32" s="177"/>
      <c r="C32" s="215" t="s">
        <v>513</v>
      </c>
      <c r="D32" s="216" t="s">
        <v>517</v>
      </c>
      <c r="E32" s="217" t="s">
        <v>515</v>
      </c>
      <c r="F32" s="96" t="s">
        <v>263</v>
      </c>
      <c r="G32" s="86">
        <v>34</v>
      </c>
      <c r="H32" s="86"/>
      <c r="I32" s="178"/>
      <c r="J32" s="83"/>
      <c r="K32" s="83"/>
      <c r="L32" s="83"/>
      <c r="M32" s="79"/>
      <c r="N32" s="79"/>
      <c r="O32" s="80"/>
      <c r="P32" s="80"/>
      <c r="Q32" s="80"/>
      <c r="R32" s="79"/>
      <c r="U32" s="81"/>
    </row>
    <row r="33" spans="1:21" ht="56.25">
      <c r="A33" s="74">
        <v>19</v>
      </c>
      <c r="B33" s="177"/>
      <c r="C33" s="215" t="s">
        <v>519</v>
      </c>
      <c r="D33" s="216" t="s">
        <v>520</v>
      </c>
      <c r="E33" s="217" t="s">
        <v>521</v>
      </c>
      <c r="F33" s="96" t="s">
        <v>522</v>
      </c>
      <c r="G33" s="86">
        <v>2</v>
      </c>
      <c r="H33" s="86"/>
      <c r="I33" s="178"/>
      <c r="J33" s="83"/>
      <c r="K33" s="83"/>
      <c r="L33" s="83"/>
      <c r="M33" s="79"/>
      <c r="N33" s="79"/>
      <c r="O33" s="80"/>
      <c r="P33" s="80"/>
      <c r="Q33" s="80"/>
      <c r="R33" s="79"/>
      <c r="U33" s="81"/>
    </row>
    <row r="34" spans="1:21" ht="33.75">
      <c r="A34" s="74">
        <v>20</v>
      </c>
      <c r="B34" s="177"/>
      <c r="C34" s="215" t="s">
        <v>626</v>
      </c>
      <c r="D34" s="216"/>
      <c r="E34" s="217" t="s">
        <v>523</v>
      </c>
      <c r="F34" s="96" t="s">
        <v>505</v>
      </c>
      <c r="G34" s="86">
        <v>1</v>
      </c>
      <c r="H34" s="86"/>
      <c r="I34" s="178"/>
      <c r="J34" s="83"/>
      <c r="K34" s="83"/>
      <c r="L34" s="83"/>
      <c r="M34" s="79"/>
      <c r="N34" s="79"/>
      <c r="O34" s="80"/>
      <c r="P34" s="80"/>
      <c r="Q34" s="80"/>
      <c r="R34" s="79"/>
      <c r="U34" s="81"/>
    </row>
    <row r="35" spans="1:21" ht="25.5">
      <c r="A35" s="74">
        <v>21</v>
      </c>
      <c r="B35" s="177"/>
      <c r="C35" s="215" t="s">
        <v>524</v>
      </c>
      <c r="D35" s="216"/>
      <c r="E35" s="217"/>
      <c r="F35" s="96" t="s">
        <v>263</v>
      </c>
      <c r="G35" s="86">
        <v>137</v>
      </c>
      <c r="H35" s="86"/>
      <c r="I35" s="178"/>
      <c r="J35" s="83"/>
      <c r="K35" s="83"/>
      <c r="L35" s="83"/>
      <c r="M35" s="79"/>
      <c r="N35" s="79"/>
      <c r="O35" s="80"/>
      <c r="P35" s="80"/>
      <c r="Q35" s="80"/>
      <c r="R35" s="79"/>
      <c r="U35" s="81"/>
    </row>
    <row r="36" spans="1:21">
      <c r="A36" s="74">
        <v>22</v>
      </c>
      <c r="B36" s="177"/>
      <c r="C36" s="215" t="s">
        <v>925</v>
      </c>
      <c r="D36" s="216"/>
      <c r="E36" s="217"/>
      <c r="F36" s="96"/>
      <c r="G36" s="86"/>
      <c r="H36" s="86"/>
      <c r="I36" s="178"/>
      <c r="J36" s="83"/>
      <c r="K36" s="83"/>
      <c r="L36" s="83"/>
      <c r="M36" s="79"/>
      <c r="N36" s="79"/>
      <c r="O36" s="80"/>
      <c r="P36" s="80"/>
      <c r="Q36" s="80"/>
      <c r="R36" s="79"/>
      <c r="U36" s="81"/>
    </row>
    <row r="37" spans="1:21" ht="33.75">
      <c r="A37" s="74">
        <v>23</v>
      </c>
      <c r="B37" s="177"/>
      <c r="C37" s="215" t="s">
        <v>526</v>
      </c>
      <c r="D37" s="216">
        <v>15</v>
      </c>
      <c r="E37" s="217" t="s">
        <v>600</v>
      </c>
      <c r="F37" s="96" t="s">
        <v>625</v>
      </c>
      <c r="G37" s="86">
        <v>1</v>
      </c>
      <c r="H37" s="86"/>
      <c r="I37" s="178"/>
      <c r="J37" s="83"/>
      <c r="K37" s="83"/>
      <c r="L37" s="83"/>
      <c r="M37" s="79"/>
      <c r="N37" s="79"/>
      <c r="O37" s="80"/>
      <c r="P37" s="80"/>
      <c r="Q37" s="80"/>
      <c r="R37" s="79"/>
      <c r="U37" s="81"/>
    </row>
    <row r="38" spans="1:21">
      <c r="A38" s="74">
        <v>24</v>
      </c>
      <c r="B38" s="177"/>
      <c r="C38" s="215" t="s">
        <v>528</v>
      </c>
      <c r="D38" s="216">
        <v>15</v>
      </c>
      <c r="E38" s="217"/>
      <c r="F38" s="96" t="s">
        <v>263</v>
      </c>
      <c r="G38" s="86">
        <v>1</v>
      </c>
      <c r="H38" s="86"/>
      <c r="I38" s="178"/>
      <c r="J38" s="83"/>
      <c r="K38" s="83"/>
      <c r="L38" s="83"/>
      <c r="M38" s="79"/>
      <c r="N38" s="79"/>
      <c r="O38" s="80"/>
      <c r="P38" s="80"/>
      <c r="Q38" s="80"/>
      <c r="R38" s="79"/>
      <c r="U38" s="81"/>
    </row>
    <row r="39" spans="1:21">
      <c r="A39" s="74">
        <v>25</v>
      </c>
      <c r="B39" s="177"/>
      <c r="C39" s="215" t="s">
        <v>494</v>
      </c>
      <c r="D39" s="216" t="s">
        <v>234</v>
      </c>
      <c r="E39" s="217"/>
      <c r="F39" s="96" t="s">
        <v>625</v>
      </c>
      <c r="G39" s="86">
        <v>2</v>
      </c>
      <c r="H39" s="86"/>
      <c r="I39" s="178"/>
      <c r="J39" s="83"/>
      <c r="K39" s="83"/>
      <c r="L39" s="83"/>
      <c r="M39" s="79"/>
      <c r="N39" s="79"/>
      <c r="O39" s="80"/>
      <c r="P39" s="80"/>
      <c r="Q39" s="80"/>
      <c r="R39" s="79"/>
      <c r="U39" s="81"/>
    </row>
    <row r="40" spans="1:21">
      <c r="A40" s="74">
        <v>26</v>
      </c>
      <c r="B40" s="177"/>
      <c r="C40" s="215" t="s">
        <v>529</v>
      </c>
      <c r="D40" s="216" t="s">
        <v>530</v>
      </c>
      <c r="E40" s="217"/>
      <c r="F40" s="96" t="s">
        <v>625</v>
      </c>
      <c r="G40" s="86">
        <v>1</v>
      </c>
      <c r="H40" s="86"/>
      <c r="I40" s="178"/>
      <c r="J40" s="83"/>
      <c r="K40" s="83"/>
      <c r="L40" s="83"/>
      <c r="M40" s="79"/>
      <c r="N40" s="79"/>
      <c r="O40" s="80"/>
      <c r="P40" s="80"/>
      <c r="Q40" s="80"/>
      <c r="R40" s="79"/>
      <c r="U40" s="81"/>
    </row>
    <row r="41" spans="1:21">
      <c r="A41" s="74">
        <v>27</v>
      </c>
      <c r="B41" s="177"/>
      <c r="C41" s="215" t="s">
        <v>531</v>
      </c>
      <c r="D41" s="216" t="s">
        <v>234</v>
      </c>
      <c r="E41" s="217"/>
      <c r="F41" s="96" t="s">
        <v>625</v>
      </c>
      <c r="G41" s="86">
        <v>1</v>
      </c>
      <c r="H41" s="86"/>
      <c r="I41" s="178"/>
      <c r="J41" s="83"/>
      <c r="K41" s="83"/>
      <c r="L41" s="83"/>
      <c r="M41" s="79"/>
      <c r="N41" s="79"/>
      <c r="O41" s="80"/>
      <c r="P41" s="80"/>
      <c r="Q41" s="80"/>
      <c r="R41" s="79"/>
      <c r="U41" s="81"/>
    </row>
    <row r="42" spans="1:21">
      <c r="A42" s="74">
        <v>28</v>
      </c>
      <c r="B42" s="177"/>
      <c r="C42" s="215" t="s">
        <v>534</v>
      </c>
      <c r="D42" s="216"/>
      <c r="E42" s="217"/>
      <c r="F42" s="96" t="s">
        <v>625</v>
      </c>
      <c r="G42" s="86">
        <v>1</v>
      </c>
      <c r="H42" s="86"/>
      <c r="I42" s="178"/>
      <c r="J42" s="83"/>
      <c r="K42" s="83"/>
      <c r="L42" s="83"/>
      <c r="M42" s="79"/>
      <c r="N42" s="79"/>
      <c r="O42" s="80"/>
      <c r="P42" s="80"/>
      <c r="Q42" s="80"/>
      <c r="R42" s="79"/>
      <c r="U42" s="81"/>
    </row>
    <row r="43" spans="1:21">
      <c r="A43" s="74"/>
      <c r="B43" s="177"/>
      <c r="C43" s="218" t="s">
        <v>539</v>
      </c>
      <c r="D43" s="216"/>
      <c r="E43" s="217"/>
      <c r="F43" s="96"/>
      <c r="G43" s="86"/>
      <c r="H43" s="86"/>
      <c r="I43" s="178"/>
      <c r="J43" s="83"/>
      <c r="K43" s="83"/>
      <c r="L43" s="83"/>
      <c r="M43" s="79"/>
      <c r="N43" s="79"/>
      <c r="O43" s="80"/>
      <c r="P43" s="80"/>
      <c r="Q43" s="80"/>
      <c r="R43" s="79"/>
      <c r="U43" s="81"/>
    </row>
    <row r="44" spans="1:21" ht="22.5">
      <c r="A44" s="74">
        <v>29</v>
      </c>
      <c r="B44" s="177"/>
      <c r="C44" s="215" t="s">
        <v>623</v>
      </c>
      <c r="D44" s="216" t="s">
        <v>487</v>
      </c>
      <c r="E44" s="217" t="s">
        <v>488</v>
      </c>
      <c r="F44" s="96" t="s">
        <v>263</v>
      </c>
      <c r="G44" s="86">
        <v>67</v>
      </c>
      <c r="H44" s="86"/>
      <c r="I44" s="178"/>
      <c r="J44" s="83"/>
      <c r="K44" s="83"/>
      <c r="L44" s="83"/>
      <c r="M44" s="79"/>
      <c r="N44" s="79"/>
      <c r="O44" s="80"/>
      <c r="P44" s="80"/>
      <c r="Q44" s="80"/>
      <c r="R44" s="79"/>
      <c r="U44" s="81"/>
    </row>
    <row r="45" spans="1:21" ht="22.5">
      <c r="A45" s="74">
        <v>30</v>
      </c>
      <c r="B45" s="177"/>
      <c r="C45" s="215" t="s">
        <v>623</v>
      </c>
      <c r="D45" s="216" t="s">
        <v>489</v>
      </c>
      <c r="E45" s="217" t="s">
        <v>488</v>
      </c>
      <c r="F45" s="96" t="s">
        <v>263</v>
      </c>
      <c r="G45" s="86">
        <v>41</v>
      </c>
      <c r="H45" s="86"/>
      <c r="I45" s="178"/>
      <c r="J45" s="83"/>
      <c r="K45" s="83"/>
      <c r="L45" s="83"/>
      <c r="M45" s="79"/>
      <c r="N45" s="79"/>
      <c r="O45" s="80"/>
      <c r="P45" s="80"/>
      <c r="Q45" s="80"/>
      <c r="R45" s="79"/>
      <c r="U45" s="81"/>
    </row>
    <row r="46" spans="1:21">
      <c r="A46" s="74">
        <v>31</v>
      </c>
      <c r="B46" s="177"/>
      <c r="C46" s="215" t="s">
        <v>494</v>
      </c>
      <c r="D46" s="216" t="s">
        <v>495</v>
      </c>
      <c r="E46" s="217"/>
      <c r="F46" s="96" t="s">
        <v>625</v>
      </c>
      <c r="G46" s="86">
        <v>2</v>
      </c>
      <c r="H46" s="86"/>
      <c r="I46" s="178"/>
      <c r="J46" s="83"/>
      <c r="K46" s="83"/>
      <c r="L46" s="83"/>
      <c r="M46" s="79"/>
      <c r="N46" s="79"/>
      <c r="O46" s="80"/>
      <c r="P46" s="80"/>
      <c r="Q46" s="80"/>
      <c r="R46" s="79"/>
      <c r="U46" s="81"/>
    </row>
    <row r="47" spans="1:21">
      <c r="A47" s="74">
        <v>32</v>
      </c>
      <c r="B47" s="177"/>
      <c r="C47" s="215" t="s">
        <v>494</v>
      </c>
      <c r="D47" s="216" t="s">
        <v>496</v>
      </c>
      <c r="E47" s="217"/>
      <c r="F47" s="96" t="s">
        <v>625</v>
      </c>
      <c r="G47" s="86">
        <v>14</v>
      </c>
      <c r="H47" s="86"/>
      <c r="I47" s="178"/>
      <c r="J47" s="83"/>
      <c r="K47" s="83"/>
      <c r="L47" s="83"/>
      <c r="M47" s="79"/>
      <c r="N47" s="79"/>
      <c r="O47" s="80"/>
      <c r="P47" s="80"/>
      <c r="Q47" s="80"/>
      <c r="R47" s="79"/>
      <c r="U47" s="81"/>
    </row>
    <row r="48" spans="1:21">
      <c r="A48" s="74">
        <v>33</v>
      </c>
      <c r="B48" s="177"/>
      <c r="C48" s="215" t="s">
        <v>207</v>
      </c>
      <c r="D48" s="216" t="s">
        <v>496</v>
      </c>
      <c r="E48" s="217"/>
      <c r="F48" s="96" t="s">
        <v>625</v>
      </c>
      <c r="G48" s="86">
        <v>7</v>
      </c>
      <c r="H48" s="86"/>
      <c r="I48" s="178"/>
      <c r="J48" s="83"/>
      <c r="K48" s="83"/>
      <c r="L48" s="83"/>
      <c r="M48" s="79"/>
      <c r="N48" s="79"/>
      <c r="O48" s="80"/>
      <c r="P48" s="80"/>
      <c r="Q48" s="80"/>
      <c r="R48" s="79"/>
      <c r="U48" s="81"/>
    </row>
    <row r="49" spans="1:21">
      <c r="A49" s="74">
        <v>34</v>
      </c>
      <c r="B49" s="177"/>
      <c r="C49" s="215" t="s">
        <v>541</v>
      </c>
      <c r="D49" s="216" t="s">
        <v>496</v>
      </c>
      <c r="E49" s="217"/>
      <c r="F49" s="96" t="s">
        <v>625</v>
      </c>
      <c r="G49" s="86">
        <v>7</v>
      </c>
      <c r="H49" s="86"/>
      <c r="I49" s="178"/>
      <c r="J49" s="83"/>
      <c r="K49" s="83"/>
      <c r="L49" s="83"/>
      <c r="M49" s="79"/>
      <c r="N49" s="79"/>
      <c r="O49" s="80"/>
      <c r="P49" s="80"/>
      <c r="Q49" s="80"/>
      <c r="R49" s="79"/>
      <c r="U49" s="81"/>
    </row>
    <row r="50" spans="1:21">
      <c r="A50" s="74">
        <v>35</v>
      </c>
      <c r="B50" s="177"/>
      <c r="C50" s="215" t="s">
        <v>500</v>
      </c>
      <c r="D50" s="216" t="s">
        <v>234</v>
      </c>
      <c r="E50" s="217"/>
      <c r="F50" s="96" t="s">
        <v>625</v>
      </c>
      <c r="G50" s="86">
        <v>9</v>
      </c>
      <c r="H50" s="86"/>
      <c r="I50" s="178"/>
      <c r="J50" s="83"/>
      <c r="K50" s="83"/>
      <c r="L50" s="83"/>
      <c r="M50" s="79"/>
      <c r="N50" s="79"/>
      <c r="O50" s="80"/>
      <c r="P50" s="80"/>
      <c r="Q50" s="80"/>
      <c r="R50" s="79"/>
      <c r="U50" s="81"/>
    </row>
    <row r="51" spans="1:21" ht="25.5">
      <c r="A51" s="74">
        <v>36</v>
      </c>
      <c r="B51" s="177"/>
      <c r="C51" s="215" t="s">
        <v>507</v>
      </c>
      <c r="D51" s="216"/>
      <c r="E51" s="217"/>
      <c r="F51" s="96" t="s">
        <v>625</v>
      </c>
      <c r="G51" s="86">
        <v>8</v>
      </c>
      <c r="H51" s="86"/>
      <c r="I51" s="178"/>
      <c r="J51" s="83"/>
      <c r="K51" s="83"/>
      <c r="L51" s="83"/>
      <c r="M51" s="79"/>
      <c r="N51" s="79"/>
      <c r="O51" s="80"/>
      <c r="P51" s="80"/>
      <c r="Q51" s="80"/>
      <c r="R51" s="79"/>
      <c r="U51" s="81"/>
    </row>
    <row r="52" spans="1:21" ht="25.5">
      <c r="A52" s="74">
        <v>37</v>
      </c>
      <c r="B52" s="177"/>
      <c r="C52" s="215" t="s">
        <v>508</v>
      </c>
      <c r="D52" s="216"/>
      <c r="E52" s="217"/>
      <c r="F52" s="96" t="s">
        <v>625</v>
      </c>
      <c r="G52" s="86">
        <v>1</v>
      </c>
      <c r="H52" s="86"/>
      <c r="I52" s="178"/>
      <c r="J52" s="83"/>
      <c r="K52" s="83"/>
      <c r="L52" s="83"/>
      <c r="M52" s="79"/>
      <c r="N52" s="79"/>
      <c r="O52" s="80"/>
      <c r="P52" s="80"/>
      <c r="Q52" s="80"/>
      <c r="R52" s="79"/>
      <c r="U52" s="81"/>
    </row>
    <row r="53" spans="1:21" ht="22.5">
      <c r="A53" s="74">
        <v>38</v>
      </c>
      <c r="B53" s="177"/>
      <c r="C53" s="215" t="s">
        <v>513</v>
      </c>
      <c r="D53" s="216" t="s">
        <v>542</v>
      </c>
      <c r="E53" s="217" t="s">
        <v>512</v>
      </c>
      <c r="F53" s="96" t="s">
        <v>263</v>
      </c>
      <c r="G53" s="86">
        <v>15</v>
      </c>
      <c r="H53" s="86"/>
      <c r="I53" s="178"/>
      <c r="J53" s="83"/>
      <c r="K53" s="83"/>
      <c r="L53" s="83"/>
      <c r="M53" s="79"/>
      <c r="N53" s="79"/>
      <c r="O53" s="80"/>
      <c r="P53" s="80"/>
      <c r="Q53" s="80"/>
      <c r="R53" s="79"/>
      <c r="U53" s="81"/>
    </row>
    <row r="54" spans="1:21" ht="22.5">
      <c r="A54" s="74">
        <v>39</v>
      </c>
      <c r="B54" s="177"/>
      <c r="C54" s="215" t="s">
        <v>513</v>
      </c>
      <c r="D54" s="216" t="s">
        <v>543</v>
      </c>
      <c r="E54" s="217" t="s">
        <v>515</v>
      </c>
      <c r="F54" s="96" t="s">
        <v>263</v>
      </c>
      <c r="G54" s="86">
        <v>52</v>
      </c>
      <c r="H54" s="86"/>
      <c r="I54" s="178"/>
      <c r="J54" s="83"/>
      <c r="K54" s="83"/>
      <c r="L54" s="83"/>
      <c r="M54" s="79"/>
      <c r="N54" s="79"/>
      <c r="O54" s="80"/>
      <c r="P54" s="80"/>
      <c r="Q54" s="80"/>
      <c r="R54" s="79"/>
      <c r="U54" s="81"/>
    </row>
    <row r="55" spans="1:21" ht="22.5">
      <c r="A55" s="74">
        <v>40</v>
      </c>
      <c r="B55" s="177"/>
      <c r="C55" s="215" t="s">
        <v>513</v>
      </c>
      <c r="D55" s="216" t="s">
        <v>544</v>
      </c>
      <c r="E55" s="217" t="s">
        <v>515</v>
      </c>
      <c r="F55" s="96" t="s">
        <v>263</v>
      </c>
      <c r="G55" s="86">
        <v>41</v>
      </c>
      <c r="H55" s="86"/>
      <c r="I55" s="178"/>
      <c r="J55" s="83"/>
      <c r="K55" s="83"/>
      <c r="L55" s="83"/>
      <c r="M55" s="79"/>
      <c r="N55" s="79"/>
      <c r="O55" s="80"/>
      <c r="P55" s="80"/>
      <c r="Q55" s="80"/>
      <c r="R55" s="79"/>
      <c r="U55" s="81"/>
    </row>
    <row r="56" spans="1:21" ht="33.75">
      <c r="A56" s="74">
        <v>41</v>
      </c>
      <c r="B56" s="177"/>
      <c r="C56" s="215" t="s">
        <v>627</v>
      </c>
      <c r="D56" s="216"/>
      <c r="E56" s="217" t="s">
        <v>523</v>
      </c>
      <c r="F56" s="96" t="s">
        <v>505</v>
      </c>
      <c r="G56" s="86">
        <v>1</v>
      </c>
      <c r="H56" s="86"/>
      <c r="I56" s="178"/>
      <c r="J56" s="83"/>
      <c r="K56" s="83"/>
      <c r="L56" s="83"/>
      <c r="M56" s="79"/>
      <c r="N56" s="79"/>
      <c r="O56" s="80"/>
      <c r="P56" s="80"/>
      <c r="Q56" s="80"/>
      <c r="R56" s="79"/>
      <c r="U56" s="81"/>
    </row>
    <row r="57" spans="1:21" ht="56.25">
      <c r="A57" s="74">
        <v>42</v>
      </c>
      <c r="B57" s="177"/>
      <c r="C57" s="215" t="s">
        <v>519</v>
      </c>
      <c r="D57" s="216" t="s">
        <v>553</v>
      </c>
      <c r="E57" s="217" t="s">
        <v>521</v>
      </c>
      <c r="F57" s="96" t="s">
        <v>522</v>
      </c>
      <c r="G57" s="86">
        <v>2</v>
      </c>
      <c r="H57" s="86"/>
      <c r="I57" s="178"/>
      <c r="J57" s="83"/>
      <c r="K57" s="83"/>
      <c r="L57" s="83"/>
      <c r="M57" s="79"/>
      <c r="N57" s="79"/>
      <c r="O57" s="80"/>
      <c r="P57" s="80"/>
      <c r="Q57" s="80"/>
      <c r="R57" s="79"/>
      <c r="U57" s="81"/>
    </row>
    <row r="58" spans="1:21" ht="25.5">
      <c r="A58" s="74">
        <v>43</v>
      </c>
      <c r="B58" s="177"/>
      <c r="C58" s="215" t="s">
        <v>547</v>
      </c>
      <c r="D58" s="216"/>
      <c r="E58" s="217"/>
      <c r="F58" s="96" t="s">
        <v>263</v>
      </c>
      <c r="G58" s="86">
        <v>108</v>
      </c>
      <c r="H58" s="86"/>
      <c r="I58" s="178"/>
      <c r="J58" s="83"/>
      <c r="K58" s="83"/>
      <c r="L58" s="83"/>
      <c r="M58" s="79"/>
      <c r="N58" s="79"/>
      <c r="O58" s="80"/>
      <c r="P58" s="80"/>
      <c r="Q58" s="80"/>
      <c r="R58" s="79"/>
      <c r="U58" s="81"/>
    </row>
    <row r="59" spans="1:21">
      <c r="A59" s="74">
        <v>44</v>
      </c>
      <c r="B59" s="177"/>
      <c r="C59" s="215" t="s">
        <v>925</v>
      </c>
      <c r="D59" s="216"/>
      <c r="E59" s="217"/>
      <c r="F59" s="96"/>
      <c r="G59" s="86"/>
      <c r="H59" s="86"/>
      <c r="I59" s="178"/>
      <c r="J59" s="83"/>
      <c r="K59" s="83"/>
      <c r="L59" s="83"/>
      <c r="M59" s="79"/>
      <c r="N59" s="79"/>
      <c r="O59" s="80"/>
      <c r="P59" s="80"/>
      <c r="Q59" s="80"/>
      <c r="R59" s="79"/>
      <c r="U59" s="81"/>
    </row>
    <row r="60" spans="1:21" ht="25.5">
      <c r="A60" s="74">
        <v>45</v>
      </c>
      <c r="B60" s="177"/>
      <c r="C60" s="215" t="s">
        <v>549</v>
      </c>
      <c r="D60" s="216">
        <v>15</v>
      </c>
      <c r="E60" s="217" t="s">
        <v>527</v>
      </c>
      <c r="F60" s="96" t="s">
        <v>625</v>
      </c>
      <c r="G60" s="86">
        <v>1</v>
      </c>
      <c r="H60" s="86"/>
      <c r="I60" s="178"/>
      <c r="J60" s="83"/>
      <c r="K60" s="83"/>
      <c r="L60" s="83"/>
      <c r="M60" s="79"/>
      <c r="N60" s="79"/>
      <c r="O60" s="80"/>
      <c r="P60" s="80"/>
      <c r="Q60" s="80"/>
      <c r="R60" s="79"/>
      <c r="U60" s="81"/>
    </row>
    <row r="61" spans="1:21">
      <c r="A61" s="74">
        <v>46</v>
      </c>
      <c r="B61" s="177"/>
      <c r="C61" s="215" t="s">
        <v>528</v>
      </c>
      <c r="D61" s="216">
        <v>15</v>
      </c>
      <c r="E61" s="217"/>
      <c r="F61" s="96" t="s">
        <v>263</v>
      </c>
      <c r="G61" s="86">
        <v>1</v>
      </c>
      <c r="H61" s="86"/>
      <c r="I61" s="178"/>
      <c r="J61" s="83"/>
      <c r="K61" s="83"/>
      <c r="L61" s="83"/>
      <c r="M61" s="79"/>
      <c r="N61" s="79"/>
      <c r="O61" s="80"/>
      <c r="P61" s="80"/>
      <c r="Q61" s="80"/>
      <c r="R61" s="79"/>
      <c r="U61" s="81"/>
    </row>
    <row r="62" spans="1:21">
      <c r="A62" s="74">
        <v>47</v>
      </c>
      <c r="B62" s="177"/>
      <c r="C62" s="215" t="s">
        <v>494</v>
      </c>
      <c r="D62" s="216" t="s">
        <v>234</v>
      </c>
      <c r="E62" s="217"/>
      <c r="F62" s="96" t="s">
        <v>625</v>
      </c>
      <c r="G62" s="86">
        <v>2</v>
      </c>
      <c r="H62" s="86"/>
      <c r="I62" s="178"/>
      <c r="J62" s="83"/>
      <c r="K62" s="83"/>
      <c r="L62" s="83"/>
      <c r="M62" s="79"/>
      <c r="N62" s="79"/>
      <c r="O62" s="80"/>
      <c r="P62" s="80"/>
      <c r="Q62" s="80"/>
      <c r="R62" s="79"/>
      <c r="U62" s="81"/>
    </row>
    <row r="63" spans="1:21">
      <c r="A63" s="74">
        <v>48</v>
      </c>
      <c r="B63" s="177"/>
      <c r="C63" s="215" t="s">
        <v>529</v>
      </c>
      <c r="D63" s="216" t="s">
        <v>538</v>
      </c>
      <c r="E63" s="217"/>
      <c r="F63" s="96" t="s">
        <v>625</v>
      </c>
      <c r="G63" s="86">
        <v>2</v>
      </c>
      <c r="H63" s="86"/>
      <c r="I63" s="178"/>
      <c r="J63" s="83"/>
      <c r="K63" s="83"/>
      <c r="L63" s="83"/>
      <c r="M63" s="79"/>
      <c r="N63" s="79"/>
      <c r="O63" s="80"/>
      <c r="P63" s="80"/>
      <c r="Q63" s="80"/>
      <c r="R63" s="79"/>
      <c r="U63" s="81"/>
    </row>
    <row r="64" spans="1:21">
      <c r="A64" s="74">
        <v>49</v>
      </c>
      <c r="B64" s="177"/>
      <c r="C64" s="215" t="s">
        <v>531</v>
      </c>
      <c r="D64" s="216" t="s">
        <v>234</v>
      </c>
      <c r="E64" s="217"/>
      <c r="F64" s="96" t="s">
        <v>625</v>
      </c>
      <c r="G64" s="86">
        <v>1</v>
      </c>
      <c r="H64" s="86"/>
      <c r="I64" s="178"/>
      <c r="J64" s="83"/>
      <c r="K64" s="83"/>
      <c r="L64" s="83"/>
      <c r="M64" s="79"/>
      <c r="N64" s="79"/>
      <c r="O64" s="80"/>
      <c r="P64" s="80"/>
      <c r="Q64" s="80"/>
      <c r="R64" s="79"/>
      <c r="U64" s="81"/>
    </row>
    <row r="65" spans="1:21">
      <c r="A65" s="74">
        <v>50</v>
      </c>
      <c r="B65" s="177"/>
      <c r="C65" s="215" t="s">
        <v>534</v>
      </c>
      <c r="D65" s="216"/>
      <c r="E65" s="217"/>
      <c r="F65" s="96" t="s">
        <v>625</v>
      </c>
      <c r="G65" s="86">
        <v>1</v>
      </c>
      <c r="H65" s="86"/>
      <c r="I65" s="178"/>
      <c r="J65" s="83"/>
      <c r="K65" s="83"/>
      <c r="L65" s="83"/>
      <c r="M65" s="79"/>
      <c r="N65" s="79"/>
      <c r="O65" s="80"/>
      <c r="P65" s="80"/>
      <c r="Q65" s="80"/>
      <c r="R65" s="79"/>
      <c r="U65" s="81"/>
    </row>
    <row r="66" spans="1:21">
      <c r="A66" s="74"/>
      <c r="B66" s="177"/>
      <c r="C66" s="218" t="s">
        <v>550</v>
      </c>
      <c r="D66" s="216"/>
      <c r="E66" s="217"/>
      <c r="F66" s="96"/>
      <c r="G66" s="86"/>
      <c r="H66" s="86"/>
      <c r="I66" s="178"/>
      <c r="J66" s="83"/>
      <c r="K66" s="83"/>
      <c r="L66" s="83"/>
      <c r="M66" s="79"/>
      <c r="N66" s="79"/>
      <c r="O66" s="80"/>
      <c r="P66" s="80"/>
      <c r="Q66" s="80"/>
      <c r="R66" s="79"/>
      <c r="U66" s="81"/>
    </row>
    <row r="67" spans="1:21" ht="22.5">
      <c r="A67" s="74">
        <v>51</v>
      </c>
      <c r="B67" s="177"/>
      <c r="C67" s="215" t="s">
        <v>623</v>
      </c>
      <c r="D67" s="216" t="s">
        <v>487</v>
      </c>
      <c r="E67" s="217" t="s">
        <v>488</v>
      </c>
      <c r="F67" s="96" t="s">
        <v>263</v>
      </c>
      <c r="G67" s="86">
        <v>31</v>
      </c>
      <c r="H67" s="86"/>
      <c r="I67" s="178"/>
      <c r="J67" s="83"/>
      <c r="K67" s="83"/>
      <c r="L67" s="83"/>
      <c r="M67" s="79"/>
      <c r="N67" s="79"/>
      <c r="O67" s="80"/>
      <c r="P67" s="80"/>
      <c r="Q67" s="80"/>
      <c r="R67" s="79"/>
      <c r="U67" s="81"/>
    </row>
    <row r="68" spans="1:21">
      <c r="A68" s="74">
        <v>52</v>
      </c>
      <c r="B68" s="177"/>
      <c r="C68" s="215" t="s">
        <v>494</v>
      </c>
      <c r="D68" s="216" t="s">
        <v>495</v>
      </c>
      <c r="E68" s="217"/>
      <c r="F68" s="96" t="s">
        <v>625</v>
      </c>
      <c r="G68" s="86">
        <v>1</v>
      </c>
      <c r="H68" s="86"/>
      <c r="I68" s="178"/>
      <c r="J68" s="83"/>
      <c r="K68" s="83"/>
      <c r="L68" s="83"/>
      <c r="M68" s="79"/>
      <c r="N68" s="79"/>
      <c r="O68" s="80"/>
      <c r="P68" s="80"/>
      <c r="Q68" s="80"/>
      <c r="R68" s="79"/>
      <c r="U68" s="81"/>
    </row>
    <row r="69" spans="1:21">
      <c r="A69" s="74">
        <v>53</v>
      </c>
      <c r="B69" s="177"/>
      <c r="C69" s="215" t="s">
        <v>551</v>
      </c>
      <c r="D69" s="216" t="s">
        <v>495</v>
      </c>
      <c r="E69" s="217" t="s">
        <v>601</v>
      </c>
      <c r="F69" s="96" t="s">
        <v>625</v>
      </c>
      <c r="G69" s="86">
        <v>1</v>
      </c>
      <c r="H69" s="86"/>
      <c r="I69" s="178"/>
      <c r="J69" s="83"/>
      <c r="K69" s="83"/>
      <c r="L69" s="83"/>
      <c r="M69" s="79"/>
      <c r="N69" s="79"/>
      <c r="O69" s="80"/>
      <c r="P69" s="80"/>
      <c r="Q69" s="80"/>
      <c r="R69" s="79"/>
      <c r="U69" s="81"/>
    </row>
    <row r="70" spans="1:21" ht="22.5">
      <c r="A70" s="74">
        <v>54</v>
      </c>
      <c r="B70" s="177"/>
      <c r="C70" s="215" t="s">
        <v>513</v>
      </c>
      <c r="D70" s="216" t="s">
        <v>543</v>
      </c>
      <c r="E70" s="217" t="s">
        <v>515</v>
      </c>
      <c r="F70" s="96" t="s">
        <v>263</v>
      </c>
      <c r="G70" s="86">
        <v>31</v>
      </c>
      <c r="H70" s="86"/>
      <c r="I70" s="178"/>
      <c r="J70" s="83"/>
      <c r="K70" s="83"/>
      <c r="L70" s="83"/>
      <c r="M70" s="79"/>
      <c r="N70" s="79"/>
      <c r="O70" s="80"/>
      <c r="P70" s="80"/>
      <c r="Q70" s="80"/>
      <c r="R70" s="79"/>
      <c r="U70" s="81"/>
    </row>
    <row r="71" spans="1:21" ht="56.25">
      <c r="A71" s="74">
        <v>55</v>
      </c>
      <c r="B71" s="177"/>
      <c r="C71" s="215" t="s">
        <v>519</v>
      </c>
      <c r="D71" s="216" t="s">
        <v>602</v>
      </c>
      <c r="E71" s="217" t="s">
        <v>521</v>
      </c>
      <c r="F71" s="96" t="s">
        <v>522</v>
      </c>
      <c r="G71" s="86">
        <v>2</v>
      </c>
      <c r="H71" s="86"/>
      <c r="I71" s="178"/>
      <c r="J71" s="83"/>
      <c r="K71" s="83"/>
      <c r="L71" s="83"/>
      <c r="M71" s="79"/>
      <c r="N71" s="79"/>
      <c r="O71" s="80"/>
      <c r="P71" s="80"/>
      <c r="Q71" s="80"/>
      <c r="R71" s="79"/>
      <c r="U71" s="81"/>
    </row>
    <row r="72" spans="1:21" ht="33.75">
      <c r="A72" s="74">
        <v>56</v>
      </c>
      <c r="B72" s="177"/>
      <c r="C72" s="215" t="s">
        <v>627</v>
      </c>
      <c r="D72" s="216"/>
      <c r="E72" s="217" t="s">
        <v>523</v>
      </c>
      <c r="F72" s="96" t="s">
        <v>505</v>
      </c>
      <c r="G72" s="86">
        <v>1</v>
      </c>
      <c r="H72" s="86"/>
      <c r="I72" s="178"/>
      <c r="J72" s="83"/>
      <c r="K72" s="83"/>
      <c r="L72" s="83"/>
      <c r="M72" s="79"/>
      <c r="N72" s="79"/>
      <c r="O72" s="80"/>
      <c r="P72" s="80"/>
      <c r="Q72" s="80"/>
      <c r="R72" s="79"/>
      <c r="U72" s="81"/>
    </row>
    <row r="73" spans="1:21" ht="25.5">
      <c r="A73" s="74">
        <v>57</v>
      </c>
      <c r="B73" s="177"/>
      <c r="C73" s="215" t="s">
        <v>547</v>
      </c>
      <c r="D73" s="216"/>
      <c r="E73" s="217"/>
      <c r="F73" s="96" t="s">
        <v>263</v>
      </c>
      <c r="G73" s="86">
        <v>31</v>
      </c>
      <c r="H73" s="86"/>
      <c r="I73" s="178"/>
      <c r="J73" s="83"/>
      <c r="K73" s="83"/>
      <c r="L73" s="83"/>
      <c r="M73" s="79"/>
      <c r="N73" s="79"/>
      <c r="O73" s="80"/>
      <c r="P73" s="80"/>
      <c r="Q73" s="80"/>
      <c r="R73" s="79"/>
      <c r="U73" s="81"/>
    </row>
    <row r="74" spans="1:21">
      <c r="A74" s="74"/>
      <c r="B74" s="177"/>
      <c r="C74" s="218" t="s">
        <v>554</v>
      </c>
      <c r="D74" s="216"/>
      <c r="E74" s="217"/>
      <c r="F74" s="96"/>
      <c r="G74" s="86"/>
      <c r="H74" s="86"/>
      <c r="I74" s="178"/>
      <c r="J74" s="83"/>
      <c r="K74" s="83"/>
      <c r="L74" s="83"/>
      <c r="M74" s="79"/>
      <c r="N74" s="79"/>
      <c r="O74" s="80"/>
      <c r="P74" s="80"/>
      <c r="Q74" s="80"/>
      <c r="R74" s="79"/>
      <c r="U74" s="81"/>
    </row>
    <row r="75" spans="1:21" ht="22.5">
      <c r="A75" s="74">
        <v>58</v>
      </c>
      <c r="B75" s="177"/>
      <c r="C75" s="215" t="s">
        <v>623</v>
      </c>
      <c r="D75" s="216" t="s">
        <v>487</v>
      </c>
      <c r="E75" s="217" t="s">
        <v>488</v>
      </c>
      <c r="F75" s="96" t="s">
        <v>263</v>
      </c>
      <c r="G75" s="86">
        <v>10</v>
      </c>
      <c r="H75" s="86"/>
      <c r="I75" s="178"/>
      <c r="J75" s="83"/>
      <c r="K75" s="83"/>
      <c r="L75" s="83"/>
      <c r="M75" s="79"/>
      <c r="N75" s="79"/>
      <c r="O75" s="80"/>
      <c r="P75" s="80"/>
      <c r="Q75" s="80"/>
      <c r="R75" s="79"/>
      <c r="U75" s="81"/>
    </row>
    <row r="76" spans="1:21" ht="22.5">
      <c r="A76" s="74">
        <v>59</v>
      </c>
      <c r="B76" s="177"/>
      <c r="C76" s="215" t="s">
        <v>623</v>
      </c>
      <c r="D76" s="216" t="s">
        <v>489</v>
      </c>
      <c r="E76" s="217" t="s">
        <v>488</v>
      </c>
      <c r="F76" s="96" t="s">
        <v>263</v>
      </c>
      <c r="G76" s="86">
        <v>23</v>
      </c>
      <c r="H76" s="86"/>
      <c r="I76" s="178"/>
      <c r="J76" s="83"/>
      <c r="K76" s="83"/>
      <c r="L76" s="83"/>
      <c r="M76" s="79"/>
      <c r="N76" s="79"/>
      <c r="O76" s="80"/>
      <c r="P76" s="80"/>
      <c r="Q76" s="80"/>
      <c r="R76" s="79"/>
      <c r="U76" s="81"/>
    </row>
    <row r="77" spans="1:21">
      <c r="A77" s="74">
        <v>60</v>
      </c>
      <c r="B77" s="177"/>
      <c r="C77" s="215" t="s">
        <v>555</v>
      </c>
      <c r="D77" s="216"/>
      <c r="E77" s="217"/>
      <c r="F77" s="96" t="s">
        <v>625</v>
      </c>
      <c r="G77" s="86">
        <v>7</v>
      </c>
      <c r="H77" s="86"/>
      <c r="I77" s="178"/>
      <c r="J77" s="83"/>
      <c r="K77" s="83"/>
      <c r="L77" s="83"/>
      <c r="M77" s="79"/>
      <c r="N77" s="79"/>
      <c r="O77" s="80"/>
      <c r="P77" s="80"/>
      <c r="Q77" s="80"/>
      <c r="R77" s="79"/>
      <c r="U77" s="81"/>
    </row>
    <row r="78" spans="1:21">
      <c r="A78" s="74">
        <v>61</v>
      </c>
      <c r="B78" s="177"/>
      <c r="C78" s="215" t="s">
        <v>556</v>
      </c>
      <c r="D78" s="216"/>
      <c r="E78" s="217"/>
      <c r="F78" s="96" t="s">
        <v>625</v>
      </c>
      <c r="G78" s="86">
        <v>7</v>
      </c>
      <c r="H78" s="86"/>
      <c r="I78" s="178"/>
      <c r="J78" s="83"/>
      <c r="K78" s="83"/>
      <c r="L78" s="83"/>
      <c r="M78" s="79"/>
      <c r="N78" s="79"/>
      <c r="O78" s="80"/>
      <c r="P78" s="80"/>
      <c r="Q78" s="80"/>
      <c r="R78" s="79"/>
      <c r="U78" s="81"/>
    </row>
    <row r="79" spans="1:21" ht="22.5">
      <c r="A79" s="74">
        <v>62</v>
      </c>
      <c r="B79" s="177"/>
      <c r="C79" s="215" t="s">
        <v>513</v>
      </c>
      <c r="D79" s="216" t="s">
        <v>543</v>
      </c>
      <c r="E79" s="217" t="s">
        <v>515</v>
      </c>
      <c r="F79" s="96" t="s">
        <v>263</v>
      </c>
      <c r="G79" s="86">
        <v>10</v>
      </c>
      <c r="H79" s="86"/>
      <c r="I79" s="178"/>
      <c r="J79" s="83"/>
      <c r="K79" s="83"/>
      <c r="L79" s="83"/>
      <c r="M79" s="79"/>
      <c r="N79" s="79"/>
      <c r="O79" s="80"/>
      <c r="P79" s="80"/>
      <c r="Q79" s="80"/>
      <c r="R79" s="79"/>
      <c r="U79" s="81"/>
    </row>
    <row r="80" spans="1:21" ht="22.5">
      <c r="A80" s="74">
        <v>63</v>
      </c>
      <c r="B80" s="177"/>
      <c r="C80" s="215" t="s">
        <v>513</v>
      </c>
      <c r="D80" s="216" t="s">
        <v>544</v>
      </c>
      <c r="E80" s="217" t="s">
        <v>515</v>
      </c>
      <c r="F80" s="96" t="s">
        <v>263</v>
      </c>
      <c r="G80" s="86">
        <v>23</v>
      </c>
      <c r="H80" s="86"/>
      <c r="I80" s="178"/>
      <c r="J80" s="83"/>
      <c r="K80" s="83"/>
      <c r="L80" s="83"/>
      <c r="M80" s="79"/>
      <c r="N80" s="79"/>
      <c r="O80" s="80"/>
      <c r="P80" s="80"/>
      <c r="Q80" s="80"/>
      <c r="R80" s="79"/>
      <c r="U80" s="81"/>
    </row>
    <row r="81" spans="1:21" ht="33.75">
      <c r="A81" s="74">
        <v>64</v>
      </c>
      <c r="B81" s="177"/>
      <c r="C81" s="215" t="s">
        <v>627</v>
      </c>
      <c r="D81" s="216"/>
      <c r="E81" s="217" t="s">
        <v>523</v>
      </c>
      <c r="F81" s="96" t="s">
        <v>505</v>
      </c>
      <c r="G81" s="86">
        <v>1</v>
      </c>
      <c r="H81" s="86"/>
      <c r="I81" s="178"/>
      <c r="J81" s="83"/>
      <c r="K81" s="83"/>
      <c r="L81" s="83"/>
      <c r="M81" s="79"/>
      <c r="N81" s="79"/>
      <c r="O81" s="80"/>
      <c r="P81" s="80"/>
      <c r="Q81" s="80"/>
      <c r="R81" s="79"/>
      <c r="U81" s="81"/>
    </row>
    <row r="82" spans="1:21" ht="25.5">
      <c r="A82" s="74">
        <v>65</v>
      </c>
      <c r="B82" s="177"/>
      <c r="C82" s="215" t="s">
        <v>547</v>
      </c>
      <c r="D82" s="216"/>
      <c r="E82" s="217"/>
      <c r="F82" s="96" t="s">
        <v>263</v>
      </c>
      <c r="G82" s="86">
        <v>33</v>
      </c>
      <c r="H82" s="86"/>
      <c r="I82" s="178"/>
      <c r="J82" s="83"/>
      <c r="K82" s="83"/>
      <c r="L82" s="83"/>
      <c r="M82" s="79"/>
      <c r="N82" s="79"/>
      <c r="O82" s="80"/>
      <c r="P82" s="80"/>
      <c r="Q82" s="80"/>
      <c r="R82" s="79"/>
      <c r="U82" s="81"/>
    </row>
    <row r="83" spans="1:21">
      <c r="A83" s="74"/>
      <c r="B83" s="177"/>
      <c r="C83" s="218" t="s">
        <v>557</v>
      </c>
      <c r="D83" s="216"/>
      <c r="E83" s="217"/>
      <c r="F83" s="96"/>
      <c r="G83" s="86"/>
      <c r="H83" s="86"/>
      <c r="I83" s="178"/>
      <c r="J83" s="83"/>
      <c r="K83" s="83"/>
      <c r="L83" s="83"/>
      <c r="M83" s="79"/>
      <c r="N83" s="79"/>
      <c r="O83" s="80"/>
      <c r="P83" s="80"/>
      <c r="Q83" s="80"/>
      <c r="R83" s="79"/>
      <c r="U83" s="81"/>
    </row>
    <row r="84" spans="1:21" ht="33.75">
      <c r="A84" s="74">
        <v>66</v>
      </c>
      <c r="B84" s="177"/>
      <c r="C84" s="215" t="s">
        <v>628</v>
      </c>
      <c r="D84" s="216" t="s">
        <v>558</v>
      </c>
      <c r="E84" s="217" t="s">
        <v>603</v>
      </c>
      <c r="F84" s="96" t="s">
        <v>263</v>
      </c>
      <c r="G84" s="86">
        <v>30</v>
      </c>
      <c r="H84" s="86"/>
      <c r="I84" s="178"/>
      <c r="J84" s="83"/>
      <c r="K84" s="83"/>
      <c r="L84" s="83"/>
      <c r="M84" s="79"/>
      <c r="N84" s="79"/>
      <c r="O84" s="80"/>
      <c r="P84" s="80"/>
      <c r="Q84" s="80"/>
      <c r="R84" s="79"/>
      <c r="U84" s="81"/>
    </row>
    <row r="85" spans="1:21" ht="25.5">
      <c r="A85" s="74">
        <v>67</v>
      </c>
      <c r="B85" s="177"/>
      <c r="C85" s="215" t="s">
        <v>637</v>
      </c>
      <c r="D85" s="216" t="s">
        <v>560</v>
      </c>
      <c r="E85" s="217" t="s">
        <v>604</v>
      </c>
      <c r="F85" s="96" t="s">
        <v>263</v>
      </c>
      <c r="G85" s="86">
        <v>10</v>
      </c>
      <c r="H85" s="86"/>
      <c r="I85" s="178"/>
      <c r="J85" s="83"/>
      <c r="K85" s="83"/>
      <c r="L85" s="83"/>
      <c r="M85" s="79"/>
      <c r="N85" s="79"/>
      <c r="O85" s="80"/>
      <c r="P85" s="80"/>
      <c r="Q85" s="80"/>
      <c r="R85" s="79"/>
      <c r="U85" s="81"/>
    </row>
    <row r="86" spans="1:21" ht="22.5">
      <c r="A86" s="74">
        <v>68</v>
      </c>
      <c r="B86" s="177"/>
      <c r="C86" s="215" t="s">
        <v>629</v>
      </c>
      <c r="D86" s="216" t="s">
        <v>562</v>
      </c>
      <c r="E86" s="217" t="s">
        <v>604</v>
      </c>
      <c r="F86" s="96" t="s">
        <v>263</v>
      </c>
      <c r="G86" s="86">
        <v>12</v>
      </c>
      <c r="H86" s="86"/>
      <c r="I86" s="178"/>
      <c r="J86" s="83"/>
      <c r="K86" s="83"/>
      <c r="L86" s="83"/>
      <c r="M86" s="79"/>
      <c r="N86" s="79"/>
      <c r="O86" s="80"/>
      <c r="P86" s="80"/>
      <c r="Q86" s="80"/>
      <c r="R86" s="79"/>
      <c r="U86" s="81"/>
    </row>
    <row r="87" spans="1:21">
      <c r="A87" s="74">
        <v>69</v>
      </c>
      <c r="B87" s="177"/>
      <c r="C87" s="215" t="s">
        <v>563</v>
      </c>
      <c r="D87" s="216" t="s">
        <v>562</v>
      </c>
      <c r="E87" s="217" t="s">
        <v>605</v>
      </c>
      <c r="F87" s="96" t="s">
        <v>625</v>
      </c>
      <c r="G87" s="86">
        <v>3</v>
      </c>
      <c r="H87" s="86"/>
      <c r="I87" s="178"/>
      <c r="J87" s="83"/>
      <c r="K87" s="83"/>
      <c r="L87" s="83"/>
      <c r="M87" s="79"/>
      <c r="N87" s="79"/>
      <c r="O87" s="80"/>
      <c r="P87" s="80"/>
      <c r="Q87" s="80"/>
      <c r="R87" s="79"/>
      <c r="U87" s="81"/>
    </row>
    <row r="88" spans="1:21" ht="22.5">
      <c r="A88" s="74">
        <v>70</v>
      </c>
      <c r="B88" s="177"/>
      <c r="C88" s="215" t="s">
        <v>564</v>
      </c>
      <c r="D88" s="216" t="s">
        <v>565</v>
      </c>
      <c r="E88" s="217" t="s">
        <v>566</v>
      </c>
      <c r="F88" s="96" t="s">
        <v>263</v>
      </c>
      <c r="G88" s="86">
        <v>12</v>
      </c>
      <c r="H88" s="86"/>
      <c r="I88" s="178"/>
      <c r="J88" s="83"/>
      <c r="K88" s="83"/>
      <c r="L88" s="83"/>
      <c r="M88" s="79"/>
      <c r="N88" s="79"/>
      <c r="O88" s="80"/>
      <c r="P88" s="80"/>
      <c r="Q88" s="80"/>
      <c r="R88" s="79"/>
      <c r="U88" s="81"/>
    </row>
    <row r="89" spans="1:21">
      <c r="A89" s="74">
        <v>71</v>
      </c>
      <c r="B89" s="177"/>
      <c r="C89" s="215" t="s">
        <v>567</v>
      </c>
      <c r="D89" s="216" t="s">
        <v>562</v>
      </c>
      <c r="E89" s="217" t="s">
        <v>606</v>
      </c>
      <c r="F89" s="96" t="s">
        <v>625</v>
      </c>
      <c r="G89" s="86">
        <v>1</v>
      </c>
      <c r="H89" s="86"/>
      <c r="I89" s="178"/>
      <c r="J89" s="83"/>
      <c r="K89" s="83"/>
      <c r="L89" s="83"/>
      <c r="M89" s="79"/>
      <c r="N89" s="79"/>
      <c r="O89" s="80"/>
      <c r="P89" s="80"/>
      <c r="Q89" s="80"/>
      <c r="R89" s="79"/>
      <c r="U89" s="81"/>
    </row>
    <row r="90" spans="1:21">
      <c r="A90" s="74">
        <v>72</v>
      </c>
      <c r="B90" s="177"/>
      <c r="C90" s="215" t="s">
        <v>607</v>
      </c>
      <c r="D90" s="216" t="s">
        <v>560</v>
      </c>
      <c r="E90" s="217"/>
      <c r="F90" s="96" t="s">
        <v>625</v>
      </c>
      <c r="G90" s="86">
        <v>1</v>
      </c>
      <c r="H90" s="86"/>
      <c r="I90" s="178"/>
      <c r="J90" s="83"/>
      <c r="K90" s="83"/>
      <c r="L90" s="83"/>
      <c r="M90" s="79"/>
      <c r="N90" s="79"/>
      <c r="O90" s="80"/>
      <c r="P90" s="80"/>
      <c r="Q90" s="80"/>
      <c r="R90" s="79"/>
      <c r="U90" s="81"/>
    </row>
    <row r="91" spans="1:21">
      <c r="A91" s="74">
        <v>73</v>
      </c>
      <c r="B91" s="177"/>
      <c r="C91" s="215" t="s">
        <v>574</v>
      </c>
      <c r="D91" s="216"/>
      <c r="E91" s="217"/>
      <c r="F91" s="96" t="s">
        <v>625</v>
      </c>
      <c r="G91" s="86">
        <v>7</v>
      </c>
      <c r="H91" s="86"/>
      <c r="I91" s="178"/>
      <c r="J91" s="83"/>
      <c r="K91" s="83"/>
      <c r="L91" s="83"/>
      <c r="M91" s="79"/>
      <c r="N91" s="79"/>
      <c r="O91" s="80"/>
      <c r="P91" s="80"/>
      <c r="Q91" s="80"/>
      <c r="R91" s="79"/>
      <c r="U91" s="81"/>
    </row>
    <row r="92" spans="1:21">
      <c r="A92" s="74">
        <v>74</v>
      </c>
      <c r="B92" s="177"/>
      <c r="C92" s="215" t="s">
        <v>577</v>
      </c>
      <c r="D92" s="216"/>
      <c r="E92" s="217"/>
      <c r="F92" s="96" t="s">
        <v>625</v>
      </c>
      <c r="G92" s="86">
        <v>7</v>
      </c>
      <c r="H92" s="86"/>
      <c r="I92" s="178"/>
      <c r="J92" s="83"/>
      <c r="K92" s="83"/>
      <c r="L92" s="83"/>
      <c r="M92" s="79"/>
      <c r="N92" s="79"/>
      <c r="O92" s="80"/>
      <c r="P92" s="80"/>
      <c r="Q92" s="80"/>
      <c r="R92" s="79"/>
      <c r="U92" s="81"/>
    </row>
    <row r="93" spans="1:21">
      <c r="A93" s="74">
        <v>75</v>
      </c>
      <c r="B93" s="177"/>
      <c r="C93" s="215" t="s">
        <v>608</v>
      </c>
      <c r="D93" s="216"/>
      <c r="E93" s="217"/>
      <c r="F93" s="96" t="s">
        <v>625</v>
      </c>
      <c r="G93" s="86">
        <v>8</v>
      </c>
      <c r="H93" s="86"/>
      <c r="I93" s="178"/>
      <c r="J93" s="83"/>
      <c r="K93" s="83"/>
      <c r="L93" s="83"/>
      <c r="M93" s="79"/>
      <c r="N93" s="79"/>
      <c r="O93" s="80"/>
      <c r="P93" s="80"/>
      <c r="Q93" s="80"/>
      <c r="R93" s="79"/>
      <c r="U93" s="81"/>
    </row>
    <row r="94" spans="1:21">
      <c r="A94" s="74">
        <v>76</v>
      </c>
      <c r="B94" s="177"/>
      <c r="C94" s="215" t="s">
        <v>578</v>
      </c>
      <c r="D94" s="216"/>
      <c r="E94" s="217"/>
      <c r="F94" s="96" t="s">
        <v>625</v>
      </c>
      <c r="G94" s="86">
        <v>1</v>
      </c>
      <c r="H94" s="86"/>
      <c r="I94" s="178"/>
      <c r="J94" s="83"/>
      <c r="K94" s="83"/>
      <c r="L94" s="83"/>
      <c r="M94" s="79"/>
      <c r="N94" s="79"/>
      <c r="O94" s="80"/>
      <c r="P94" s="80"/>
      <c r="Q94" s="80"/>
      <c r="R94" s="79"/>
      <c r="U94" s="81"/>
    </row>
    <row r="95" spans="1:21" ht="76.5">
      <c r="A95" s="74">
        <v>77</v>
      </c>
      <c r="B95" s="177"/>
      <c r="C95" s="215" t="s">
        <v>611</v>
      </c>
      <c r="D95" s="216"/>
      <c r="E95" s="217" t="s">
        <v>569</v>
      </c>
      <c r="F95" s="96" t="s">
        <v>505</v>
      </c>
      <c r="G95" s="86">
        <v>6</v>
      </c>
      <c r="H95" s="86"/>
      <c r="I95" s="178"/>
      <c r="J95" s="83"/>
      <c r="K95" s="83"/>
      <c r="L95" s="83"/>
      <c r="M95" s="79"/>
      <c r="N95" s="79"/>
      <c r="O95" s="80"/>
      <c r="P95" s="80"/>
      <c r="Q95" s="80"/>
      <c r="R95" s="79"/>
      <c r="U95" s="81"/>
    </row>
    <row r="96" spans="1:21" ht="76.5">
      <c r="A96" s="74">
        <v>78</v>
      </c>
      <c r="B96" s="177"/>
      <c r="C96" s="215" t="s">
        <v>613</v>
      </c>
      <c r="D96" s="216"/>
      <c r="E96" s="217" t="s">
        <v>569</v>
      </c>
      <c r="F96" s="96" t="s">
        <v>505</v>
      </c>
      <c r="G96" s="86">
        <v>1</v>
      </c>
      <c r="H96" s="86"/>
      <c r="I96" s="178"/>
      <c r="J96" s="83"/>
      <c r="K96" s="83"/>
      <c r="L96" s="83"/>
      <c r="M96" s="79"/>
      <c r="N96" s="79"/>
      <c r="O96" s="80"/>
      <c r="P96" s="80"/>
      <c r="Q96" s="80"/>
      <c r="R96" s="79"/>
      <c r="U96" s="81"/>
    </row>
    <row r="97" spans="1:21" ht="38.25">
      <c r="A97" s="74">
        <v>79</v>
      </c>
      <c r="B97" s="177"/>
      <c r="C97" s="215" t="s">
        <v>580</v>
      </c>
      <c r="D97" s="216" t="s">
        <v>581</v>
      </c>
      <c r="E97" s="217" t="s">
        <v>582</v>
      </c>
      <c r="F97" s="96" t="s">
        <v>630</v>
      </c>
      <c r="G97" s="86">
        <v>3</v>
      </c>
      <c r="H97" s="86"/>
      <c r="I97" s="178"/>
      <c r="J97" s="83"/>
      <c r="K97" s="83"/>
      <c r="L97" s="83"/>
      <c r="M97" s="79"/>
      <c r="N97" s="79"/>
      <c r="O97" s="80"/>
      <c r="P97" s="80"/>
      <c r="Q97" s="80"/>
      <c r="R97" s="79"/>
      <c r="U97" s="81"/>
    </row>
    <row r="98" spans="1:21" ht="33.75">
      <c r="A98" s="74">
        <v>80</v>
      </c>
      <c r="B98" s="177"/>
      <c r="C98" s="215" t="s">
        <v>627</v>
      </c>
      <c r="D98" s="216"/>
      <c r="E98" s="217" t="s">
        <v>523</v>
      </c>
      <c r="F98" s="96" t="s">
        <v>505</v>
      </c>
      <c r="G98" s="86">
        <v>1</v>
      </c>
      <c r="H98" s="86"/>
      <c r="I98" s="178"/>
      <c r="J98" s="83"/>
      <c r="K98" s="83"/>
      <c r="L98" s="83"/>
      <c r="M98" s="79"/>
      <c r="N98" s="79"/>
      <c r="O98" s="80"/>
      <c r="P98" s="80"/>
      <c r="Q98" s="80"/>
      <c r="R98" s="79"/>
      <c r="U98" s="81"/>
    </row>
    <row r="99" spans="1:21">
      <c r="A99" s="74"/>
      <c r="B99" s="177"/>
      <c r="C99" s="218" t="s">
        <v>583</v>
      </c>
      <c r="D99" s="216"/>
      <c r="E99" s="217"/>
      <c r="F99" s="96"/>
      <c r="G99" s="86"/>
      <c r="H99" s="86"/>
      <c r="I99" s="178"/>
      <c r="J99" s="83"/>
      <c r="K99" s="83"/>
      <c r="L99" s="83"/>
      <c r="M99" s="79"/>
      <c r="N99" s="79"/>
      <c r="O99" s="80"/>
      <c r="P99" s="80"/>
      <c r="Q99" s="80"/>
      <c r="R99" s="79"/>
      <c r="U99" s="81"/>
    </row>
    <row r="100" spans="1:21">
      <c r="A100" s="74">
        <v>81</v>
      </c>
      <c r="B100" s="177"/>
      <c r="C100" s="215" t="s">
        <v>629</v>
      </c>
      <c r="D100" s="216" t="s">
        <v>584</v>
      </c>
      <c r="E100" s="217"/>
      <c r="F100" s="96" t="s">
        <v>263</v>
      </c>
      <c r="G100" s="86">
        <v>42</v>
      </c>
      <c r="H100" s="86"/>
      <c r="I100" s="178"/>
      <c r="J100" s="83"/>
      <c r="K100" s="83"/>
      <c r="L100" s="83"/>
      <c r="M100" s="79"/>
      <c r="N100" s="79"/>
      <c r="O100" s="80"/>
      <c r="P100" s="80"/>
      <c r="Q100" s="80"/>
      <c r="R100" s="79"/>
      <c r="U100" s="81"/>
    </row>
    <row r="101" spans="1:21" ht="22.5">
      <c r="A101" s="74">
        <v>82</v>
      </c>
      <c r="B101" s="177"/>
      <c r="C101" s="215" t="s">
        <v>585</v>
      </c>
      <c r="D101" s="216" t="s">
        <v>584</v>
      </c>
      <c r="E101" s="217" t="s">
        <v>586</v>
      </c>
      <c r="F101" s="96" t="s">
        <v>625</v>
      </c>
      <c r="G101" s="86">
        <v>8</v>
      </c>
      <c r="H101" s="86"/>
      <c r="I101" s="178"/>
      <c r="J101" s="83"/>
      <c r="K101" s="83"/>
      <c r="L101" s="83"/>
      <c r="M101" s="79"/>
      <c r="N101" s="79"/>
      <c r="O101" s="80"/>
      <c r="P101" s="80"/>
      <c r="Q101" s="80"/>
      <c r="R101" s="79"/>
      <c r="U101" s="81"/>
    </row>
    <row r="102" spans="1:21">
      <c r="A102" s="74">
        <v>83</v>
      </c>
      <c r="B102" s="177"/>
      <c r="C102" s="215" t="s">
        <v>587</v>
      </c>
      <c r="D102" s="216" t="s">
        <v>584</v>
      </c>
      <c r="E102" s="217"/>
      <c r="F102" s="96" t="s">
        <v>625</v>
      </c>
      <c r="G102" s="86">
        <v>9</v>
      </c>
      <c r="H102" s="86"/>
      <c r="I102" s="178"/>
      <c r="J102" s="83"/>
      <c r="K102" s="83"/>
      <c r="L102" s="83"/>
      <c r="M102" s="79"/>
      <c r="N102" s="79"/>
      <c r="O102" s="80"/>
      <c r="P102" s="80"/>
      <c r="Q102" s="80"/>
      <c r="R102" s="79"/>
      <c r="U102" s="81"/>
    </row>
    <row r="103" spans="1:21" ht="22.5">
      <c r="A103" s="74">
        <v>84</v>
      </c>
      <c r="B103" s="177"/>
      <c r="C103" s="215" t="s">
        <v>588</v>
      </c>
      <c r="D103" s="216" t="s">
        <v>589</v>
      </c>
      <c r="E103" s="217" t="s">
        <v>590</v>
      </c>
      <c r="F103" s="96" t="s">
        <v>263</v>
      </c>
      <c r="G103" s="86">
        <v>42</v>
      </c>
      <c r="H103" s="86"/>
      <c r="I103" s="178"/>
      <c r="J103" s="83"/>
      <c r="K103" s="83"/>
      <c r="L103" s="83"/>
      <c r="M103" s="79"/>
      <c r="N103" s="79"/>
      <c r="O103" s="80"/>
      <c r="P103" s="80"/>
      <c r="Q103" s="80"/>
      <c r="R103" s="79"/>
      <c r="U103" s="81"/>
    </row>
    <row r="104" spans="1:21">
      <c r="A104" s="74">
        <v>85</v>
      </c>
      <c r="B104" s="177"/>
      <c r="C104" s="215" t="s">
        <v>591</v>
      </c>
      <c r="D104" s="216"/>
      <c r="E104" s="217"/>
      <c r="F104" s="96" t="s">
        <v>522</v>
      </c>
      <c r="G104" s="86">
        <v>1</v>
      </c>
      <c r="H104" s="86"/>
      <c r="I104" s="178"/>
      <c r="J104" s="83"/>
      <c r="K104" s="83"/>
      <c r="L104" s="83"/>
      <c r="M104" s="79"/>
      <c r="N104" s="79"/>
      <c r="O104" s="80"/>
      <c r="P104" s="80"/>
      <c r="Q104" s="80"/>
      <c r="R104" s="79"/>
      <c r="U104" s="81"/>
    </row>
    <row r="105" spans="1:21" ht="33.75">
      <c r="A105" s="74">
        <v>86</v>
      </c>
      <c r="B105" s="177"/>
      <c r="C105" s="215" t="s">
        <v>627</v>
      </c>
      <c r="D105" s="216"/>
      <c r="E105" s="217" t="s">
        <v>523</v>
      </c>
      <c r="F105" s="96" t="s">
        <v>505</v>
      </c>
      <c r="G105" s="86">
        <v>1</v>
      </c>
      <c r="H105" s="86"/>
      <c r="I105" s="178"/>
      <c r="J105" s="83"/>
      <c r="K105" s="83"/>
      <c r="L105" s="83"/>
      <c r="M105" s="79"/>
      <c r="N105" s="79"/>
      <c r="O105" s="80"/>
      <c r="P105" s="80"/>
      <c r="Q105" s="80"/>
      <c r="R105" s="79"/>
      <c r="U105" s="81"/>
    </row>
    <row r="106" spans="1:21">
      <c r="A106" s="74"/>
      <c r="B106" s="177"/>
      <c r="C106" s="218" t="s">
        <v>592</v>
      </c>
      <c r="D106" s="216"/>
      <c r="E106" s="217"/>
      <c r="F106" s="96"/>
      <c r="G106" s="86"/>
      <c r="H106" s="86"/>
      <c r="I106" s="178"/>
      <c r="J106" s="83"/>
      <c r="K106" s="83"/>
      <c r="L106" s="83"/>
      <c r="M106" s="79"/>
      <c r="N106" s="79"/>
      <c r="O106" s="80"/>
      <c r="P106" s="80"/>
      <c r="Q106" s="80"/>
      <c r="R106" s="79"/>
      <c r="U106" s="81"/>
    </row>
    <row r="107" spans="1:21">
      <c r="A107" s="74">
        <v>87</v>
      </c>
      <c r="B107" s="177"/>
      <c r="C107" s="215" t="s">
        <v>593</v>
      </c>
      <c r="D107" s="216"/>
      <c r="E107" s="217"/>
      <c r="F107" s="96" t="s">
        <v>505</v>
      </c>
      <c r="G107" s="86">
        <v>1</v>
      </c>
      <c r="H107" s="86"/>
      <c r="I107" s="178"/>
      <c r="J107" s="83"/>
      <c r="K107" s="83"/>
      <c r="L107" s="83"/>
      <c r="M107" s="79"/>
      <c r="N107" s="79"/>
      <c r="O107" s="80"/>
      <c r="P107" s="80"/>
      <c r="Q107" s="80"/>
      <c r="R107" s="79"/>
      <c r="U107" s="81"/>
    </row>
    <row r="108" spans="1:21">
      <c r="A108" s="74">
        <v>88</v>
      </c>
      <c r="B108" s="177"/>
      <c r="C108" s="215" t="s">
        <v>594</v>
      </c>
      <c r="D108" s="216" t="s">
        <v>595</v>
      </c>
      <c r="E108" s="217"/>
      <c r="F108" s="96" t="s">
        <v>505</v>
      </c>
      <c r="G108" s="86">
        <v>3</v>
      </c>
      <c r="H108" s="86"/>
      <c r="I108" s="178"/>
      <c r="J108" s="83"/>
      <c r="K108" s="83"/>
      <c r="L108" s="83"/>
      <c r="M108" s="79"/>
      <c r="N108" s="79"/>
      <c r="O108" s="80"/>
      <c r="P108" s="80"/>
      <c r="Q108" s="80"/>
      <c r="R108" s="79"/>
      <c r="U108" s="81"/>
    </row>
    <row r="109" spans="1:21">
      <c r="A109" s="74">
        <v>89</v>
      </c>
      <c r="B109" s="177"/>
      <c r="C109" s="215" t="s">
        <v>609</v>
      </c>
      <c r="D109" s="216" t="s">
        <v>595</v>
      </c>
      <c r="E109" s="217"/>
      <c r="F109" s="96" t="s">
        <v>505</v>
      </c>
      <c r="G109" s="86">
        <v>9</v>
      </c>
      <c r="H109" s="86"/>
      <c r="I109" s="178"/>
      <c r="J109" s="83"/>
      <c r="K109" s="83"/>
      <c r="L109" s="83"/>
      <c r="M109" s="79"/>
      <c r="N109" s="79"/>
      <c r="O109" s="80"/>
      <c r="P109" s="80"/>
      <c r="Q109" s="80"/>
      <c r="R109" s="79"/>
      <c r="U109" s="81"/>
    </row>
    <row r="110" spans="1:21">
      <c r="A110" s="74">
        <v>90</v>
      </c>
      <c r="B110" s="177"/>
      <c r="C110" s="215" t="s">
        <v>609</v>
      </c>
      <c r="D110" s="216" t="s">
        <v>137</v>
      </c>
      <c r="E110" s="217"/>
      <c r="F110" s="96" t="s">
        <v>505</v>
      </c>
      <c r="G110" s="86">
        <v>7</v>
      </c>
      <c r="H110" s="86"/>
      <c r="I110" s="178"/>
      <c r="J110" s="83"/>
      <c r="K110" s="83"/>
      <c r="L110" s="83"/>
      <c r="M110" s="79"/>
      <c r="N110" s="79"/>
      <c r="O110" s="80"/>
      <c r="P110" s="80"/>
      <c r="Q110" s="80"/>
      <c r="R110" s="79"/>
      <c r="U110" s="81"/>
    </row>
    <row r="111" spans="1:21">
      <c r="A111" s="74">
        <v>91</v>
      </c>
      <c r="B111" s="177"/>
      <c r="C111" s="215" t="s">
        <v>597</v>
      </c>
      <c r="D111" s="216"/>
      <c r="E111" s="217"/>
      <c r="F111" s="96" t="s">
        <v>505</v>
      </c>
      <c r="G111" s="86">
        <v>1</v>
      </c>
      <c r="H111" s="86"/>
      <c r="I111" s="178"/>
      <c r="J111" s="83"/>
      <c r="K111" s="83"/>
      <c r="L111" s="83"/>
      <c r="M111" s="79"/>
      <c r="N111" s="79"/>
      <c r="O111" s="80"/>
      <c r="P111" s="80"/>
      <c r="Q111" s="80"/>
      <c r="R111" s="79"/>
      <c r="U111" s="81"/>
    </row>
    <row r="112" spans="1:21">
      <c r="A112" s="74"/>
      <c r="B112" s="74"/>
      <c r="C112" s="215"/>
      <c r="D112" s="219"/>
      <c r="E112" s="220"/>
      <c r="F112" s="53"/>
      <c r="G112" s="54"/>
      <c r="H112" s="54"/>
      <c r="I112" s="54"/>
      <c r="J112" s="78"/>
      <c r="K112" s="78"/>
      <c r="L112" s="78"/>
      <c r="M112" s="79"/>
      <c r="N112" s="79"/>
      <c r="O112" s="80"/>
      <c r="P112" s="80"/>
      <c r="Q112" s="80"/>
      <c r="R112" s="79"/>
    </row>
    <row r="113" spans="1:20" s="65" customFormat="1" ht="38.25" customHeight="1">
      <c r="A113" s="89"/>
      <c r="B113" s="89"/>
      <c r="C113" s="398" t="str">
        <f>'1.1 Pamati, ā.inž.'!$C$43</f>
        <v xml:space="preserve">Tiešās izmaksas kopā, t. sk. darba devēja sociālais nodoklis </v>
      </c>
      <c r="D113" s="399"/>
      <c r="E113" s="406"/>
      <c r="F113" s="91"/>
      <c r="G113" s="92"/>
      <c r="H113" s="92"/>
      <c r="I113" s="92"/>
      <c r="J113" s="92"/>
      <c r="K113" s="92"/>
      <c r="L113" s="92"/>
      <c r="M113" s="93"/>
      <c r="N113" s="93">
        <f>SUM(N14:N112)</f>
        <v>0</v>
      </c>
      <c r="O113" s="93">
        <f>SUM(O14:O112)</f>
        <v>0</v>
      </c>
      <c r="P113" s="93">
        <f>SUM(P14:P112)</f>
        <v>0</v>
      </c>
      <c r="Q113" s="93">
        <f>SUM(Q14:Q112)</f>
        <v>0</v>
      </c>
      <c r="R113" s="93">
        <f>SUM(R14:R112)</f>
        <v>0</v>
      </c>
      <c r="S113" s="64"/>
      <c r="T113" s="64"/>
    </row>
    <row r="114" spans="1:20" s="107" customFormat="1">
      <c r="A114" s="163"/>
      <c r="B114" s="163"/>
      <c r="C114" s="164"/>
      <c r="D114" s="179"/>
      <c r="E114" s="179"/>
    </row>
    <row r="115" spans="1:20" s="107" customFormat="1">
      <c r="A115" s="106"/>
      <c r="B115" s="125"/>
      <c r="C115" s="164"/>
      <c r="D115" s="179"/>
      <c r="E115" s="179"/>
    </row>
    <row r="116" spans="1:20" s="107" customFormat="1">
      <c r="A116" s="163"/>
      <c r="B116" s="163"/>
      <c r="C116" s="164"/>
      <c r="D116" s="179"/>
      <c r="E116" s="179"/>
    </row>
    <row r="117" spans="1:20" s="107" customFormat="1">
      <c r="A117" s="125" t="str">
        <f>'1.1 Pamati, ā.inž.'!$A$47</f>
        <v xml:space="preserve">Sastādīja: </v>
      </c>
      <c r="B117" s="181"/>
      <c r="C117" s="182"/>
      <c r="D117" s="183"/>
      <c r="E117" s="183"/>
    </row>
    <row r="118" spans="1:20">
      <c r="A118" s="125"/>
      <c r="B118" s="81"/>
      <c r="C118" s="184"/>
      <c r="D118" s="185"/>
      <c r="E118" s="185"/>
      <c r="H118" s="187"/>
      <c r="S118" s="82"/>
      <c r="T118" s="82"/>
    </row>
    <row r="119" spans="1:20">
      <c r="A119" s="125"/>
      <c r="B119" s="81"/>
      <c r="C119" s="81"/>
      <c r="D119" s="188"/>
      <c r="E119" s="188"/>
      <c r="S119" s="82"/>
      <c r="T119" s="82"/>
    </row>
    <row r="120" spans="1:20" s="81" customFormat="1">
      <c r="A120" s="189"/>
      <c r="D120" s="188"/>
      <c r="E120" s="188"/>
      <c r="F120" s="82"/>
      <c r="G120" s="82"/>
      <c r="H120" s="82"/>
    </row>
    <row r="121" spans="1:20">
      <c r="A121" s="125" t="str">
        <f>'1.1 Pamati, ā.inž.'!$A$51</f>
        <v xml:space="preserve">Pārbaudīja: </v>
      </c>
      <c r="B121" s="81"/>
      <c r="C121" s="81"/>
      <c r="D121" s="188"/>
      <c r="E121" s="188"/>
      <c r="S121" s="82"/>
      <c r="T121" s="82"/>
    </row>
    <row r="122" spans="1:20">
      <c r="A122" s="81"/>
      <c r="B122" s="81"/>
      <c r="C122" s="81"/>
      <c r="D122" s="188"/>
      <c r="E122" s="188"/>
      <c r="S122" s="82"/>
      <c r="T122" s="82"/>
    </row>
    <row r="123" spans="1:20">
      <c r="A123" s="81"/>
      <c r="B123" s="81"/>
      <c r="C123" s="81"/>
      <c r="D123" s="188"/>
      <c r="E123" s="188"/>
      <c r="S123" s="82"/>
      <c r="T123" s="82"/>
    </row>
    <row r="124" spans="1:20">
      <c r="A124" s="81"/>
      <c r="B124" s="81"/>
      <c r="C124" s="81"/>
      <c r="D124" s="188"/>
      <c r="E124" s="188"/>
      <c r="S124" s="82"/>
      <c r="T124" s="82"/>
    </row>
  </sheetData>
  <mergeCells count="14">
    <mergeCell ref="C113:E113"/>
    <mergeCell ref="F12:F13"/>
    <mergeCell ref="G12:G13"/>
    <mergeCell ref="H12:M12"/>
    <mergeCell ref="N12:R12"/>
    <mergeCell ref="A1:R1"/>
    <mergeCell ref="A2:R2"/>
    <mergeCell ref="O9:P9"/>
    <mergeCell ref="Q9:R9"/>
    <mergeCell ref="A12:A13"/>
    <mergeCell ref="B12:B13"/>
    <mergeCell ref="A5:R5"/>
    <mergeCell ref="A4:R4"/>
    <mergeCell ref="C12:E13"/>
  </mergeCells>
  <printOptions horizontalCentered="1"/>
  <pageMargins left="0.74803149606299213" right="0.74803149606299213" top="1.1023622047244095" bottom="0.15748031496062992" header="0.43307086614173229" footer="0.23622047244094491"/>
  <pageSetup paperSize="9" scale="57" orientation="landscape" r:id="rId1"/>
  <headerFooter alignWithMargins="0"/>
  <rowBreaks count="1" manualBreakCount="1">
    <brk id="80" max="1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66492-FD58-40FF-A828-F51B0AD99B8B}">
  <sheetPr>
    <tabColor rgb="FF00B0F0"/>
  </sheetPr>
  <dimension ref="A1:S104"/>
  <sheetViews>
    <sheetView view="pageBreakPreview" topLeftCell="A64" zoomScale="85" zoomScaleNormal="85" workbookViewId="0">
      <selection activeCell="L22" sqref="L22"/>
    </sheetView>
  </sheetViews>
  <sheetFormatPr defaultColWidth="9.28515625" defaultRowHeight="12.75"/>
  <cols>
    <col min="1" max="1" width="4.5703125" style="12" customWidth="1"/>
    <col min="2" max="2" width="6.28515625" style="12" customWidth="1"/>
    <col min="3" max="3" width="40.42578125" style="12" customWidth="1"/>
    <col min="4" max="4" width="6.28515625" style="12" customWidth="1"/>
    <col min="5" max="5" width="9.5703125" style="12" customWidth="1"/>
    <col min="6" max="6" width="7.7109375" style="12" customWidth="1"/>
    <col min="7" max="7" width="8.7109375" style="12" customWidth="1"/>
    <col min="8" max="8" width="9.5703125" style="12" customWidth="1"/>
    <col min="9" max="9" width="10.28515625" style="12" customWidth="1"/>
    <col min="10" max="11" width="9.7109375" style="12" customWidth="1"/>
    <col min="12" max="12" width="10.28515625" style="12" customWidth="1"/>
    <col min="13" max="13" width="12" style="12" customWidth="1"/>
    <col min="14" max="14" width="11.7109375" style="12" customWidth="1"/>
    <col min="15" max="15" width="9.28515625" style="12" customWidth="1"/>
    <col min="16" max="16" width="11.42578125" style="12" customWidth="1"/>
    <col min="17" max="17" width="12.28515625" style="27" customWidth="1"/>
    <col min="18" max="18" width="9.28515625" style="27"/>
    <col min="19" max="19" width="11" style="12" customWidth="1"/>
    <col min="20" max="16384" width="9.28515625" style="12"/>
  </cols>
  <sheetData>
    <row r="1" spans="1:19" s="1" customFormat="1">
      <c r="A1" s="407" t="s">
        <v>817</v>
      </c>
      <c r="B1" s="407"/>
      <c r="C1" s="407"/>
      <c r="D1" s="407"/>
      <c r="E1" s="407"/>
      <c r="F1" s="407"/>
      <c r="G1" s="407"/>
      <c r="H1" s="407"/>
      <c r="I1" s="407"/>
      <c r="J1" s="407"/>
      <c r="K1" s="407"/>
      <c r="L1" s="407"/>
      <c r="M1" s="407"/>
      <c r="N1" s="407"/>
      <c r="O1" s="407"/>
      <c r="P1" s="407"/>
      <c r="Q1" s="26"/>
      <c r="R1" s="3"/>
    </row>
    <row r="2" spans="1:19" s="1" customFormat="1">
      <c r="A2" s="408" t="s">
        <v>63</v>
      </c>
      <c r="B2" s="408"/>
      <c r="C2" s="408"/>
      <c r="D2" s="408"/>
      <c r="E2" s="408"/>
      <c r="F2" s="408"/>
      <c r="G2" s="408"/>
      <c r="H2" s="408"/>
      <c r="I2" s="408"/>
      <c r="J2" s="408"/>
      <c r="K2" s="408"/>
      <c r="L2" s="408"/>
      <c r="M2" s="408"/>
      <c r="N2" s="408"/>
      <c r="O2" s="408"/>
      <c r="P2" s="408"/>
      <c r="Q2" s="3"/>
      <c r="R2" s="3"/>
    </row>
    <row r="3" spans="1:19" s="1" customFormat="1">
      <c r="A3" s="25"/>
      <c r="B3" s="25"/>
      <c r="C3" s="25"/>
      <c r="D3" s="25"/>
      <c r="E3" s="25"/>
      <c r="F3" s="25"/>
      <c r="G3" s="25"/>
      <c r="H3" s="25"/>
      <c r="I3" s="25"/>
      <c r="J3" s="25"/>
      <c r="K3" s="25"/>
      <c r="L3" s="25"/>
      <c r="M3" s="25"/>
      <c r="N3" s="25"/>
      <c r="O3" s="25"/>
      <c r="P3" s="25"/>
      <c r="Q3" s="3"/>
      <c r="R3" s="3"/>
    </row>
    <row r="4" spans="1:19" s="1" customFormat="1" ht="29.25" customHeight="1">
      <c r="A4" s="351" t="str">
        <f>'1.1 Pamati, ā.inž.'!$A$4</f>
        <v>Objekta nosaukums: VESELĪBAS UN SOCIĀLĀS APRŪPES CENTRS</v>
      </c>
      <c r="B4" s="351"/>
      <c r="C4" s="351"/>
      <c r="D4" s="351"/>
      <c r="E4" s="351"/>
      <c r="F4" s="351"/>
      <c r="G4" s="351"/>
      <c r="H4" s="351"/>
      <c r="I4" s="351"/>
      <c r="J4" s="351"/>
      <c r="K4" s="351"/>
      <c r="L4" s="351"/>
      <c r="M4" s="351"/>
      <c r="N4" s="351"/>
      <c r="O4" s="351"/>
      <c r="P4" s="351"/>
      <c r="Q4" s="3"/>
      <c r="R4" s="3"/>
    </row>
    <row r="5" spans="1:19" s="1" customFormat="1" ht="39.75" customHeight="1">
      <c r="A5" s="351" t="str">
        <f>'1.1 Pamati, ā.inž.'!$A$5</f>
        <v>Būves nosaukums: VESELĪBAS UN SOCIĀLĀS APRŪPES CENTRS</v>
      </c>
      <c r="B5" s="351"/>
      <c r="C5" s="351"/>
      <c r="D5" s="351"/>
      <c r="E5" s="351"/>
      <c r="F5" s="351"/>
      <c r="G5" s="351"/>
      <c r="H5" s="351"/>
      <c r="I5" s="351"/>
      <c r="J5" s="351"/>
      <c r="K5" s="351"/>
      <c r="L5" s="351"/>
      <c r="M5" s="351"/>
      <c r="N5" s="351"/>
      <c r="O5" s="351"/>
      <c r="P5" s="351"/>
      <c r="Q5" s="3"/>
      <c r="R5" s="3"/>
    </row>
    <row r="6" spans="1:19" s="1" customFormat="1">
      <c r="A6" s="2" t="str">
        <f>'1.1 Pamati, ā.inž.'!$A$6</f>
        <v>Objekta adrese: Liliju iela 109</v>
      </c>
      <c r="B6" s="2"/>
      <c r="C6" s="3"/>
      <c r="D6" s="4"/>
      <c r="E6" s="4"/>
      <c r="F6" s="4"/>
      <c r="G6" s="4"/>
      <c r="H6" s="3"/>
      <c r="I6" s="3"/>
      <c r="J6" s="3"/>
      <c r="K6" s="3"/>
      <c r="L6" s="3"/>
      <c r="M6" s="3"/>
      <c r="N6" s="3"/>
      <c r="O6" s="3"/>
      <c r="P6" s="3"/>
      <c r="Q6" s="3"/>
      <c r="R6" s="3"/>
    </row>
    <row r="7" spans="1:19" s="1" customFormat="1">
      <c r="A7" s="2" t="str">
        <f>'1.1 Pamati, ā.inž.'!$A$7</f>
        <v xml:space="preserve">Pasūtījuma Nr.: </v>
      </c>
      <c r="B7" s="2"/>
      <c r="C7" s="3"/>
      <c r="D7" s="4"/>
      <c r="E7" s="4"/>
      <c r="F7" s="4"/>
      <c r="G7" s="4"/>
      <c r="H7" s="3"/>
      <c r="I7" s="3"/>
      <c r="J7" s="3"/>
      <c r="K7" s="3"/>
      <c r="L7" s="3"/>
      <c r="M7" s="3"/>
      <c r="N7" s="3"/>
      <c r="O7" s="3"/>
      <c r="P7" s="3"/>
      <c r="Q7" s="3"/>
      <c r="R7" s="3"/>
    </row>
    <row r="8" spans="1:19" s="1" customFormat="1">
      <c r="A8" s="2"/>
      <c r="B8" s="2"/>
      <c r="C8" s="3"/>
      <c r="D8" s="4"/>
      <c r="E8" s="4"/>
      <c r="F8" s="4"/>
      <c r="G8" s="4"/>
      <c r="H8" s="3"/>
      <c r="I8" s="3"/>
      <c r="J8" s="3"/>
      <c r="K8" s="3"/>
      <c r="L8" s="3"/>
      <c r="M8" s="3"/>
      <c r="N8" s="3"/>
      <c r="O8" s="3"/>
      <c r="P8" s="3"/>
      <c r="Q8" s="3"/>
      <c r="R8" s="3"/>
    </row>
    <row r="9" spans="1:19" s="1" customFormat="1">
      <c r="A9" s="1" t="str">
        <f>'1.1 Pamati, ā.inž.'!$A$9</f>
        <v>Tāme sastādīta 2026.gada tirgus cenās</v>
      </c>
      <c r="C9" s="170"/>
      <c r="D9" s="4"/>
      <c r="H9" s="3"/>
      <c r="I9" s="3"/>
      <c r="J9" s="3"/>
      <c r="K9" s="5"/>
      <c r="L9" s="5"/>
      <c r="M9" s="409" t="s">
        <v>20</v>
      </c>
      <c r="N9" s="409"/>
      <c r="O9" s="410">
        <f>P93</f>
        <v>0</v>
      </c>
      <c r="P9" s="411"/>
      <c r="Q9" s="3"/>
      <c r="R9" s="3"/>
    </row>
    <row r="10" spans="1:19" s="1" customFormat="1">
      <c r="C10" s="170"/>
      <c r="D10" s="4"/>
      <c r="H10" s="3"/>
      <c r="I10" s="3"/>
      <c r="J10" s="3"/>
      <c r="K10" s="5"/>
      <c r="L10" s="5"/>
      <c r="M10" s="4"/>
      <c r="N10" s="4"/>
      <c r="O10" s="17"/>
      <c r="P10" s="33"/>
      <c r="Q10" s="3"/>
      <c r="R10" s="3"/>
    </row>
    <row r="11" spans="1:19" s="1" customFormat="1">
      <c r="A11" s="2"/>
      <c r="B11" s="2"/>
      <c r="C11" s="2"/>
      <c r="D11" s="3"/>
      <c r="P11" s="4" t="str">
        <f>Kops.1!$I$15</f>
        <v>Tāme sastādīta [datums]</v>
      </c>
      <c r="Q11" s="3"/>
      <c r="R11" s="3"/>
    </row>
    <row r="12" spans="1:19" s="1" customFormat="1" ht="12.75" customHeight="1">
      <c r="A12" s="416" t="s">
        <v>4</v>
      </c>
      <c r="B12" s="416" t="s">
        <v>24</v>
      </c>
      <c r="C12" s="418" t="s">
        <v>43</v>
      </c>
      <c r="D12" s="416" t="s">
        <v>1</v>
      </c>
      <c r="E12" s="412" t="s">
        <v>2</v>
      </c>
      <c r="F12" s="413" t="s">
        <v>5</v>
      </c>
      <c r="G12" s="414"/>
      <c r="H12" s="414"/>
      <c r="I12" s="414"/>
      <c r="J12" s="414"/>
      <c r="K12" s="415"/>
      <c r="L12" s="413" t="s">
        <v>3</v>
      </c>
      <c r="M12" s="414"/>
      <c r="N12" s="414"/>
      <c r="O12" s="414"/>
      <c r="P12" s="415"/>
      <c r="Q12" s="3"/>
      <c r="R12" s="3"/>
    </row>
    <row r="13" spans="1:19" s="1" customFormat="1" ht="57.75" customHeight="1">
      <c r="A13" s="417"/>
      <c r="B13" s="417"/>
      <c r="C13" s="419"/>
      <c r="D13" s="417"/>
      <c r="E13" s="412"/>
      <c r="F13" s="193" t="s">
        <v>25</v>
      </c>
      <c r="G13" s="193" t="s">
        <v>26</v>
      </c>
      <c r="H13" s="193" t="s">
        <v>39</v>
      </c>
      <c r="I13" s="193" t="s">
        <v>40</v>
      </c>
      <c r="J13" s="193" t="s">
        <v>41</v>
      </c>
      <c r="K13" s="193" t="s">
        <v>44</v>
      </c>
      <c r="L13" s="193" t="s">
        <v>27</v>
      </c>
      <c r="M13" s="193" t="s">
        <v>39</v>
      </c>
      <c r="N13" s="193" t="s">
        <v>40</v>
      </c>
      <c r="O13" s="193" t="s">
        <v>41</v>
      </c>
      <c r="P13" s="193" t="s">
        <v>45</v>
      </c>
      <c r="Q13" s="3"/>
      <c r="R13" s="3"/>
    </row>
    <row r="14" spans="1:19">
      <c r="A14" s="195"/>
      <c r="B14" s="196"/>
      <c r="C14" s="55" t="s">
        <v>827</v>
      </c>
      <c r="D14" s="197"/>
      <c r="E14" s="198"/>
      <c r="F14" s="199"/>
      <c r="G14" s="13"/>
      <c r="H14" s="13"/>
      <c r="I14" s="13"/>
      <c r="J14" s="13"/>
      <c r="K14" s="13">
        <f>ROUND(H14+I14+J14,2)</f>
        <v>0</v>
      </c>
      <c r="L14" s="13">
        <f>ROUND(F14*E14,2)</f>
        <v>0</v>
      </c>
      <c r="M14" s="14">
        <f>ROUND(H14*E14,2)</f>
        <v>0</v>
      </c>
      <c r="N14" s="14">
        <f>ROUND(I14*E14,2)</f>
        <v>0</v>
      </c>
      <c r="O14" s="14">
        <f>ROUND(J14*E14,2)</f>
        <v>0</v>
      </c>
      <c r="P14" s="13">
        <f>ROUND(M14+N14+O14,2)</f>
        <v>0</v>
      </c>
    </row>
    <row r="15" spans="1:19" ht="76.5">
      <c r="A15" s="195">
        <v>1</v>
      </c>
      <c r="B15" s="196"/>
      <c r="C15" s="56" t="s">
        <v>901</v>
      </c>
      <c r="D15" s="200" t="s">
        <v>618</v>
      </c>
      <c r="E15" s="35">
        <v>1</v>
      </c>
      <c r="F15" s="201"/>
      <c r="G15" s="202"/>
      <c r="H15" s="24"/>
      <c r="I15" s="24"/>
      <c r="J15" s="24"/>
      <c r="K15" s="13"/>
      <c r="L15" s="13"/>
      <c r="M15" s="14"/>
      <c r="N15" s="14"/>
      <c r="O15" s="14"/>
      <c r="P15" s="13"/>
      <c r="S15" s="27"/>
    </row>
    <row r="16" spans="1:19">
      <c r="A16" s="195">
        <v>2</v>
      </c>
      <c r="B16" s="196"/>
      <c r="C16" s="56" t="s">
        <v>149</v>
      </c>
      <c r="D16" s="200" t="s">
        <v>610</v>
      </c>
      <c r="E16" s="35">
        <v>1</v>
      </c>
      <c r="F16" s="201"/>
      <c r="G16" s="202"/>
      <c r="H16" s="24"/>
      <c r="I16" s="24"/>
      <c r="J16" s="24"/>
      <c r="K16" s="13"/>
      <c r="L16" s="13"/>
      <c r="M16" s="14"/>
      <c r="N16" s="14"/>
      <c r="O16" s="14"/>
      <c r="P16" s="13"/>
      <c r="S16" s="27"/>
    </row>
    <row r="17" spans="1:19">
      <c r="A17" s="195"/>
      <c r="B17" s="196"/>
      <c r="C17" s="34" t="s">
        <v>829</v>
      </c>
      <c r="D17" s="200"/>
      <c r="E17" s="35"/>
      <c r="F17" s="201"/>
      <c r="G17" s="202"/>
      <c r="H17" s="24"/>
      <c r="I17" s="24"/>
      <c r="J17" s="24"/>
      <c r="K17" s="13"/>
      <c r="L17" s="13"/>
      <c r="M17" s="14"/>
      <c r="N17" s="14"/>
      <c r="O17" s="14"/>
      <c r="P17" s="13"/>
      <c r="S17" s="27"/>
    </row>
    <row r="18" spans="1:19">
      <c r="A18" s="195">
        <v>3</v>
      </c>
      <c r="B18" s="196"/>
      <c r="C18" s="56" t="s">
        <v>830</v>
      </c>
      <c r="D18" s="200" t="s">
        <v>263</v>
      </c>
      <c r="E18" s="35">
        <v>100</v>
      </c>
      <c r="F18" s="201"/>
      <c r="G18" s="202"/>
      <c r="H18" s="24"/>
      <c r="I18" s="24"/>
      <c r="J18" s="24"/>
      <c r="K18" s="13"/>
      <c r="L18" s="13"/>
      <c r="M18" s="14"/>
      <c r="N18" s="14"/>
      <c r="O18" s="14"/>
      <c r="P18" s="13"/>
      <c r="S18" s="27"/>
    </row>
    <row r="19" spans="1:19">
      <c r="A19" s="195">
        <v>4</v>
      </c>
      <c r="B19" s="196"/>
      <c r="C19" s="56" t="s">
        <v>831</v>
      </c>
      <c r="D19" s="200" t="s">
        <v>263</v>
      </c>
      <c r="E19" s="35">
        <v>850</v>
      </c>
      <c r="F19" s="201"/>
      <c r="G19" s="202"/>
      <c r="H19" s="24"/>
      <c r="I19" s="24"/>
      <c r="J19" s="24"/>
      <c r="K19" s="13"/>
      <c r="L19" s="13"/>
      <c r="M19" s="14"/>
      <c r="N19" s="14"/>
      <c r="O19" s="14"/>
      <c r="P19" s="13"/>
      <c r="S19" s="27"/>
    </row>
    <row r="20" spans="1:19">
      <c r="A20" s="195">
        <v>5</v>
      </c>
      <c r="B20" s="196"/>
      <c r="C20" s="56" t="s">
        <v>833</v>
      </c>
      <c r="D20" s="200" t="s">
        <v>263</v>
      </c>
      <c r="E20" s="35">
        <v>1400</v>
      </c>
      <c r="F20" s="201"/>
      <c r="G20" s="202"/>
      <c r="H20" s="24"/>
      <c r="I20" s="24"/>
      <c r="J20" s="24"/>
      <c r="K20" s="13"/>
      <c r="L20" s="13"/>
      <c r="M20" s="14"/>
      <c r="N20" s="14"/>
      <c r="O20" s="14"/>
      <c r="P20" s="13"/>
      <c r="S20" s="27"/>
    </row>
    <row r="21" spans="1:19" ht="25.5">
      <c r="A21" s="195">
        <v>6</v>
      </c>
      <c r="B21" s="196"/>
      <c r="C21" s="56" t="s">
        <v>834</v>
      </c>
      <c r="D21" s="200" t="s">
        <v>263</v>
      </c>
      <c r="E21" s="35">
        <v>100</v>
      </c>
      <c r="F21" s="201"/>
      <c r="G21" s="202"/>
      <c r="H21" s="24"/>
      <c r="I21" s="24"/>
      <c r="J21" s="24"/>
      <c r="K21" s="13"/>
      <c r="L21" s="13"/>
      <c r="M21" s="14"/>
      <c r="N21" s="14"/>
      <c r="O21" s="14"/>
      <c r="P21" s="13"/>
      <c r="S21" s="27"/>
    </row>
    <row r="22" spans="1:19">
      <c r="A22" s="195">
        <v>7</v>
      </c>
      <c r="B22" s="196"/>
      <c r="C22" s="56" t="s">
        <v>835</v>
      </c>
      <c r="D22" s="200" t="s">
        <v>263</v>
      </c>
      <c r="E22" s="35">
        <v>80</v>
      </c>
      <c r="F22" s="201"/>
      <c r="G22" s="202"/>
      <c r="H22" s="24"/>
      <c r="I22" s="24"/>
      <c r="J22" s="24"/>
      <c r="K22" s="13"/>
      <c r="L22" s="13"/>
      <c r="M22" s="14"/>
      <c r="N22" s="14"/>
      <c r="O22" s="14"/>
      <c r="P22" s="13"/>
      <c r="S22" s="27"/>
    </row>
    <row r="23" spans="1:19" ht="25.5">
      <c r="A23" s="195">
        <v>8</v>
      </c>
      <c r="B23" s="196"/>
      <c r="C23" s="56" t="s">
        <v>836</v>
      </c>
      <c r="D23" s="200" t="s">
        <v>263</v>
      </c>
      <c r="E23" s="35">
        <v>120</v>
      </c>
      <c r="F23" s="201"/>
      <c r="G23" s="202"/>
      <c r="H23" s="24"/>
      <c r="I23" s="24"/>
      <c r="J23" s="24"/>
      <c r="K23" s="13"/>
      <c r="L23" s="13"/>
      <c r="M23" s="14"/>
      <c r="N23" s="14"/>
      <c r="O23" s="14"/>
      <c r="P23" s="13"/>
      <c r="S23" s="27"/>
    </row>
    <row r="24" spans="1:19" ht="25.5">
      <c r="A24" s="195">
        <v>9</v>
      </c>
      <c r="B24" s="196"/>
      <c r="C24" s="56" t="s">
        <v>837</v>
      </c>
      <c r="D24" s="200" t="s">
        <v>263</v>
      </c>
      <c r="E24" s="35">
        <v>40</v>
      </c>
      <c r="F24" s="201"/>
      <c r="G24" s="202"/>
      <c r="H24" s="24"/>
      <c r="I24" s="24"/>
      <c r="J24" s="24"/>
      <c r="K24" s="13"/>
      <c r="L24" s="13"/>
      <c r="M24" s="14"/>
      <c r="N24" s="14"/>
      <c r="O24" s="14"/>
      <c r="P24" s="13"/>
      <c r="S24" s="27"/>
    </row>
    <row r="25" spans="1:19">
      <c r="A25" s="195">
        <v>10</v>
      </c>
      <c r="B25" s="196"/>
      <c r="C25" s="56" t="s">
        <v>838</v>
      </c>
      <c r="D25" s="200" t="s">
        <v>263</v>
      </c>
      <c r="E25" s="35">
        <v>15</v>
      </c>
      <c r="F25" s="201"/>
      <c r="G25" s="202"/>
      <c r="H25" s="24"/>
      <c r="I25" s="24"/>
      <c r="J25" s="24"/>
      <c r="K25" s="13"/>
      <c r="L25" s="13"/>
      <c r="M25" s="14"/>
      <c r="N25" s="14"/>
      <c r="O25" s="14"/>
      <c r="P25" s="13"/>
      <c r="S25" s="27"/>
    </row>
    <row r="26" spans="1:19" ht="25.5">
      <c r="A26" s="195">
        <v>11</v>
      </c>
      <c r="B26" s="196"/>
      <c r="C26" s="56" t="s">
        <v>839</v>
      </c>
      <c r="D26" s="200" t="s">
        <v>263</v>
      </c>
      <c r="E26" s="35">
        <v>120</v>
      </c>
      <c r="F26" s="201"/>
      <c r="G26" s="202"/>
      <c r="H26" s="24"/>
      <c r="I26" s="24"/>
      <c r="J26" s="24"/>
      <c r="K26" s="13"/>
      <c r="L26" s="13"/>
      <c r="M26" s="14"/>
      <c r="N26" s="14"/>
      <c r="O26" s="14"/>
      <c r="P26" s="13"/>
      <c r="S26" s="27"/>
    </row>
    <row r="27" spans="1:19" ht="25.5">
      <c r="A27" s="195">
        <v>12</v>
      </c>
      <c r="B27" s="196"/>
      <c r="C27" s="56" t="s">
        <v>840</v>
      </c>
      <c r="D27" s="200" t="s">
        <v>263</v>
      </c>
      <c r="E27" s="35">
        <v>60</v>
      </c>
      <c r="F27" s="201"/>
      <c r="G27" s="202"/>
      <c r="H27" s="24"/>
      <c r="I27" s="24"/>
      <c r="J27" s="24"/>
      <c r="K27" s="13"/>
      <c r="L27" s="13"/>
      <c r="M27" s="14"/>
      <c r="N27" s="14"/>
      <c r="O27" s="14"/>
      <c r="P27" s="13"/>
      <c r="S27" s="27"/>
    </row>
    <row r="28" spans="1:19" ht="25.5">
      <c r="A28" s="195">
        <v>13</v>
      </c>
      <c r="B28" s="196"/>
      <c r="C28" s="56" t="s">
        <v>841</v>
      </c>
      <c r="D28" s="200" t="s">
        <v>263</v>
      </c>
      <c r="E28" s="35">
        <v>830</v>
      </c>
      <c r="F28" s="201"/>
      <c r="G28" s="202"/>
      <c r="H28" s="24"/>
      <c r="I28" s="24"/>
      <c r="J28" s="24"/>
      <c r="K28" s="13"/>
      <c r="L28" s="13"/>
      <c r="M28" s="14"/>
      <c r="N28" s="14"/>
      <c r="O28" s="14"/>
      <c r="P28" s="13"/>
      <c r="S28" s="27"/>
    </row>
    <row r="29" spans="1:19" ht="25.5">
      <c r="A29" s="195">
        <v>14</v>
      </c>
      <c r="B29" s="196"/>
      <c r="C29" s="56" t="s">
        <v>842</v>
      </c>
      <c r="D29" s="200" t="s">
        <v>263</v>
      </c>
      <c r="E29" s="35">
        <v>1350</v>
      </c>
      <c r="F29" s="201"/>
      <c r="G29" s="202"/>
      <c r="H29" s="24"/>
      <c r="I29" s="24"/>
      <c r="J29" s="24"/>
      <c r="K29" s="13"/>
      <c r="L29" s="13"/>
      <c r="M29" s="14"/>
      <c r="N29" s="14"/>
      <c r="O29" s="14"/>
      <c r="P29" s="13"/>
      <c r="S29" s="27"/>
    </row>
    <row r="30" spans="1:19" ht="25.5">
      <c r="A30" s="195">
        <v>15</v>
      </c>
      <c r="B30" s="196"/>
      <c r="C30" s="56" t="s">
        <v>843</v>
      </c>
      <c r="D30" s="200" t="s">
        <v>263</v>
      </c>
      <c r="E30" s="35">
        <v>100</v>
      </c>
      <c r="F30" s="201"/>
      <c r="G30" s="202"/>
      <c r="H30" s="24"/>
      <c r="I30" s="24"/>
      <c r="J30" s="24"/>
      <c r="K30" s="13"/>
      <c r="L30" s="13"/>
      <c r="M30" s="14"/>
      <c r="N30" s="14"/>
      <c r="O30" s="14"/>
      <c r="P30" s="13"/>
      <c r="S30" s="27"/>
    </row>
    <row r="31" spans="1:19" ht="25.5">
      <c r="A31" s="195">
        <v>16</v>
      </c>
      <c r="B31" s="196"/>
      <c r="C31" s="56" t="s">
        <v>845</v>
      </c>
      <c r="D31" s="200" t="s">
        <v>846</v>
      </c>
      <c r="E31" s="35">
        <v>1</v>
      </c>
      <c r="F31" s="201"/>
      <c r="G31" s="202"/>
      <c r="H31" s="24"/>
      <c r="I31" s="24"/>
      <c r="J31" s="24"/>
      <c r="K31" s="13"/>
      <c r="L31" s="13"/>
      <c r="M31" s="14"/>
      <c r="N31" s="14"/>
      <c r="O31" s="14"/>
      <c r="P31" s="13"/>
      <c r="S31" s="27"/>
    </row>
    <row r="32" spans="1:19">
      <c r="A32" s="195">
        <v>17</v>
      </c>
      <c r="B32" s="196"/>
      <c r="C32" s="56" t="s">
        <v>149</v>
      </c>
      <c r="D32" s="200" t="s">
        <v>846</v>
      </c>
      <c r="E32" s="35">
        <v>1</v>
      </c>
      <c r="F32" s="201"/>
      <c r="G32" s="202"/>
      <c r="H32" s="24"/>
      <c r="I32" s="24"/>
      <c r="J32" s="24"/>
      <c r="K32" s="13"/>
      <c r="L32" s="13"/>
      <c r="M32" s="14"/>
      <c r="N32" s="14"/>
      <c r="O32" s="14"/>
      <c r="P32" s="13"/>
      <c r="S32" s="27"/>
    </row>
    <row r="33" spans="1:19">
      <c r="A33" s="195">
        <v>18</v>
      </c>
      <c r="B33" s="196"/>
      <c r="C33" s="56" t="s">
        <v>847</v>
      </c>
      <c r="D33" s="200" t="s">
        <v>846</v>
      </c>
      <c r="E33" s="35">
        <v>1</v>
      </c>
      <c r="F33" s="201"/>
      <c r="G33" s="202"/>
      <c r="H33" s="24"/>
      <c r="I33" s="24"/>
      <c r="J33" s="24"/>
      <c r="K33" s="13"/>
      <c r="L33" s="13"/>
      <c r="M33" s="14"/>
      <c r="N33" s="14"/>
      <c r="O33" s="14"/>
      <c r="P33" s="13"/>
      <c r="S33" s="27"/>
    </row>
    <row r="34" spans="1:19">
      <c r="A34" s="195"/>
      <c r="B34" s="196"/>
      <c r="C34" s="34" t="s">
        <v>848</v>
      </c>
      <c r="D34" s="200"/>
      <c r="E34" s="35"/>
      <c r="F34" s="201"/>
      <c r="G34" s="201"/>
      <c r="H34" s="24"/>
      <c r="I34" s="24"/>
      <c r="J34" s="24"/>
      <c r="K34" s="13"/>
      <c r="L34" s="13"/>
      <c r="M34" s="14"/>
      <c r="N34" s="14"/>
      <c r="O34" s="14"/>
      <c r="P34" s="13"/>
      <c r="S34" s="27"/>
    </row>
    <row r="35" spans="1:19" ht="38.25">
      <c r="A35" s="195">
        <v>19</v>
      </c>
      <c r="B35" s="196"/>
      <c r="C35" s="56" t="s">
        <v>909</v>
      </c>
      <c r="D35" s="200" t="s">
        <v>618</v>
      </c>
      <c r="E35" s="35">
        <v>7</v>
      </c>
      <c r="F35" s="201"/>
      <c r="G35" s="202"/>
      <c r="H35" s="24"/>
      <c r="I35" s="24"/>
      <c r="J35" s="24"/>
      <c r="K35" s="13"/>
      <c r="L35" s="13"/>
      <c r="M35" s="14"/>
      <c r="N35" s="14"/>
      <c r="O35" s="14"/>
      <c r="P35" s="13"/>
      <c r="S35" s="27"/>
    </row>
    <row r="36" spans="1:19" ht="38.25">
      <c r="A36" s="195">
        <v>20</v>
      </c>
      <c r="B36" s="196"/>
      <c r="C36" s="56" t="s">
        <v>910</v>
      </c>
      <c r="D36" s="200" t="s">
        <v>618</v>
      </c>
      <c r="E36" s="35">
        <v>7</v>
      </c>
      <c r="F36" s="201"/>
      <c r="G36" s="202"/>
      <c r="H36" s="24"/>
      <c r="I36" s="24"/>
      <c r="J36" s="24"/>
      <c r="K36" s="13"/>
      <c r="L36" s="13"/>
      <c r="M36" s="14"/>
      <c r="N36" s="14"/>
      <c r="O36" s="14"/>
      <c r="P36" s="13"/>
      <c r="S36" s="27"/>
    </row>
    <row r="37" spans="1:19" ht="38.25">
      <c r="A37" s="195">
        <v>21</v>
      </c>
      <c r="B37" s="196"/>
      <c r="C37" s="56" t="s">
        <v>911</v>
      </c>
      <c r="D37" s="200" t="s">
        <v>618</v>
      </c>
      <c r="E37" s="35">
        <v>2</v>
      </c>
      <c r="F37" s="201"/>
      <c r="G37" s="202"/>
      <c r="H37" s="24"/>
      <c r="I37" s="24"/>
      <c r="J37" s="24"/>
      <c r="K37" s="13"/>
      <c r="L37" s="13"/>
      <c r="M37" s="14"/>
      <c r="N37" s="14"/>
      <c r="O37" s="14"/>
      <c r="P37" s="13"/>
      <c r="S37" s="27"/>
    </row>
    <row r="38" spans="1:19" ht="38.25">
      <c r="A38" s="195">
        <v>22</v>
      </c>
      <c r="B38" s="196"/>
      <c r="C38" s="56" t="s">
        <v>912</v>
      </c>
      <c r="D38" s="200" t="s">
        <v>618</v>
      </c>
      <c r="E38" s="35">
        <v>1</v>
      </c>
      <c r="F38" s="201"/>
      <c r="G38" s="202"/>
      <c r="H38" s="24"/>
      <c r="I38" s="24"/>
      <c r="J38" s="24"/>
      <c r="K38" s="13"/>
      <c r="L38" s="13"/>
      <c r="M38" s="14"/>
      <c r="N38" s="14"/>
      <c r="O38" s="14"/>
      <c r="P38" s="13"/>
      <c r="S38" s="27"/>
    </row>
    <row r="39" spans="1:19" ht="38.25">
      <c r="A39" s="195">
        <v>23</v>
      </c>
      <c r="B39" s="196"/>
      <c r="C39" s="56" t="s">
        <v>913</v>
      </c>
      <c r="D39" s="200" t="s">
        <v>618</v>
      </c>
      <c r="E39" s="35">
        <v>12</v>
      </c>
      <c r="F39" s="201"/>
      <c r="G39" s="202"/>
      <c r="H39" s="24"/>
      <c r="I39" s="24"/>
      <c r="J39" s="24"/>
      <c r="K39" s="13"/>
      <c r="L39" s="13"/>
      <c r="M39" s="14"/>
      <c r="N39" s="14"/>
      <c r="O39" s="14"/>
      <c r="P39" s="13"/>
      <c r="S39" s="27"/>
    </row>
    <row r="40" spans="1:19" ht="38.25">
      <c r="A40" s="195">
        <v>24</v>
      </c>
      <c r="B40" s="196"/>
      <c r="C40" s="56" t="s">
        <v>915</v>
      </c>
      <c r="D40" s="200" t="s">
        <v>618</v>
      </c>
      <c r="E40" s="35">
        <v>10</v>
      </c>
      <c r="F40" s="201"/>
      <c r="G40" s="202"/>
      <c r="H40" s="24"/>
      <c r="I40" s="24"/>
      <c r="J40" s="24"/>
      <c r="K40" s="13"/>
      <c r="L40" s="13"/>
      <c r="M40" s="14"/>
      <c r="N40" s="14"/>
      <c r="O40" s="14"/>
      <c r="P40" s="13"/>
      <c r="S40" s="27"/>
    </row>
    <row r="41" spans="1:19" ht="38.25">
      <c r="A41" s="195">
        <v>25</v>
      </c>
      <c r="B41" s="196"/>
      <c r="C41" s="56" t="s">
        <v>916</v>
      </c>
      <c r="D41" s="200" t="s">
        <v>618</v>
      </c>
      <c r="E41" s="35">
        <v>1</v>
      </c>
      <c r="F41" s="201"/>
      <c r="G41" s="202"/>
      <c r="H41" s="24"/>
      <c r="I41" s="24"/>
      <c r="J41" s="24"/>
      <c r="K41" s="13"/>
      <c r="L41" s="13"/>
      <c r="M41" s="14"/>
      <c r="N41" s="14"/>
      <c r="O41" s="14"/>
      <c r="P41" s="13"/>
      <c r="S41" s="27"/>
    </row>
    <row r="42" spans="1:19" ht="38.25">
      <c r="A42" s="195">
        <v>26</v>
      </c>
      <c r="B42" s="196"/>
      <c r="C42" s="56" t="s">
        <v>899</v>
      </c>
      <c r="D42" s="200" t="s">
        <v>618</v>
      </c>
      <c r="E42" s="35">
        <v>1</v>
      </c>
      <c r="F42" s="201"/>
      <c r="G42" s="202"/>
      <c r="H42" s="24"/>
      <c r="I42" s="24"/>
      <c r="J42" s="24"/>
      <c r="K42" s="13"/>
      <c r="L42" s="13"/>
      <c r="M42" s="14"/>
      <c r="N42" s="14"/>
      <c r="O42" s="14"/>
      <c r="P42" s="13"/>
      <c r="S42" s="27"/>
    </row>
    <row r="43" spans="1:19">
      <c r="A43" s="195">
        <v>27</v>
      </c>
      <c r="B43" s="196"/>
      <c r="C43" s="56" t="s">
        <v>851</v>
      </c>
      <c r="D43" s="200" t="s">
        <v>618</v>
      </c>
      <c r="E43" s="35">
        <v>1</v>
      </c>
      <c r="F43" s="201"/>
      <c r="G43" s="202"/>
      <c r="H43" s="24"/>
      <c r="I43" s="24"/>
      <c r="J43" s="24"/>
      <c r="K43" s="13"/>
      <c r="L43" s="13"/>
      <c r="M43" s="14"/>
      <c r="N43" s="14"/>
      <c r="O43" s="14"/>
      <c r="P43" s="13"/>
      <c r="S43" s="27"/>
    </row>
    <row r="44" spans="1:19" ht="47.25" customHeight="1">
      <c r="A44" s="195">
        <v>28</v>
      </c>
      <c r="B44" s="196"/>
      <c r="C44" s="56" t="s">
        <v>852</v>
      </c>
      <c r="D44" s="200" t="s">
        <v>618</v>
      </c>
      <c r="E44" s="35">
        <v>6</v>
      </c>
      <c r="F44" s="201"/>
      <c r="G44" s="202"/>
      <c r="H44" s="24"/>
      <c r="I44" s="24"/>
      <c r="J44" s="24"/>
      <c r="K44" s="13"/>
      <c r="L44" s="13"/>
      <c r="M44" s="14"/>
      <c r="N44" s="14"/>
      <c r="O44" s="14"/>
      <c r="P44" s="13"/>
      <c r="S44" s="27"/>
    </row>
    <row r="45" spans="1:19" ht="25.5">
      <c r="A45" s="195">
        <v>29</v>
      </c>
      <c r="B45" s="196"/>
      <c r="C45" s="56" t="s">
        <v>853</v>
      </c>
      <c r="D45" s="200" t="s">
        <v>846</v>
      </c>
      <c r="E45" s="35">
        <v>1</v>
      </c>
      <c r="F45" s="201"/>
      <c r="G45" s="202"/>
      <c r="H45" s="24"/>
      <c r="I45" s="24"/>
      <c r="J45" s="24"/>
      <c r="K45" s="13"/>
      <c r="L45" s="13"/>
      <c r="M45" s="14"/>
      <c r="N45" s="14"/>
      <c r="O45" s="14"/>
      <c r="P45" s="13"/>
      <c r="S45" s="27"/>
    </row>
    <row r="46" spans="1:19">
      <c r="A46" s="195"/>
      <c r="B46" s="196"/>
      <c r="C46" s="34" t="s">
        <v>854</v>
      </c>
      <c r="D46" s="200"/>
      <c r="E46" s="35"/>
      <c r="F46" s="201"/>
      <c r="G46" s="202"/>
      <c r="H46" s="24"/>
      <c r="I46" s="24"/>
      <c r="J46" s="24"/>
      <c r="K46" s="13"/>
      <c r="L46" s="13"/>
      <c r="M46" s="14"/>
      <c r="N46" s="14"/>
      <c r="O46" s="14"/>
      <c r="P46" s="13"/>
      <c r="S46" s="27"/>
    </row>
    <row r="47" spans="1:19" ht="38.25">
      <c r="A47" s="195">
        <v>30</v>
      </c>
      <c r="B47" s="196"/>
      <c r="C47" s="56" t="s">
        <v>917</v>
      </c>
      <c r="D47" s="200" t="s">
        <v>618</v>
      </c>
      <c r="E47" s="35">
        <v>150</v>
      </c>
      <c r="F47" s="201"/>
      <c r="G47" s="202"/>
      <c r="H47" s="24"/>
      <c r="I47" s="24"/>
      <c r="J47" s="24"/>
      <c r="K47" s="13"/>
      <c r="L47" s="13"/>
      <c r="M47" s="14"/>
      <c r="N47" s="14"/>
      <c r="O47" s="14"/>
      <c r="P47" s="13"/>
      <c r="S47" s="27"/>
    </row>
    <row r="48" spans="1:19" ht="38.25">
      <c r="A48" s="195">
        <v>31</v>
      </c>
      <c r="B48" s="196"/>
      <c r="C48" s="56" t="s">
        <v>918</v>
      </c>
      <c r="D48" s="200" t="s">
        <v>618</v>
      </c>
      <c r="E48" s="35">
        <v>17</v>
      </c>
      <c r="F48" s="201"/>
      <c r="G48" s="202"/>
      <c r="H48" s="24"/>
      <c r="I48" s="24"/>
      <c r="J48" s="24"/>
      <c r="K48" s="13"/>
      <c r="L48" s="13"/>
      <c r="M48" s="14"/>
      <c r="N48" s="14"/>
      <c r="O48" s="14"/>
      <c r="P48" s="13"/>
      <c r="S48" s="27"/>
    </row>
    <row r="49" spans="1:19" ht="51">
      <c r="A49" s="195">
        <v>32</v>
      </c>
      <c r="B49" s="196"/>
      <c r="C49" s="56" t="s">
        <v>919</v>
      </c>
      <c r="D49" s="200" t="s">
        <v>618</v>
      </c>
      <c r="E49" s="35">
        <v>4</v>
      </c>
      <c r="F49" s="201"/>
      <c r="G49" s="202"/>
      <c r="H49" s="24"/>
      <c r="I49" s="24"/>
      <c r="J49" s="24"/>
      <c r="K49" s="13"/>
      <c r="L49" s="13"/>
      <c r="M49" s="14"/>
      <c r="N49" s="14"/>
      <c r="O49" s="14"/>
      <c r="P49" s="13"/>
      <c r="S49" s="27"/>
    </row>
    <row r="50" spans="1:19">
      <c r="A50" s="195">
        <v>33</v>
      </c>
      <c r="B50" s="196"/>
      <c r="C50" s="56" t="s">
        <v>855</v>
      </c>
      <c r="D50" s="200" t="s">
        <v>846</v>
      </c>
      <c r="E50" s="35">
        <v>1</v>
      </c>
      <c r="F50" s="201"/>
      <c r="G50" s="202"/>
      <c r="H50" s="24"/>
      <c r="I50" s="24"/>
      <c r="J50" s="24"/>
      <c r="K50" s="13"/>
      <c r="L50" s="13"/>
      <c r="M50" s="14"/>
      <c r="N50" s="14"/>
      <c r="O50" s="14"/>
      <c r="P50" s="13"/>
      <c r="S50" s="27"/>
    </row>
    <row r="51" spans="1:19">
      <c r="A51" s="195">
        <v>34</v>
      </c>
      <c r="B51" s="196"/>
      <c r="C51" s="56" t="s">
        <v>856</v>
      </c>
      <c r="D51" s="200" t="s">
        <v>618</v>
      </c>
      <c r="E51" s="35">
        <v>28</v>
      </c>
      <c r="F51" s="201"/>
      <c r="G51" s="202"/>
      <c r="H51" s="24"/>
      <c r="I51" s="24"/>
      <c r="J51" s="24"/>
      <c r="K51" s="13"/>
      <c r="L51" s="13"/>
      <c r="M51" s="14"/>
      <c r="N51" s="14"/>
      <c r="O51" s="14"/>
      <c r="P51" s="13"/>
      <c r="S51" s="27"/>
    </row>
    <row r="52" spans="1:19">
      <c r="A52" s="195"/>
      <c r="B52" s="196"/>
      <c r="C52" s="34" t="s">
        <v>857</v>
      </c>
      <c r="D52" s="200"/>
      <c r="E52" s="35"/>
      <c r="F52" s="201"/>
      <c r="G52" s="202"/>
      <c r="H52" s="24"/>
      <c r="I52" s="24"/>
      <c r="J52" s="24"/>
      <c r="K52" s="13"/>
      <c r="L52" s="13"/>
      <c r="M52" s="14"/>
      <c r="N52" s="14"/>
      <c r="O52" s="14"/>
      <c r="P52" s="13"/>
      <c r="S52" s="27"/>
    </row>
    <row r="53" spans="1:19">
      <c r="A53" s="195">
        <v>35</v>
      </c>
      <c r="B53" s="196"/>
      <c r="C53" s="56" t="s">
        <v>858</v>
      </c>
      <c r="D53" s="200" t="s">
        <v>618</v>
      </c>
      <c r="E53" s="35">
        <v>1</v>
      </c>
      <c r="F53" s="201"/>
      <c r="G53" s="202"/>
      <c r="H53" s="24"/>
      <c r="I53" s="24"/>
      <c r="J53" s="24"/>
      <c r="K53" s="13"/>
      <c r="L53" s="13"/>
      <c r="M53" s="14"/>
      <c r="N53" s="14"/>
      <c r="O53" s="14"/>
      <c r="P53" s="13"/>
      <c r="S53" s="27"/>
    </row>
    <row r="54" spans="1:19" ht="51">
      <c r="A54" s="195">
        <v>36</v>
      </c>
      <c r="B54" s="196"/>
      <c r="C54" s="56" t="s">
        <v>859</v>
      </c>
      <c r="D54" s="200" t="s">
        <v>618</v>
      </c>
      <c r="E54" s="35">
        <v>1</v>
      </c>
      <c r="F54" s="201"/>
      <c r="G54" s="202"/>
      <c r="H54" s="24"/>
      <c r="I54" s="24"/>
      <c r="J54" s="24"/>
      <c r="K54" s="13"/>
      <c r="L54" s="13"/>
      <c r="M54" s="14"/>
      <c r="N54" s="14"/>
      <c r="O54" s="14"/>
      <c r="P54" s="13"/>
      <c r="S54" s="27"/>
    </row>
    <row r="55" spans="1:19" ht="38.25">
      <c r="A55" s="195">
        <v>37</v>
      </c>
      <c r="B55" s="196"/>
      <c r="C55" s="56" t="s">
        <v>860</v>
      </c>
      <c r="D55" s="200" t="s">
        <v>618</v>
      </c>
      <c r="E55" s="35">
        <v>2</v>
      </c>
      <c r="F55" s="201"/>
      <c r="G55" s="202"/>
      <c r="H55" s="24"/>
      <c r="I55" s="24"/>
      <c r="J55" s="24"/>
      <c r="K55" s="13"/>
      <c r="L55" s="13"/>
      <c r="M55" s="14"/>
      <c r="N55" s="14"/>
      <c r="O55" s="14"/>
      <c r="P55" s="13"/>
      <c r="S55" s="27"/>
    </row>
    <row r="56" spans="1:19" ht="38.25">
      <c r="A56" s="195">
        <v>38</v>
      </c>
      <c r="B56" s="196"/>
      <c r="C56" s="56" t="s">
        <v>861</v>
      </c>
      <c r="D56" s="200" t="s">
        <v>618</v>
      </c>
      <c r="E56" s="35">
        <v>6</v>
      </c>
      <c r="F56" s="201"/>
      <c r="G56" s="202"/>
      <c r="H56" s="24"/>
      <c r="I56" s="24"/>
      <c r="J56" s="24"/>
      <c r="K56" s="13"/>
      <c r="L56" s="13"/>
      <c r="M56" s="14"/>
      <c r="N56" s="14"/>
      <c r="O56" s="14"/>
      <c r="P56" s="13"/>
      <c r="S56" s="27"/>
    </row>
    <row r="57" spans="1:19" ht="25.5">
      <c r="A57" s="195">
        <v>39</v>
      </c>
      <c r="B57" s="196"/>
      <c r="C57" s="56" t="s">
        <v>862</v>
      </c>
      <c r="D57" s="200" t="s">
        <v>618</v>
      </c>
      <c r="E57" s="35">
        <v>1</v>
      </c>
      <c r="F57" s="201"/>
      <c r="G57" s="202"/>
      <c r="H57" s="24"/>
      <c r="I57" s="24"/>
      <c r="J57" s="24"/>
      <c r="K57" s="13"/>
      <c r="L57" s="13"/>
      <c r="M57" s="14"/>
      <c r="N57" s="14"/>
      <c r="O57" s="14"/>
      <c r="P57" s="13"/>
      <c r="S57" s="27"/>
    </row>
    <row r="58" spans="1:19" ht="25.5">
      <c r="A58" s="195">
        <v>40</v>
      </c>
      <c r="B58" s="196"/>
      <c r="C58" s="56" t="s">
        <v>863</v>
      </c>
      <c r="D58" s="200" t="s">
        <v>618</v>
      </c>
      <c r="E58" s="35">
        <v>2</v>
      </c>
      <c r="F58" s="201"/>
      <c r="G58" s="202"/>
      <c r="H58" s="24"/>
      <c r="I58" s="24"/>
      <c r="J58" s="24"/>
      <c r="K58" s="13"/>
      <c r="L58" s="13"/>
      <c r="M58" s="14"/>
      <c r="N58" s="14"/>
      <c r="O58" s="14"/>
      <c r="P58" s="13"/>
      <c r="S58" s="27"/>
    </row>
    <row r="59" spans="1:19" ht="25.5">
      <c r="A59" s="195">
        <v>41</v>
      </c>
      <c r="B59" s="196"/>
      <c r="C59" s="56" t="s">
        <v>900</v>
      </c>
      <c r="D59" s="200" t="s">
        <v>618</v>
      </c>
      <c r="E59" s="35">
        <v>36</v>
      </c>
      <c r="F59" s="201"/>
      <c r="G59" s="202"/>
      <c r="H59" s="24"/>
      <c r="I59" s="24"/>
      <c r="J59" s="24"/>
      <c r="K59" s="13"/>
      <c r="L59" s="13"/>
      <c r="M59" s="14"/>
      <c r="N59" s="14"/>
      <c r="O59" s="14"/>
      <c r="P59" s="13"/>
      <c r="S59" s="27"/>
    </row>
    <row r="60" spans="1:19" ht="50.25" customHeight="1">
      <c r="A60" s="195">
        <v>42</v>
      </c>
      <c r="B60" s="196"/>
      <c r="C60" s="56" t="s">
        <v>865</v>
      </c>
      <c r="D60" s="200" t="s">
        <v>618</v>
      </c>
      <c r="E60" s="35">
        <v>51</v>
      </c>
      <c r="F60" s="201"/>
      <c r="G60" s="202"/>
      <c r="H60" s="24"/>
      <c r="I60" s="24"/>
      <c r="J60" s="24"/>
      <c r="K60" s="13"/>
      <c r="L60" s="13"/>
      <c r="M60" s="14"/>
      <c r="N60" s="14"/>
      <c r="O60" s="14"/>
      <c r="P60" s="13"/>
      <c r="S60" s="27"/>
    </row>
    <row r="61" spans="1:19" ht="25.5">
      <c r="A61" s="195">
        <v>43</v>
      </c>
      <c r="B61" s="196"/>
      <c r="C61" s="56" t="s">
        <v>866</v>
      </c>
      <c r="D61" s="200" t="s">
        <v>618</v>
      </c>
      <c r="E61" s="35">
        <v>1</v>
      </c>
      <c r="F61" s="201"/>
      <c r="G61" s="202"/>
      <c r="H61" s="24"/>
      <c r="I61" s="24"/>
      <c r="J61" s="24"/>
      <c r="K61" s="13"/>
      <c r="L61" s="13"/>
      <c r="M61" s="14"/>
      <c r="N61" s="14"/>
      <c r="O61" s="14"/>
      <c r="P61" s="13"/>
      <c r="S61" s="27"/>
    </row>
    <row r="62" spans="1:19" ht="25.5">
      <c r="A62" s="195">
        <v>44</v>
      </c>
      <c r="B62" s="196"/>
      <c r="C62" s="56" t="s">
        <v>867</v>
      </c>
      <c r="D62" s="200" t="s">
        <v>618</v>
      </c>
      <c r="E62" s="35">
        <v>1</v>
      </c>
      <c r="F62" s="201"/>
      <c r="G62" s="202"/>
      <c r="H62" s="24"/>
      <c r="I62" s="24"/>
      <c r="J62" s="24"/>
      <c r="K62" s="13"/>
      <c r="L62" s="13"/>
      <c r="M62" s="14"/>
      <c r="N62" s="14"/>
      <c r="O62" s="14"/>
      <c r="P62" s="13"/>
      <c r="S62" s="27"/>
    </row>
    <row r="63" spans="1:19">
      <c r="A63" s="195">
        <v>45</v>
      </c>
      <c r="B63" s="196"/>
      <c r="C63" s="56" t="s">
        <v>868</v>
      </c>
      <c r="D63" s="200" t="s">
        <v>618</v>
      </c>
      <c r="E63" s="35">
        <v>6</v>
      </c>
      <c r="F63" s="201"/>
      <c r="G63" s="202"/>
      <c r="H63" s="24"/>
      <c r="I63" s="24"/>
      <c r="J63" s="24"/>
      <c r="K63" s="13"/>
      <c r="L63" s="13"/>
      <c r="M63" s="14"/>
      <c r="N63" s="14"/>
      <c r="O63" s="14"/>
      <c r="P63" s="13"/>
      <c r="S63" s="27"/>
    </row>
    <row r="64" spans="1:19">
      <c r="A64" s="195">
        <v>46</v>
      </c>
      <c r="B64" s="196"/>
      <c r="C64" s="56" t="s">
        <v>869</v>
      </c>
      <c r="D64" s="200" t="s">
        <v>618</v>
      </c>
      <c r="E64" s="35">
        <v>6</v>
      </c>
      <c r="F64" s="201"/>
      <c r="G64" s="202"/>
      <c r="H64" s="24"/>
      <c r="I64" s="24"/>
      <c r="J64" s="24"/>
      <c r="K64" s="13"/>
      <c r="L64" s="13"/>
      <c r="M64" s="14"/>
      <c r="N64" s="14"/>
      <c r="O64" s="14"/>
      <c r="P64" s="13"/>
      <c r="S64" s="27"/>
    </row>
    <row r="65" spans="1:19" ht="38.25">
      <c r="A65" s="195">
        <v>47</v>
      </c>
      <c r="B65" s="196"/>
      <c r="C65" s="56" t="s">
        <v>871</v>
      </c>
      <c r="D65" s="200" t="s">
        <v>618</v>
      </c>
      <c r="E65" s="35">
        <v>9</v>
      </c>
      <c r="F65" s="201"/>
      <c r="G65" s="202"/>
      <c r="H65" s="24"/>
      <c r="I65" s="24"/>
      <c r="J65" s="24"/>
      <c r="K65" s="13"/>
      <c r="L65" s="13"/>
      <c r="M65" s="14"/>
      <c r="N65" s="14"/>
      <c r="O65" s="14"/>
      <c r="P65" s="13"/>
      <c r="S65" s="27"/>
    </row>
    <row r="66" spans="1:19" ht="38.25">
      <c r="A66" s="195">
        <v>48</v>
      </c>
      <c r="B66" s="196"/>
      <c r="C66" s="56" t="s">
        <v>872</v>
      </c>
      <c r="D66" s="200" t="s">
        <v>618</v>
      </c>
      <c r="E66" s="35">
        <v>6</v>
      </c>
      <c r="F66" s="201"/>
      <c r="G66" s="202"/>
      <c r="H66" s="24"/>
      <c r="I66" s="24"/>
      <c r="J66" s="24"/>
      <c r="K66" s="13"/>
      <c r="L66" s="13"/>
      <c r="M66" s="14"/>
      <c r="N66" s="14"/>
      <c r="O66" s="14"/>
      <c r="P66" s="13"/>
      <c r="S66" s="27"/>
    </row>
    <row r="67" spans="1:19" ht="38.25">
      <c r="A67" s="195">
        <v>49</v>
      </c>
      <c r="B67" s="196"/>
      <c r="C67" s="56" t="s">
        <v>873</v>
      </c>
      <c r="D67" s="200" t="s">
        <v>618</v>
      </c>
      <c r="E67" s="35">
        <v>2</v>
      </c>
      <c r="F67" s="201"/>
      <c r="G67" s="202"/>
      <c r="H67" s="24"/>
      <c r="I67" s="24"/>
      <c r="J67" s="24"/>
      <c r="K67" s="13"/>
      <c r="L67" s="13"/>
      <c r="M67" s="14"/>
      <c r="N67" s="14"/>
      <c r="O67" s="14"/>
      <c r="P67" s="13"/>
      <c r="S67" s="27"/>
    </row>
    <row r="68" spans="1:19" ht="43.5" customHeight="1">
      <c r="A68" s="195">
        <v>50</v>
      </c>
      <c r="B68" s="196"/>
      <c r="C68" s="56" t="s">
        <v>874</v>
      </c>
      <c r="D68" s="200" t="s">
        <v>618</v>
      </c>
      <c r="E68" s="35">
        <v>2</v>
      </c>
      <c r="F68" s="201"/>
      <c r="G68" s="202"/>
      <c r="H68" s="24"/>
      <c r="I68" s="24"/>
      <c r="J68" s="24"/>
      <c r="K68" s="13"/>
      <c r="L68" s="13"/>
      <c r="M68" s="14"/>
      <c r="N68" s="14"/>
      <c r="O68" s="14"/>
      <c r="P68" s="13"/>
      <c r="S68" s="27"/>
    </row>
    <row r="69" spans="1:19" ht="25.5">
      <c r="A69" s="195">
        <v>51</v>
      </c>
      <c r="B69" s="196"/>
      <c r="C69" s="56" t="s">
        <v>875</v>
      </c>
      <c r="D69" s="200" t="s">
        <v>618</v>
      </c>
      <c r="E69" s="35">
        <v>9</v>
      </c>
      <c r="F69" s="201"/>
      <c r="G69" s="202"/>
      <c r="H69" s="24"/>
      <c r="I69" s="24"/>
      <c r="J69" s="24"/>
      <c r="K69" s="13"/>
      <c r="L69" s="13"/>
      <c r="M69" s="14"/>
      <c r="N69" s="14"/>
      <c r="O69" s="14"/>
      <c r="P69" s="13"/>
      <c r="S69" s="27"/>
    </row>
    <row r="70" spans="1:19" ht="38.25">
      <c r="A70" s="195">
        <v>52</v>
      </c>
      <c r="B70" s="196"/>
      <c r="C70" s="56" t="s">
        <v>879</v>
      </c>
      <c r="D70" s="200" t="s">
        <v>263</v>
      </c>
      <c r="E70" s="35">
        <v>45</v>
      </c>
      <c r="F70" s="201"/>
      <c r="G70" s="202"/>
      <c r="H70" s="24"/>
      <c r="I70" s="24"/>
      <c r="J70" s="24"/>
      <c r="K70" s="13"/>
      <c r="L70" s="13"/>
      <c r="M70" s="14"/>
      <c r="N70" s="14"/>
      <c r="O70" s="14"/>
      <c r="P70" s="13"/>
      <c r="S70" s="27"/>
    </row>
    <row r="71" spans="1:19" ht="25.5">
      <c r="A71" s="195">
        <v>53</v>
      </c>
      <c r="B71" s="196"/>
      <c r="C71" s="56" t="s">
        <v>877</v>
      </c>
      <c r="D71" s="200" t="s">
        <v>618</v>
      </c>
      <c r="E71" s="35">
        <v>9</v>
      </c>
      <c r="F71" s="201"/>
      <c r="G71" s="202"/>
      <c r="H71" s="24"/>
      <c r="I71" s="24"/>
      <c r="J71" s="24"/>
      <c r="K71" s="13"/>
      <c r="L71" s="13"/>
      <c r="M71" s="14"/>
      <c r="N71" s="14"/>
      <c r="O71" s="14"/>
      <c r="P71" s="13"/>
      <c r="S71" s="27"/>
    </row>
    <row r="72" spans="1:19" ht="25.5">
      <c r="A72" s="195">
        <v>54</v>
      </c>
      <c r="B72" s="196"/>
      <c r="C72" s="56" t="s">
        <v>878</v>
      </c>
      <c r="D72" s="200" t="s">
        <v>618</v>
      </c>
      <c r="E72" s="35">
        <v>14</v>
      </c>
      <c r="F72" s="201"/>
      <c r="G72" s="202"/>
      <c r="H72" s="24"/>
      <c r="I72" s="24"/>
      <c r="J72" s="24"/>
      <c r="K72" s="13"/>
      <c r="L72" s="13"/>
      <c r="M72" s="14"/>
      <c r="N72" s="14"/>
      <c r="O72" s="14"/>
      <c r="P72" s="13"/>
      <c r="S72" s="27"/>
    </row>
    <row r="73" spans="1:19" ht="45" customHeight="1">
      <c r="A73" s="195">
        <v>55</v>
      </c>
      <c r="B73" s="196"/>
      <c r="C73" s="56" t="s">
        <v>149</v>
      </c>
      <c r="D73" s="200" t="s">
        <v>846</v>
      </c>
      <c r="E73" s="35">
        <v>1</v>
      </c>
      <c r="F73" s="201"/>
      <c r="G73" s="202"/>
      <c r="H73" s="24"/>
      <c r="I73" s="24"/>
      <c r="J73" s="24"/>
      <c r="K73" s="13"/>
      <c r="L73" s="13"/>
      <c r="M73" s="14"/>
      <c r="N73" s="14"/>
      <c r="O73" s="14"/>
      <c r="P73" s="13"/>
      <c r="S73" s="27"/>
    </row>
    <row r="74" spans="1:19">
      <c r="A74" s="195"/>
      <c r="B74" s="196"/>
      <c r="C74" s="34" t="s">
        <v>880</v>
      </c>
      <c r="D74" s="200"/>
      <c r="E74" s="35"/>
      <c r="F74" s="201"/>
      <c r="G74" s="202"/>
      <c r="H74" s="24"/>
      <c r="I74" s="24"/>
      <c r="J74" s="24"/>
      <c r="K74" s="13"/>
      <c r="L74" s="13"/>
      <c r="M74" s="14"/>
      <c r="N74" s="14"/>
      <c r="O74" s="14"/>
      <c r="P74" s="13"/>
      <c r="S74" s="27"/>
    </row>
    <row r="75" spans="1:19" ht="25.5">
      <c r="A75" s="195">
        <v>56</v>
      </c>
      <c r="B75" s="196"/>
      <c r="C75" s="56" t="s">
        <v>881</v>
      </c>
      <c r="D75" s="200" t="s">
        <v>263</v>
      </c>
      <c r="E75" s="35">
        <v>2</v>
      </c>
      <c r="F75" s="201"/>
      <c r="G75" s="202"/>
      <c r="H75" s="24"/>
      <c r="I75" s="24"/>
      <c r="J75" s="24"/>
      <c r="K75" s="13"/>
      <c r="L75" s="13"/>
      <c r="M75" s="14"/>
      <c r="N75" s="14"/>
      <c r="O75" s="14"/>
      <c r="P75" s="13"/>
      <c r="S75" s="27"/>
    </row>
    <row r="76" spans="1:19" ht="25.5">
      <c r="A76" s="195">
        <v>57</v>
      </c>
      <c r="B76" s="196"/>
      <c r="C76" s="56" t="s">
        <v>882</v>
      </c>
      <c r="D76" s="200" t="s">
        <v>263</v>
      </c>
      <c r="E76" s="35">
        <v>40</v>
      </c>
      <c r="F76" s="201"/>
      <c r="G76" s="202"/>
      <c r="H76" s="24"/>
      <c r="I76" s="24"/>
      <c r="J76" s="24"/>
      <c r="K76" s="13"/>
      <c r="L76" s="13"/>
      <c r="M76" s="14"/>
      <c r="N76" s="14"/>
      <c r="O76" s="14"/>
      <c r="P76" s="13"/>
      <c r="S76" s="27"/>
    </row>
    <row r="77" spans="1:19">
      <c r="A77" s="195">
        <v>58</v>
      </c>
      <c r="B77" s="196"/>
      <c r="C77" s="56" t="s">
        <v>883</v>
      </c>
      <c r="D77" s="200" t="s">
        <v>846</v>
      </c>
      <c r="E77" s="35">
        <v>1</v>
      </c>
      <c r="F77" s="201"/>
      <c r="G77" s="202"/>
      <c r="H77" s="24"/>
      <c r="I77" s="24"/>
      <c r="J77" s="24"/>
      <c r="K77" s="13"/>
      <c r="L77" s="13"/>
      <c r="M77" s="14"/>
      <c r="N77" s="14"/>
      <c r="O77" s="14"/>
      <c r="P77" s="13"/>
      <c r="S77" s="27"/>
    </row>
    <row r="78" spans="1:19">
      <c r="A78" s="195"/>
      <c r="B78" s="196"/>
      <c r="C78" s="34" t="s">
        <v>884</v>
      </c>
      <c r="D78" s="200"/>
      <c r="E78" s="35"/>
      <c r="F78" s="201"/>
      <c r="G78" s="201"/>
      <c r="H78" s="24"/>
      <c r="I78" s="24"/>
      <c r="J78" s="24"/>
      <c r="K78" s="13"/>
      <c r="L78" s="13"/>
      <c r="M78" s="14"/>
      <c r="N78" s="14"/>
      <c r="O78" s="14"/>
      <c r="P78" s="13"/>
      <c r="S78" s="27"/>
    </row>
    <row r="79" spans="1:19">
      <c r="A79" s="195">
        <v>59</v>
      </c>
      <c r="B79" s="196"/>
      <c r="C79" s="56" t="s">
        <v>885</v>
      </c>
      <c r="D79" s="200" t="s">
        <v>263</v>
      </c>
      <c r="E79" s="35">
        <v>140</v>
      </c>
      <c r="F79" s="201"/>
      <c r="G79" s="202"/>
      <c r="H79" s="24"/>
      <c r="I79" s="24"/>
      <c r="J79" s="24"/>
      <c r="K79" s="13"/>
      <c r="L79" s="13"/>
      <c r="M79" s="14"/>
      <c r="N79" s="14"/>
      <c r="O79" s="14"/>
      <c r="P79" s="13"/>
      <c r="S79" s="27"/>
    </row>
    <row r="80" spans="1:19" ht="25.5">
      <c r="A80" s="195">
        <v>60</v>
      </c>
      <c r="B80" s="196"/>
      <c r="C80" s="56" t="s">
        <v>886</v>
      </c>
      <c r="D80" s="200" t="s">
        <v>263</v>
      </c>
      <c r="E80" s="35">
        <v>35</v>
      </c>
      <c r="F80" s="201"/>
      <c r="G80" s="202"/>
      <c r="H80" s="24"/>
      <c r="I80" s="24"/>
      <c r="J80" s="24"/>
      <c r="K80" s="13"/>
      <c r="L80" s="13"/>
      <c r="M80" s="14"/>
      <c r="N80" s="14"/>
      <c r="O80" s="14"/>
      <c r="P80" s="13"/>
      <c r="S80" s="27"/>
    </row>
    <row r="81" spans="1:19">
      <c r="A81" s="195">
        <v>61</v>
      </c>
      <c r="B81" s="196"/>
      <c r="C81" s="56" t="s">
        <v>887</v>
      </c>
      <c r="D81" s="200" t="s">
        <v>618</v>
      </c>
      <c r="E81" s="35">
        <v>7</v>
      </c>
      <c r="F81" s="201"/>
      <c r="G81" s="202"/>
      <c r="H81" s="24"/>
      <c r="I81" s="24"/>
      <c r="J81" s="24"/>
      <c r="K81" s="13"/>
      <c r="L81" s="13"/>
      <c r="M81" s="14"/>
      <c r="N81" s="14"/>
      <c r="O81" s="14"/>
      <c r="P81" s="13"/>
      <c r="S81" s="27"/>
    </row>
    <row r="82" spans="1:19">
      <c r="A82" s="195">
        <v>62</v>
      </c>
      <c r="B82" s="196"/>
      <c r="C82" s="56" t="s">
        <v>888</v>
      </c>
      <c r="D82" s="200" t="s">
        <v>618</v>
      </c>
      <c r="E82" s="35">
        <v>14</v>
      </c>
      <c r="F82" s="201"/>
      <c r="G82" s="202"/>
      <c r="H82" s="24"/>
      <c r="I82" s="24"/>
      <c r="J82" s="24"/>
      <c r="K82" s="13"/>
      <c r="L82" s="13"/>
      <c r="M82" s="14"/>
      <c r="N82" s="14"/>
      <c r="O82" s="14"/>
      <c r="P82" s="13"/>
      <c r="S82" s="27"/>
    </row>
    <row r="83" spans="1:19">
      <c r="A83" s="195">
        <v>63</v>
      </c>
      <c r="B83" s="196"/>
      <c r="C83" s="56" t="s">
        <v>889</v>
      </c>
      <c r="D83" s="200" t="s">
        <v>618</v>
      </c>
      <c r="E83" s="35">
        <v>5</v>
      </c>
      <c r="F83" s="201"/>
      <c r="G83" s="202"/>
      <c r="H83" s="24"/>
      <c r="I83" s="24"/>
      <c r="J83" s="24"/>
      <c r="K83" s="13"/>
      <c r="L83" s="13"/>
      <c r="M83" s="14"/>
      <c r="N83" s="14"/>
      <c r="O83" s="14"/>
      <c r="P83" s="13"/>
      <c r="S83" s="27"/>
    </row>
    <row r="84" spans="1:19" ht="25.5">
      <c r="A84" s="195">
        <v>64</v>
      </c>
      <c r="B84" s="196"/>
      <c r="C84" s="56" t="s">
        <v>890</v>
      </c>
      <c r="D84" s="200" t="s">
        <v>618</v>
      </c>
      <c r="E84" s="35">
        <v>130</v>
      </c>
      <c r="F84" s="201"/>
      <c r="G84" s="202"/>
      <c r="H84" s="24"/>
      <c r="I84" s="24"/>
      <c r="J84" s="24"/>
      <c r="K84" s="13"/>
      <c r="L84" s="13"/>
      <c r="M84" s="14"/>
      <c r="N84" s="14"/>
      <c r="O84" s="14"/>
      <c r="P84" s="13"/>
      <c r="S84" s="27"/>
    </row>
    <row r="85" spans="1:19" ht="25.5">
      <c r="A85" s="195">
        <v>65</v>
      </c>
      <c r="B85" s="196"/>
      <c r="C85" s="56" t="s">
        <v>891</v>
      </c>
      <c r="D85" s="200" t="s">
        <v>618</v>
      </c>
      <c r="E85" s="35">
        <v>70</v>
      </c>
      <c r="F85" s="201"/>
      <c r="G85" s="202"/>
      <c r="H85" s="24"/>
      <c r="I85" s="24"/>
      <c r="J85" s="24"/>
      <c r="K85" s="13"/>
      <c r="L85" s="13"/>
      <c r="M85" s="14"/>
      <c r="N85" s="14"/>
      <c r="O85" s="14"/>
      <c r="P85" s="13"/>
      <c r="S85" s="27"/>
    </row>
    <row r="86" spans="1:19">
      <c r="A86" s="195">
        <v>66</v>
      </c>
      <c r="B86" s="196"/>
      <c r="C86" s="56" t="s">
        <v>892</v>
      </c>
      <c r="D86" s="200" t="s">
        <v>618</v>
      </c>
      <c r="E86" s="35">
        <v>5</v>
      </c>
      <c r="F86" s="201"/>
      <c r="G86" s="202"/>
      <c r="H86" s="24"/>
      <c r="I86" s="24"/>
      <c r="J86" s="24"/>
      <c r="K86" s="13"/>
      <c r="L86" s="13"/>
      <c r="M86" s="14"/>
      <c r="N86" s="14"/>
      <c r="O86" s="14"/>
      <c r="P86" s="13"/>
      <c r="S86" s="27"/>
    </row>
    <row r="87" spans="1:19" ht="25.5">
      <c r="A87" s="195">
        <v>67</v>
      </c>
      <c r="B87" s="196"/>
      <c r="C87" s="56" t="s">
        <v>893</v>
      </c>
      <c r="D87" s="200" t="s">
        <v>618</v>
      </c>
      <c r="E87" s="35">
        <v>5</v>
      </c>
      <c r="F87" s="201"/>
      <c r="G87" s="202"/>
      <c r="H87" s="24"/>
      <c r="I87" s="24"/>
      <c r="J87" s="24"/>
      <c r="K87" s="13"/>
      <c r="L87" s="13"/>
      <c r="M87" s="14"/>
      <c r="N87" s="14"/>
      <c r="O87" s="14"/>
      <c r="P87" s="13"/>
      <c r="S87" s="27"/>
    </row>
    <row r="88" spans="1:19">
      <c r="A88" s="195">
        <v>68</v>
      </c>
      <c r="B88" s="196"/>
      <c r="C88" s="56" t="s">
        <v>894</v>
      </c>
      <c r="D88" s="200" t="s">
        <v>618</v>
      </c>
      <c r="E88" s="35">
        <v>5</v>
      </c>
      <c r="F88" s="201"/>
      <c r="G88" s="202"/>
      <c r="H88" s="24"/>
      <c r="I88" s="24"/>
      <c r="J88" s="24"/>
      <c r="K88" s="13"/>
      <c r="L88" s="13"/>
      <c r="M88" s="14"/>
      <c r="N88" s="14"/>
      <c r="O88" s="14"/>
      <c r="P88" s="13"/>
      <c r="S88" s="27"/>
    </row>
    <row r="89" spans="1:19">
      <c r="A89" s="195">
        <v>69</v>
      </c>
      <c r="B89" s="196"/>
      <c r="C89" s="56" t="s">
        <v>895</v>
      </c>
      <c r="D89" s="200" t="s">
        <v>263</v>
      </c>
      <c r="E89" s="35">
        <v>10</v>
      </c>
      <c r="F89" s="201"/>
      <c r="G89" s="202"/>
      <c r="H89" s="24"/>
      <c r="I89" s="24"/>
      <c r="J89" s="24"/>
      <c r="K89" s="13"/>
      <c r="L89" s="13"/>
      <c r="M89" s="14"/>
      <c r="N89" s="14"/>
      <c r="O89" s="14"/>
      <c r="P89" s="13"/>
      <c r="S89" s="27"/>
    </row>
    <row r="90" spans="1:19">
      <c r="A90" s="195"/>
      <c r="B90" s="196"/>
      <c r="C90" s="34" t="s">
        <v>955</v>
      </c>
      <c r="D90" s="200"/>
      <c r="E90" s="35"/>
      <c r="F90" s="201"/>
      <c r="G90" s="201"/>
      <c r="H90" s="24"/>
      <c r="I90" s="24"/>
      <c r="J90" s="24"/>
      <c r="K90" s="13"/>
      <c r="L90" s="13"/>
      <c r="M90" s="14"/>
      <c r="N90" s="14"/>
      <c r="O90" s="14"/>
      <c r="P90" s="13"/>
      <c r="S90" s="27"/>
    </row>
    <row r="91" spans="1:19">
      <c r="A91" s="203">
        <f>A89+1</f>
        <v>70</v>
      </c>
      <c r="B91" s="204"/>
      <c r="C91" s="57" t="s">
        <v>956</v>
      </c>
      <c r="D91" s="200" t="s">
        <v>610</v>
      </c>
      <c r="E91" s="35">
        <v>1</v>
      </c>
      <c r="F91" s="201"/>
      <c r="G91" s="202"/>
      <c r="H91" s="24"/>
      <c r="I91" s="24"/>
      <c r="J91" s="24"/>
      <c r="K91" s="13"/>
      <c r="L91" s="13"/>
      <c r="M91" s="14"/>
      <c r="N91" s="14"/>
      <c r="O91" s="14"/>
      <c r="P91" s="13"/>
      <c r="S91" s="27"/>
    </row>
    <row r="92" spans="1:19">
      <c r="A92" s="46"/>
      <c r="B92" s="46"/>
      <c r="C92" s="57"/>
      <c r="D92" s="42"/>
      <c r="E92" s="43"/>
      <c r="F92" s="98"/>
      <c r="G92" s="99"/>
      <c r="H92" s="44"/>
      <c r="I92" s="44"/>
      <c r="J92" s="44"/>
      <c r="K92" s="13"/>
      <c r="L92" s="13"/>
      <c r="M92" s="14"/>
      <c r="N92" s="14"/>
      <c r="O92" s="14"/>
      <c r="P92" s="13"/>
    </row>
    <row r="93" spans="1:19" s="1" customFormat="1" ht="38.25" customHeight="1">
      <c r="A93" s="45"/>
      <c r="B93" s="47"/>
      <c r="C93" s="62" t="str">
        <f>'1.1 Pamati, ā.inž.'!$C$43</f>
        <v xml:space="preserve">Tiešās izmaksas kopā, t. sk. darba devēja sociālais nodoklis </v>
      </c>
      <c r="D93" s="48"/>
      <c r="E93" s="41"/>
      <c r="F93" s="7"/>
      <c r="G93" s="7"/>
      <c r="H93" s="7"/>
      <c r="I93" s="7"/>
      <c r="J93" s="7"/>
      <c r="K93" s="8"/>
      <c r="L93" s="8">
        <f>SUM(L14:L92)</f>
        <v>0</v>
      </c>
      <c r="M93" s="8">
        <f>SUM(M14:M92)</f>
        <v>0</v>
      </c>
      <c r="N93" s="8">
        <f>SUM(N14:N92)</f>
        <v>0</v>
      </c>
      <c r="O93" s="8">
        <f>SUM(O14:O92)</f>
        <v>0</v>
      </c>
      <c r="P93" s="8">
        <f>SUM(P14:P92)</f>
        <v>0</v>
      </c>
      <c r="Q93" s="3"/>
      <c r="R93" s="3"/>
    </row>
    <row r="94" spans="1:19" s="207" customFormat="1">
      <c r="A94" s="205"/>
      <c r="B94" s="205"/>
      <c r="C94" s="206"/>
    </row>
    <row r="95" spans="1:19" s="207" customFormat="1">
      <c r="A95" s="208"/>
      <c r="B95" s="170"/>
      <c r="C95" s="206"/>
    </row>
    <row r="96" spans="1:19" s="207" customFormat="1">
      <c r="A96" s="205"/>
      <c r="B96" s="205"/>
      <c r="C96" s="206"/>
    </row>
    <row r="97" spans="1:18" s="207" customFormat="1">
      <c r="A97" s="170" t="str">
        <f>'1.1 Pamati, ā.inž.'!$A$47</f>
        <v xml:space="preserve">Sastādīja: </v>
      </c>
      <c r="B97" s="18"/>
      <c r="C97" s="209"/>
    </row>
    <row r="98" spans="1:18">
      <c r="A98" s="170"/>
      <c r="B98" s="27"/>
      <c r="C98" s="210"/>
      <c r="F98" s="211"/>
      <c r="Q98" s="12"/>
      <c r="R98" s="12"/>
    </row>
    <row r="99" spans="1:18">
      <c r="A99" s="170"/>
      <c r="B99" s="27"/>
      <c r="C99" s="27"/>
      <c r="Q99" s="12"/>
      <c r="R99" s="12"/>
    </row>
    <row r="100" spans="1:18" s="27" customFormat="1">
      <c r="A100" s="174"/>
      <c r="D100" s="12"/>
      <c r="E100" s="12"/>
      <c r="F100" s="12"/>
    </row>
    <row r="101" spans="1:18">
      <c r="A101" s="170" t="str">
        <f>'1.1 Pamati, ā.inž.'!$A$51</f>
        <v xml:space="preserve">Pārbaudīja: </v>
      </c>
      <c r="B101" s="27"/>
      <c r="C101" s="27"/>
      <c r="Q101" s="12"/>
      <c r="R101" s="12"/>
    </row>
    <row r="102" spans="1:18">
      <c r="A102" s="27"/>
      <c r="B102" s="27"/>
      <c r="C102" s="27"/>
      <c r="Q102" s="12"/>
      <c r="R102" s="12"/>
    </row>
    <row r="103" spans="1:18">
      <c r="A103" s="27"/>
      <c r="B103" s="27"/>
      <c r="C103" s="27"/>
      <c r="Q103" s="12"/>
      <c r="R103" s="12"/>
    </row>
    <row r="104" spans="1:18">
      <c r="A104" s="27"/>
      <c r="B104" s="27"/>
      <c r="C104" s="27"/>
      <c r="Q104" s="12"/>
      <c r="R104" s="12"/>
    </row>
  </sheetData>
  <mergeCells count="13">
    <mergeCell ref="E12:E13"/>
    <mergeCell ref="F12:K12"/>
    <mergeCell ref="A5:P5"/>
    <mergeCell ref="A4:P4"/>
    <mergeCell ref="L12:P12"/>
    <mergeCell ref="A1:P1"/>
    <mergeCell ref="A2:P2"/>
    <mergeCell ref="M9:N9"/>
    <mergeCell ref="O9:P9"/>
    <mergeCell ref="A12:A13"/>
    <mergeCell ref="B12:B13"/>
    <mergeCell ref="C12:C13"/>
    <mergeCell ref="D12:D13"/>
  </mergeCells>
  <printOptions horizontalCentered="1"/>
  <pageMargins left="0.74803149606299213" right="0.74803149606299213" top="1.0629921259842521" bottom="0.15748031496062992" header="0.43307086614173229" footer="0.23622047244094491"/>
  <pageSetup paperSize="9" scale="68"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E0699-E149-4198-A9EF-485EBF831A3A}">
  <sheetPr>
    <tabColor rgb="FF00B0F0"/>
  </sheetPr>
  <dimension ref="A1:U160"/>
  <sheetViews>
    <sheetView view="pageBreakPreview" topLeftCell="A142" zoomScale="85" zoomScaleNormal="85" workbookViewId="0">
      <selection activeCell="O20" sqref="O20"/>
    </sheetView>
  </sheetViews>
  <sheetFormatPr defaultColWidth="9.28515625" defaultRowHeight="12.75"/>
  <cols>
    <col min="1" max="1" width="4.5703125" style="82" customWidth="1"/>
    <col min="2" max="2" width="5.42578125" style="82" customWidth="1"/>
    <col min="3" max="3" width="29.7109375" style="82" customWidth="1"/>
    <col min="4" max="4" width="18.42578125" style="190" customWidth="1"/>
    <col min="5" max="5" width="13.28515625" style="190" customWidth="1"/>
    <col min="6" max="6" width="5.7109375" style="82" customWidth="1"/>
    <col min="7" max="7" width="9.42578125" style="82" customWidth="1"/>
    <col min="8" max="9" width="8.7109375" style="82" customWidth="1"/>
    <col min="10" max="10" width="9.5703125" style="82" customWidth="1"/>
    <col min="11" max="11" width="10.28515625" style="82" customWidth="1"/>
    <col min="12" max="12" width="10.42578125" style="82" customWidth="1"/>
    <col min="13" max="13" width="10" style="82" customWidth="1"/>
    <col min="14" max="14" width="9.7109375" style="82" customWidth="1"/>
    <col min="15" max="15" width="10.5703125" style="82" customWidth="1"/>
    <col min="16" max="16" width="11.28515625" style="82" customWidth="1"/>
    <col min="17"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818</v>
      </c>
      <c r="B1" s="392"/>
      <c r="C1" s="392"/>
      <c r="D1" s="392"/>
      <c r="E1" s="392"/>
      <c r="F1" s="392"/>
      <c r="G1" s="392"/>
      <c r="H1" s="392"/>
      <c r="I1" s="392"/>
      <c r="J1" s="392"/>
      <c r="K1" s="392"/>
      <c r="L1" s="392"/>
      <c r="M1" s="392"/>
      <c r="N1" s="392"/>
      <c r="O1" s="392"/>
      <c r="P1" s="392"/>
      <c r="Q1" s="392"/>
      <c r="R1" s="392"/>
      <c r="S1" s="63"/>
      <c r="T1" s="64"/>
    </row>
    <row r="2" spans="1:21" s="65" customFormat="1">
      <c r="A2" s="393" t="s">
        <v>64</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58"/>
      <c r="F3" s="66"/>
      <c r="G3" s="66"/>
      <c r="H3" s="66"/>
      <c r="I3" s="66"/>
      <c r="J3" s="66"/>
      <c r="K3" s="66"/>
      <c r="L3" s="66"/>
      <c r="M3" s="66"/>
      <c r="N3" s="66"/>
      <c r="O3" s="66"/>
      <c r="P3" s="66"/>
      <c r="Q3" s="66"/>
      <c r="R3" s="66"/>
      <c r="S3" s="64"/>
      <c r="T3" s="64"/>
    </row>
    <row r="4" spans="1:21" s="65" customFormat="1" ht="27.75"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41.25"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5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59"/>
      <c r="F7" s="70"/>
      <c r="G7" s="70"/>
      <c r="H7" s="70"/>
      <c r="I7" s="70"/>
      <c r="J7" s="64"/>
      <c r="K7" s="64"/>
      <c r="L7" s="64"/>
      <c r="M7" s="64"/>
      <c r="N7" s="64"/>
      <c r="O7" s="64"/>
      <c r="P7" s="64"/>
      <c r="Q7" s="64"/>
      <c r="R7" s="64"/>
      <c r="S7" s="64"/>
      <c r="T7" s="64"/>
    </row>
    <row r="8" spans="1:21" s="65" customFormat="1">
      <c r="A8" s="68"/>
      <c r="B8" s="68"/>
      <c r="C8" s="64"/>
      <c r="D8" s="59"/>
      <c r="E8" s="5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R149</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58.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ht="25.5">
      <c r="A14" s="74">
        <f>ROW()-13</f>
        <v>1</v>
      </c>
      <c r="B14" s="177"/>
      <c r="C14" s="39" t="s">
        <v>290</v>
      </c>
      <c r="D14" s="191"/>
      <c r="E14" s="192"/>
      <c r="F14" s="96"/>
      <c r="G14" s="86"/>
      <c r="H14" s="86"/>
      <c r="I14" s="86"/>
      <c r="J14" s="83"/>
      <c r="K14" s="83"/>
      <c r="L14" s="83"/>
      <c r="M14" s="79"/>
      <c r="N14" s="79"/>
      <c r="O14" s="80"/>
      <c r="P14" s="80"/>
      <c r="Q14" s="80"/>
      <c r="R14" s="79"/>
      <c r="S14" s="125"/>
      <c r="T14" s="125"/>
      <c r="U14" s="125"/>
    </row>
    <row r="15" spans="1:21">
      <c r="A15" s="177">
        <f t="shared" ref="A15:A78" si="0">ROW()-13</f>
        <v>2</v>
      </c>
      <c r="B15" s="177"/>
      <c r="C15" s="94" t="s">
        <v>291</v>
      </c>
      <c r="D15" s="95"/>
      <c r="E15" s="84"/>
      <c r="F15" s="96"/>
      <c r="G15" s="86"/>
      <c r="H15" s="86"/>
      <c r="I15" s="178"/>
      <c r="J15" s="83"/>
      <c r="K15" s="83"/>
      <c r="L15" s="83"/>
      <c r="M15" s="79"/>
      <c r="N15" s="79"/>
      <c r="O15" s="80"/>
      <c r="P15" s="80"/>
      <c r="Q15" s="80"/>
      <c r="R15" s="79"/>
      <c r="U15" s="81"/>
    </row>
    <row r="16" spans="1:21" ht="25.5">
      <c r="A16" s="177">
        <f t="shared" si="0"/>
        <v>3</v>
      </c>
      <c r="B16" s="177"/>
      <c r="C16" s="97" t="s">
        <v>292</v>
      </c>
      <c r="D16" s="95" t="s">
        <v>293</v>
      </c>
      <c r="E16" s="84" t="s">
        <v>449</v>
      </c>
      <c r="F16" s="96" t="s">
        <v>618</v>
      </c>
      <c r="G16" s="86">
        <v>1</v>
      </c>
      <c r="H16" s="86"/>
      <c r="I16" s="178"/>
      <c r="J16" s="83"/>
      <c r="K16" s="83"/>
      <c r="L16" s="83"/>
      <c r="M16" s="79"/>
      <c r="N16" s="79"/>
      <c r="O16" s="80"/>
      <c r="P16" s="80"/>
      <c r="Q16" s="80"/>
      <c r="R16" s="79"/>
      <c r="U16" s="81"/>
    </row>
    <row r="17" spans="1:21" ht="25.5">
      <c r="A17" s="177">
        <f t="shared" si="0"/>
        <v>4</v>
      </c>
      <c r="B17" s="177"/>
      <c r="C17" s="97" t="s">
        <v>294</v>
      </c>
      <c r="D17" s="95" t="s">
        <v>295</v>
      </c>
      <c r="E17" s="84"/>
      <c r="F17" s="96" t="s">
        <v>618</v>
      </c>
      <c r="G17" s="86">
        <v>6</v>
      </c>
      <c r="H17" s="86"/>
      <c r="I17" s="178"/>
      <c r="J17" s="83"/>
      <c r="K17" s="83"/>
      <c r="L17" s="83"/>
      <c r="M17" s="79"/>
      <c r="N17" s="79"/>
      <c r="O17" s="80"/>
      <c r="P17" s="80"/>
      <c r="Q17" s="80"/>
      <c r="R17" s="79"/>
      <c r="U17" s="81"/>
    </row>
    <row r="18" spans="1:21" ht="25.5">
      <c r="A18" s="177">
        <f t="shared" si="0"/>
        <v>5</v>
      </c>
      <c r="B18" s="177"/>
      <c r="C18" s="97" t="s">
        <v>296</v>
      </c>
      <c r="D18" s="95" t="s">
        <v>297</v>
      </c>
      <c r="E18" s="84"/>
      <c r="F18" s="96" t="s">
        <v>618</v>
      </c>
      <c r="G18" s="86">
        <v>6</v>
      </c>
      <c r="H18" s="86"/>
      <c r="I18" s="178"/>
      <c r="J18" s="83"/>
      <c r="K18" s="83"/>
      <c r="L18" s="83"/>
      <c r="M18" s="79"/>
      <c r="N18" s="79"/>
      <c r="O18" s="80"/>
      <c r="P18" s="80"/>
      <c r="Q18" s="80"/>
      <c r="R18" s="79"/>
      <c r="U18" s="81"/>
    </row>
    <row r="19" spans="1:21">
      <c r="A19" s="177">
        <f t="shared" si="0"/>
        <v>6</v>
      </c>
      <c r="B19" s="177"/>
      <c r="C19" s="97" t="s">
        <v>298</v>
      </c>
      <c r="D19" s="95"/>
      <c r="E19" s="84"/>
      <c r="F19" s="96" t="s">
        <v>618</v>
      </c>
      <c r="G19" s="86">
        <v>6</v>
      </c>
      <c r="H19" s="86"/>
      <c r="I19" s="178"/>
      <c r="J19" s="83"/>
      <c r="K19" s="83"/>
      <c r="L19" s="83"/>
      <c r="M19" s="79"/>
      <c r="N19" s="79"/>
      <c r="O19" s="80"/>
      <c r="P19" s="80"/>
      <c r="Q19" s="80"/>
      <c r="R19" s="79"/>
      <c r="U19" s="81"/>
    </row>
    <row r="20" spans="1:21" ht="56.25">
      <c r="A20" s="177">
        <f t="shared" si="0"/>
        <v>7</v>
      </c>
      <c r="B20" s="177"/>
      <c r="C20" s="97" t="s">
        <v>299</v>
      </c>
      <c r="D20" s="95"/>
      <c r="E20" s="84" t="s">
        <v>300</v>
      </c>
      <c r="F20" s="96" t="s">
        <v>618</v>
      </c>
      <c r="G20" s="86">
        <v>14</v>
      </c>
      <c r="H20" s="86"/>
      <c r="I20" s="178"/>
      <c r="J20" s="83"/>
      <c r="K20" s="83"/>
      <c r="L20" s="83"/>
      <c r="M20" s="79"/>
      <c r="N20" s="79"/>
      <c r="O20" s="80"/>
      <c r="P20" s="80"/>
      <c r="Q20" s="80"/>
      <c r="R20" s="79"/>
      <c r="U20" s="81"/>
    </row>
    <row r="21" spans="1:21" ht="25.5">
      <c r="A21" s="177">
        <f t="shared" si="0"/>
        <v>8</v>
      </c>
      <c r="B21" s="177"/>
      <c r="C21" s="97" t="s">
        <v>301</v>
      </c>
      <c r="D21" s="95"/>
      <c r="E21" s="84"/>
      <c r="F21" s="96" t="s">
        <v>618</v>
      </c>
      <c r="G21" s="86">
        <v>6</v>
      </c>
      <c r="H21" s="86"/>
      <c r="I21" s="178"/>
      <c r="J21" s="83"/>
      <c r="K21" s="83"/>
      <c r="L21" s="83"/>
      <c r="M21" s="79"/>
      <c r="N21" s="79"/>
      <c r="O21" s="80"/>
      <c r="P21" s="80"/>
      <c r="Q21" s="80"/>
      <c r="R21" s="79"/>
      <c r="U21" s="81"/>
    </row>
    <row r="22" spans="1:21" ht="38.25">
      <c r="A22" s="177">
        <f t="shared" si="0"/>
        <v>9</v>
      </c>
      <c r="B22" s="177"/>
      <c r="C22" s="97" t="s">
        <v>302</v>
      </c>
      <c r="D22" s="95"/>
      <c r="E22" s="84"/>
      <c r="F22" s="96" t="s">
        <v>618</v>
      </c>
      <c r="G22" s="86">
        <v>6</v>
      </c>
      <c r="H22" s="86"/>
      <c r="I22" s="178"/>
      <c r="J22" s="83"/>
      <c r="K22" s="83"/>
      <c r="L22" s="83"/>
      <c r="M22" s="79"/>
      <c r="N22" s="79"/>
      <c r="O22" s="80"/>
      <c r="P22" s="80"/>
      <c r="Q22" s="80"/>
      <c r="R22" s="79"/>
      <c r="U22" s="81"/>
    </row>
    <row r="23" spans="1:21" ht="25.5">
      <c r="A23" s="177">
        <f t="shared" si="0"/>
        <v>10</v>
      </c>
      <c r="B23" s="177"/>
      <c r="C23" s="97" t="s">
        <v>303</v>
      </c>
      <c r="D23" s="95"/>
      <c r="E23" s="84"/>
      <c r="F23" s="96" t="s">
        <v>618</v>
      </c>
      <c r="G23" s="86">
        <v>18</v>
      </c>
      <c r="H23" s="86"/>
      <c r="I23" s="178"/>
      <c r="J23" s="83"/>
      <c r="K23" s="83"/>
      <c r="L23" s="83"/>
      <c r="M23" s="79"/>
      <c r="N23" s="79"/>
      <c r="O23" s="80"/>
      <c r="P23" s="80"/>
      <c r="Q23" s="80"/>
      <c r="R23" s="79"/>
      <c r="U23" s="81"/>
    </row>
    <row r="24" spans="1:21" ht="25.5">
      <c r="A24" s="177">
        <f t="shared" si="0"/>
        <v>11</v>
      </c>
      <c r="B24" s="177"/>
      <c r="C24" s="97" t="s">
        <v>304</v>
      </c>
      <c r="D24" s="95"/>
      <c r="E24" s="84"/>
      <c r="F24" s="96" t="s">
        <v>618</v>
      </c>
      <c r="G24" s="86">
        <v>6</v>
      </c>
      <c r="H24" s="86"/>
      <c r="I24" s="178"/>
      <c r="J24" s="83"/>
      <c r="K24" s="83"/>
      <c r="L24" s="83"/>
      <c r="M24" s="79"/>
      <c r="N24" s="79"/>
      <c r="O24" s="80"/>
      <c r="P24" s="80"/>
      <c r="Q24" s="80"/>
      <c r="R24" s="79"/>
      <c r="U24" s="81"/>
    </row>
    <row r="25" spans="1:21">
      <c r="A25" s="177">
        <f t="shared" si="0"/>
        <v>12</v>
      </c>
      <c r="B25" s="177"/>
      <c r="C25" s="97" t="s">
        <v>305</v>
      </c>
      <c r="D25" s="95"/>
      <c r="E25" s="84"/>
      <c r="F25" s="96" t="s">
        <v>618</v>
      </c>
      <c r="G25" s="86">
        <v>1</v>
      </c>
      <c r="H25" s="86"/>
      <c r="I25" s="178"/>
      <c r="J25" s="83"/>
      <c r="K25" s="83"/>
      <c r="L25" s="83"/>
      <c r="M25" s="79"/>
      <c r="N25" s="79"/>
      <c r="O25" s="80"/>
      <c r="P25" s="80"/>
      <c r="Q25" s="80"/>
      <c r="R25" s="79"/>
      <c r="U25" s="81"/>
    </row>
    <row r="26" spans="1:21" ht="63.75">
      <c r="A26" s="177">
        <f t="shared" si="0"/>
        <v>13</v>
      </c>
      <c r="B26" s="177"/>
      <c r="C26" s="97" t="s">
        <v>306</v>
      </c>
      <c r="D26" s="95" t="s">
        <v>307</v>
      </c>
      <c r="E26" s="84"/>
      <c r="F26" s="96" t="s">
        <v>618</v>
      </c>
      <c r="G26" s="86">
        <v>1</v>
      </c>
      <c r="H26" s="86"/>
      <c r="I26" s="178"/>
      <c r="J26" s="83"/>
      <c r="K26" s="83"/>
      <c r="L26" s="83"/>
      <c r="M26" s="79"/>
      <c r="N26" s="79"/>
      <c r="O26" s="80"/>
      <c r="P26" s="80"/>
      <c r="Q26" s="80"/>
      <c r="R26" s="79"/>
      <c r="U26" s="81"/>
    </row>
    <row r="27" spans="1:21">
      <c r="A27" s="177">
        <f t="shared" si="0"/>
        <v>14</v>
      </c>
      <c r="B27" s="177"/>
      <c r="C27" s="97" t="s">
        <v>308</v>
      </c>
      <c r="D27" s="95"/>
      <c r="E27" s="84"/>
      <c r="F27" s="96" t="s">
        <v>618</v>
      </c>
      <c r="G27" s="86">
        <v>1</v>
      </c>
      <c r="H27" s="86"/>
      <c r="I27" s="178"/>
      <c r="J27" s="83"/>
      <c r="K27" s="83"/>
      <c r="L27" s="83"/>
      <c r="M27" s="79"/>
      <c r="N27" s="79"/>
      <c r="O27" s="80"/>
      <c r="P27" s="80"/>
      <c r="Q27" s="80"/>
      <c r="R27" s="79"/>
      <c r="U27" s="81"/>
    </row>
    <row r="28" spans="1:21" ht="38.25">
      <c r="A28" s="177">
        <f t="shared" si="0"/>
        <v>15</v>
      </c>
      <c r="B28" s="177"/>
      <c r="C28" s="97" t="s">
        <v>631</v>
      </c>
      <c r="D28" s="95" t="s">
        <v>309</v>
      </c>
      <c r="E28" s="84"/>
      <c r="F28" s="96" t="s">
        <v>618</v>
      </c>
      <c r="G28" s="86">
        <v>1</v>
      </c>
      <c r="H28" s="86"/>
      <c r="I28" s="178"/>
      <c r="J28" s="83"/>
      <c r="K28" s="83"/>
      <c r="L28" s="83"/>
      <c r="M28" s="79"/>
      <c r="N28" s="79"/>
      <c r="O28" s="80"/>
      <c r="P28" s="80"/>
      <c r="Q28" s="80"/>
      <c r="R28" s="79"/>
      <c r="U28" s="81"/>
    </row>
    <row r="29" spans="1:21" ht="51">
      <c r="A29" s="177">
        <f t="shared" si="0"/>
        <v>16</v>
      </c>
      <c r="B29" s="177"/>
      <c r="C29" s="97" t="s">
        <v>310</v>
      </c>
      <c r="D29" s="95" t="s">
        <v>311</v>
      </c>
      <c r="E29" s="84"/>
      <c r="F29" s="96" t="s">
        <v>618</v>
      </c>
      <c r="G29" s="86">
        <v>1</v>
      </c>
      <c r="H29" s="86"/>
      <c r="I29" s="178"/>
      <c r="J29" s="83"/>
      <c r="K29" s="83"/>
      <c r="L29" s="83"/>
      <c r="M29" s="79"/>
      <c r="N29" s="79"/>
      <c r="O29" s="80"/>
      <c r="P29" s="80"/>
      <c r="Q29" s="80"/>
      <c r="R29" s="79"/>
      <c r="U29" s="81"/>
    </row>
    <row r="30" spans="1:21" ht="63.75">
      <c r="A30" s="177">
        <f t="shared" si="0"/>
        <v>17</v>
      </c>
      <c r="B30" s="177"/>
      <c r="C30" s="97" t="s">
        <v>312</v>
      </c>
      <c r="D30" s="95" t="s">
        <v>313</v>
      </c>
      <c r="E30" s="84"/>
      <c r="F30" s="96" t="s">
        <v>618</v>
      </c>
      <c r="G30" s="86">
        <v>24</v>
      </c>
      <c r="H30" s="86"/>
      <c r="I30" s="178"/>
      <c r="J30" s="83"/>
      <c r="K30" s="83"/>
      <c r="L30" s="83"/>
      <c r="M30" s="79"/>
      <c r="N30" s="79"/>
      <c r="O30" s="80"/>
      <c r="P30" s="80"/>
      <c r="Q30" s="80"/>
      <c r="R30" s="79"/>
      <c r="U30" s="81"/>
    </row>
    <row r="31" spans="1:21" ht="38.25">
      <c r="A31" s="177">
        <f t="shared" si="0"/>
        <v>18</v>
      </c>
      <c r="B31" s="177"/>
      <c r="C31" s="97" t="s">
        <v>314</v>
      </c>
      <c r="D31" s="95" t="s">
        <v>315</v>
      </c>
      <c r="E31" s="84"/>
      <c r="F31" s="96" t="s">
        <v>618</v>
      </c>
      <c r="G31" s="86">
        <v>1</v>
      </c>
      <c r="H31" s="86"/>
      <c r="I31" s="178"/>
      <c r="J31" s="83"/>
      <c r="K31" s="83"/>
      <c r="L31" s="83"/>
      <c r="M31" s="79"/>
      <c r="N31" s="79"/>
      <c r="O31" s="80"/>
      <c r="P31" s="80"/>
      <c r="Q31" s="80"/>
      <c r="R31" s="79"/>
      <c r="U31" s="81"/>
    </row>
    <row r="32" spans="1:21" ht="25.5">
      <c r="A32" s="177">
        <f t="shared" si="0"/>
        <v>19</v>
      </c>
      <c r="B32" s="177"/>
      <c r="C32" s="94" t="s">
        <v>316</v>
      </c>
      <c r="D32" s="95"/>
      <c r="E32" s="84"/>
      <c r="F32" s="96"/>
      <c r="G32" s="86"/>
      <c r="H32" s="86"/>
      <c r="I32" s="178"/>
      <c r="J32" s="83"/>
      <c r="K32" s="83"/>
      <c r="L32" s="83"/>
      <c r="M32" s="79"/>
      <c r="N32" s="79"/>
      <c r="O32" s="80"/>
      <c r="P32" s="80"/>
      <c r="Q32" s="80"/>
      <c r="R32" s="79"/>
      <c r="U32" s="81"/>
    </row>
    <row r="33" spans="1:21">
      <c r="A33" s="177">
        <f t="shared" si="0"/>
        <v>20</v>
      </c>
      <c r="B33" s="177"/>
      <c r="C33" s="97" t="s">
        <v>317</v>
      </c>
      <c r="D33" s="95" t="s">
        <v>318</v>
      </c>
      <c r="E33" s="84" t="s">
        <v>319</v>
      </c>
      <c r="F33" s="96" t="s">
        <v>263</v>
      </c>
      <c r="G33" s="86">
        <v>190</v>
      </c>
      <c r="H33" s="86"/>
      <c r="I33" s="178"/>
      <c r="J33" s="83"/>
      <c r="K33" s="83"/>
      <c r="L33" s="83"/>
      <c r="M33" s="79"/>
      <c r="N33" s="79"/>
      <c r="O33" s="80"/>
      <c r="P33" s="80"/>
      <c r="Q33" s="80"/>
      <c r="R33" s="79"/>
      <c r="U33" s="81"/>
    </row>
    <row r="34" spans="1:21">
      <c r="A34" s="177">
        <f t="shared" si="0"/>
        <v>21</v>
      </c>
      <c r="B34" s="177"/>
      <c r="C34" s="97" t="s">
        <v>320</v>
      </c>
      <c r="D34" s="95" t="s">
        <v>321</v>
      </c>
      <c r="E34" s="84" t="s">
        <v>319</v>
      </c>
      <c r="F34" s="96" t="s">
        <v>263</v>
      </c>
      <c r="G34" s="86">
        <v>500</v>
      </c>
      <c r="H34" s="86"/>
      <c r="I34" s="178"/>
      <c r="J34" s="83"/>
      <c r="K34" s="83"/>
      <c r="L34" s="83"/>
      <c r="M34" s="79"/>
      <c r="N34" s="79"/>
      <c r="O34" s="80"/>
      <c r="P34" s="80"/>
      <c r="Q34" s="80"/>
      <c r="R34" s="79"/>
      <c r="U34" s="81"/>
    </row>
    <row r="35" spans="1:21">
      <c r="A35" s="177">
        <f t="shared" si="0"/>
        <v>22</v>
      </c>
      <c r="B35" s="177"/>
      <c r="C35" s="97" t="s">
        <v>322</v>
      </c>
      <c r="D35" s="95" t="s">
        <v>323</v>
      </c>
      <c r="E35" s="84" t="s">
        <v>319</v>
      </c>
      <c r="F35" s="96" t="s">
        <v>263</v>
      </c>
      <c r="G35" s="86">
        <v>400</v>
      </c>
      <c r="H35" s="86"/>
      <c r="I35" s="178"/>
      <c r="J35" s="83"/>
      <c r="K35" s="83"/>
      <c r="L35" s="83"/>
      <c r="M35" s="79"/>
      <c r="N35" s="79"/>
      <c r="O35" s="80"/>
      <c r="P35" s="80"/>
      <c r="Q35" s="80"/>
      <c r="R35" s="79"/>
      <c r="U35" s="81"/>
    </row>
    <row r="36" spans="1:21">
      <c r="A36" s="177">
        <f t="shared" si="0"/>
        <v>23</v>
      </c>
      <c r="B36" s="177"/>
      <c r="C36" s="97" t="s">
        <v>324</v>
      </c>
      <c r="D36" s="95" t="s">
        <v>325</v>
      </c>
      <c r="E36" s="84" t="s">
        <v>319</v>
      </c>
      <c r="F36" s="96" t="s">
        <v>263</v>
      </c>
      <c r="G36" s="86">
        <v>300</v>
      </c>
      <c r="H36" s="86"/>
      <c r="I36" s="178"/>
      <c r="J36" s="83"/>
      <c r="K36" s="83"/>
      <c r="L36" s="83"/>
      <c r="M36" s="79"/>
      <c r="N36" s="79"/>
      <c r="O36" s="80"/>
      <c r="P36" s="80"/>
      <c r="Q36" s="80"/>
      <c r="R36" s="79"/>
      <c r="U36" s="81"/>
    </row>
    <row r="37" spans="1:21">
      <c r="A37" s="177">
        <f t="shared" si="0"/>
        <v>24</v>
      </c>
      <c r="B37" s="177"/>
      <c r="C37" s="97" t="s">
        <v>191</v>
      </c>
      <c r="D37" s="95"/>
      <c r="E37" s="84"/>
      <c r="F37" s="96" t="s">
        <v>610</v>
      </c>
      <c r="G37" s="86">
        <v>1</v>
      </c>
      <c r="H37" s="86"/>
      <c r="I37" s="178"/>
      <c r="J37" s="83"/>
      <c r="K37" s="83"/>
      <c r="L37" s="83"/>
      <c r="M37" s="79"/>
      <c r="N37" s="79"/>
      <c r="O37" s="80"/>
      <c r="P37" s="80"/>
      <c r="Q37" s="80"/>
      <c r="R37" s="79"/>
      <c r="U37" s="81"/>
    </row>
    <row r="38" spans="1:21" ht="25.5">
      <c r="A38" s="177">
        <f t="shared" si="0"/>
        <v>25</v>
      </c>
      <c r="B38" s="177"/>
      <c r="C38" s="97" t="s">
        <v>614</v>
      </c>
      <c r="D38" s="95"/>
      <c r="E38" s="84"/>
      <c r="F38" s="96" t="s">
        <v>610</v>
      </c>
      <c r="G38" s="86">
        <v>1</v>
      </c>
      <c r="H38" s="86"/>
      <c r="I38" s="178"/>
      <c r="J38" s="83"/>
      <c r="K38" s="83"/>
      <c r="L38" s="83"/>
      <c r="M38" s="79"/>
      <c r="N38" s="79"/>
      <c r="O38" s="80"/>
      <c r="P38" s="80"/>
      <c r="Q38" s="80"/>
      <c r="R38" s="79"/>
      <c r="U38" s="81"/>
    </row>
    <row r="39" spans="1:21">
      <c r="A39" s="177">
        <f t="shared" si="0"/>
        <v>26</v>
      </c>
      <c r="B39" s="177"/>
      <c r="C39" s="97" t="s">
        <v>190</v>
      </c>
      <c r="D39" s="95"/>
      <c r="E39" s="84"/>
      <c r="F39" s="96" t="s">
        <v>610</v>
      </c>
      <c r="G39" s="86">
        <v>1</v>
      </c>
      <c r="H39" s="86"/>
      <c r="I39" s="178"/>
      <c r="J39" s="83"/>
      <c r="K39" s="83"/>
      <c r="L39" s="83"/>
      <c r="M39" s="79"/>
      <c r="N39" s="79"/>
      <c r="O39" s="80"/>
      <c r="P39" s="80"/>
      <c r="Q39" s="80"/>
      <c r="R39" s="79"/>
      <c r="U39" s="81"/>
    </row>
    <row r="40" spans="1:21">
      <c r="A40" s="177">
        <f t="shared" si="0"/>
        <v>27</v>
      </c>
      <c r="B40" s="177"/>
      <c r="C40" s="97" t="s">
        <v>326</v>
      </c>
      <c r="D40" s="95"/>
      <c r="E40" s="84"/>
      <c r="F40" s="96" t="s">
        <v>610</v>
      </c>
      <c r="G40" s="86">
        <v>1</v>
      </c>
      <c r="H40" s="86"/>
      <c r="I40" s="178"/>
      <c r="J40" s="83"/>
      <c r="K40" s="83"/>
      <c r="L40" s="83"/>
      <c r="M40" s="79"/>
      <c r="N40" s="79"/>
      <c r="O40" s="80"/>
      <c r="P40" s="80"/>
      <c r="Q40" s="80"/>
      <c r="R40" s="79"/>
      <c r="U40" s="81"/>
    </row>
    <row r="41" spans="1:21">
      <c r="A41" s="177">
        <f t="shared" si="0"/>
        <v>28</v>
      </c>
      <c r="B41" s="177"/>
      <c r="C41" s="97" t="s">
        <v>327</v>
      </c>
      <c r="D41" s="95"/>
      <c r="E41" s="84"/>
      <c r="F41" s="96" t="s">
        <v>610</v>
      </c>
      <c r="G41" s="86">
        <v>1</v>
      </c>
      <c r="H41" s="86"/>
      <c r="I41" s="178"/>
      <c r="J41" s="83"/>
      <c r="K41" s="83"/>
      <c r="L41" s="83"/>
      <c r="M41" s="79"/>
      <c r="N41" s="79"/>
      <c r="O41" s="80"/>
      <c r="P41" s="80"/>
      <c r="Q41" s="80"/>
      <c r="R41" s="79"/>
      <c r="U41" s="81"/>
    </row>
    <row r="42" spans="1:21" ht="25.5">
      <c r="A42" s="177">
        <f t="shared" si="0"/>
        <v>29</v>
      </c>
      <c r="B42" s="177"/>
      <c r="C42" s="94" t="s">
        <v>328</v>
      </c>
      <c r="D42" s="95"/>
      <c r="E42" s="84"/>
      <c r="F42" s="96"/>
      <c r="G42" s="86"/>
      <c r="H42" s="86"/>
      <c r="I42" s="178"/>
      <c r="J42" s="83"/>
      <c r="K42" s="83"/>
      <c r="L42" s="83"/>
      <c r="M42" s="79"/>
      <c r="N42" s="79"/>
      <c r="O42" s="80"/>
      <c r="P42" s="80"/>
      <c r="Q42" s="80"/>
      <c r="R42" s="79"/>
      <c r="U42" s="81"/>
    </row>
    <row r="43" spans="1:21">
      <c r="A43" s="177">
        <f t="shared" si="0"/>
        <v>30</v>
      </c>
      <c r="B43" s="177"/>
      <c r="C43" s="94" t="s">
        <v>291</v>
      </c>
      <c r="D43" s="95"/>
      <c r="E43" s="84"/>
      <c r="F43" s="96"/>
      <c r="G43" s="86"/>
      <c r="H43" s="86"/>
      <c r="I43" s="178"/>
      <c r="J43" s="83"/>
      <c r="K43" s="83"/>
      <c r="L43" s="83"/>
      <c r="M43" s="79"/>
      <c r="N43" s="79"/>
      <c r="O43" s="80"/>
      <c r="P43" s="80"/>
      <c r="Q43" s="80"/>
      <c r="R43" s="79"/>
      <c r="U43" s="81"/>
    </row>
    <row r="44" spans="1:21" ht="51">
      <c r="A44" s="177">
        <f t="shared" si="0"/>
        <v>31</v>
      </c>
      <c r="B44" s="177"/>
      <c r="C44" s="97" t="s">
        <v>331</v>
      </c>
      <c r="D44" s="95" t="s">
        <v>332</v>
      </c>
      <c r="E44" s="84"/>
      <c r="F44" s="96" t="s">
        <v>610</v>
      </c>
      <c r="G44" s="86">
        <v>1</v>
      </c>
      <c r="H44" s="86"/>
      <c r="I44" s="178"/>
      <c r="J44" s="83"/>
      <c r="K44" s="83"/>
      <c r="L44" s="83"/>
      <c r="M44" s="79"/>
      <c r="N44" s="79"/>
      <c r="O44" s="80"/>
      <c r="P44" s="80"/>
      <c r="Q44" s="80"/>
      <c r="R44" s="79"/>
      <c r="U44" s="81"/>
    </row>
    <row r="45" spans="1:21" ht="38.25">
      <c r="A45" s="177">
        <f t="shared" si="0"/>
        <v>32</v>
      </c>
      <c r="B45" s="177"/>
      <c r="C45" s="97" t="s">
        <v>333</v>
      </c>
      <c r="D45" s="95" t="s">
        <v>334</v>
      </c>
      <c r="E45" s="84"/>
      <c r="F45" s="96" t="s">
        <v>610</v>
      </c>
      <c r="G45" s="86">
        <v>2</v>
      </c>
      <c r="H45" s="86"/>
      <c r="I45" s="178"/>
      <c r="J45" s="83"/>
      <c r="K45" s="83"/>
      <c r="L45" s="83"/>
      <c r="M45" s="79"/>
      <c r="N45" s="79"/>
      <c r="O45" s="80"/>
      <c r="P45" s="80"/>
      <c r="Q45" s="80"/>
      <c r="R45" s="79"/>
      <c r="U45" s="81"/>
    </row>
    <row r="46" spans="1:21">
      <c r="A46" s="177">
        <f t="shared" si="0"/>
        <v>33</v>
      </c>
      <c r="B46" s="177"/>
      <c r="C46" s="97" t="s">
        <v>335</v>
      </c>
      <c r="D46" s="95" t="s">
        <v>336</v>
      </c>
      <c r="E46" s="84"/>
      <c r="F46" s="96" t="s">
        <v>610</v>
      </c>
      <c r="G46" s="86">
        <v>1</v>
      </c>
      <c r="H46" s="86"/>
      <c r="I46" s="178"/>
      <c r="J46" s="83"/>
      <c r="K46" s="83"/>
      <c r="L46" s="83"/>
      <c r="M46" s="79"/>
      <c r="N46" s="79"/>
      <c r="O46" s="80"/>
      <c r="P46" s="80"/>
      <c r="Q46" s="80"/>
      <c r="R46" s="79"/>
      <c r="U46" s="81"/>
    </row>
    <row r="47" spans="1:21">
      <c r="A47" s="177">
        <f t="shared" si="0"/>
        <v>34</v>
      </c>
      <c r="B47" s="177"/>
      <c r="C47" s="97" t="s">
        <v>338</v>
      </c>
      <c r="D47" s="95" t="s">
        <v>339</v>
      </c>
      <c r="E47" s="84"/>
      <c r="F47" s="96" t="s">
        <v>618</v>
      </c>
      <c r="G47" s="86">
        <v>3</v>
      </c>
      <c r="H47" s="86"/>
      <c r="I47" s="178"/>
      <c r="J47" s="83"/>
      <c r="K47" s="83"/>
      <c r="L47" s="83"/>
      <c r="M47" s="79"/>
      <c r="N47" s="79"/>
      <c r="O47" s="80"/>
      <c r="P47" s="80"/>
      <c r="Q47" s="80"/>
      <c r="R47" s="79"/>
      <c r="U47" s="81"/>
    </row>
    <row r="48" spans="1:21" ht="33.75">
      <c r="A48" s="177">
        <f t="shared" si="0"/>
        <v>35</v>
      </c>
      <c r="B48" s="177"/>
      <c r="C48" s="97" t="s">
        <v>340</v>
      </c>
      <c r="D48" s="95"/>
      <c r="E48" s="84" t="s">
        <v>341</v>
      </c>
      <c r="F48" s="96" t="s">
        <v>618</v>
      </c>
      <c r="G48" s="86">
        <v>60</v>
      </c>
      <c r="H48" s="86"/>
      <c r="I48" s="178"/>
      <c r="J48" s="83"/>
      <c r="K48" s="83"/>
      <c r="L48" s="83"/>
      <c r="M48" s="79"/>
      <c r="N48" s="79"/>
      <c r="O48" s="80"/>
      <c r="P48" s="80"/>
      <c r="Q48" s="80"/>
      <c r="R48" s="79"/>
      <c r="U48" s="81"/>
    </row>
    <row r="49" spans="1:21" ht="51">
      <c r="A49" s="177">
        <f t="shared" si="0"/>
        <v>36</v>
      </c>
      <c r="B49" s="177"/>
      <c r="C49" s="97" t="s">
        <v>342</v>
      </c>
      <c r="D49" s="95" t="s">
        <v>343</v>
      </c>
      <c r="E49" s="84" t="s">
        <v>344</v>
      </c>
      <c r="F49" s="96" t="s">
        <v>610</v>
      </c>
      <c r="G49" s="86">
        <v>4</v>
      </c>
      <c r="H49" s="86"/>
      <c r="I49" s="178"/>
      <c r="J49" s="83"/>
      <c r="K49" s="83"/>
      <c r="L49" s="83"/>
      <c r="M49" s="79"/>
      <c r="N49" s="79"/>
      <c r="O49" s="80"/>
      <c r="P49" s="80"/>
      <c r="Q49" s="80"/>
      <c r="R49" s="79"/>
      <c r="U49" s="81"/>
    </row>
    <row r="50" spans="1:21" ht="63.75">
      <c r="A50" s="177">
        <f t="shared" si="0"/>
        <v>37</v>
      </c>
      <c r="B50" s="177"/>
      <c r="C50" s="97" t="s">
        <v>345</v>
      </c>
      <c r="D50" s="95" t="s">
        <v>346</v>
      </c>
      <c r="E50" s="84"/>
      <c r="F50" s="96" t="s">
        <v>610</v>
      </c>
      <c r="G50" s="86">
        <v>3</v>
      </c>
      <c r="H50" s="86"/>
      <c r="I50" s="178"/>
      <c r="J50" s="83"/>
      <c r="K50" s="83"/>
      <c r="L50" s="83"/>
      <c r="M50" s="79"/>
      <c r="N50" s="79"/>
      <c r="O50" s="80"/>
      <c r="P50" s="80"/>
      <c r="Q50" s="80"/>
      <c r="R50" s="79"/>
      <c r="U50" s="81"/>
    </row>
    <row r="51" spans="1:21">
      <c r="A51" s="177">
        <f t="shared" si="0"/>
        <v>38</v>
      </c>
      <c r="B51" s="177"/>
      <c r="C51" s="97" t="s">
        <v>347</v>
      </c>
      <c r="D51" s="95"/>
      <c r="E51" s="84"/>
      <c r="F51" s="96" t="s">
        <v>610</v>
      </c>
      <c r="G51" s="86">
        <v>3</v>
      </c>
      <c r="H51" s="86"/>
      <c r="I51" s="178"/>
      <c r="J51" s="83"/>
      <c r="K51" s="83"/>
      <c r="L51" s="83"/>
      <c r="M51" s="79"/>
      <c r="N51" s="79"/>
      <c r="O51" s="80"/>
      <c r="P51" s="80"/>
      <c r="Q51" s="80"/>
      <c r="R51" s="79"/>
      <c r="U51" s="81"/>
    </row>
    <row r="52" spans="1:21" ht="38.25">
      <c r="A52" s="177">
        <f t="shared" si="0"/>
        <v>39</v>
      </c>
      <c r="B52" s="177"/>
      <c r="C52" s="97" t="s">
        <v>348</v>
      </c>
      <c r="D52" s="95" t="s">
        <v>349</v>
      </c>
      <c r="E52" s="84"/>
      <c r="F52" s="96" t="s">
        <v>610</v>
      </c>
      <c r="G52" s="86">
        <v>1</v>
      </c>
      <c r="H52" s="86"/>
      <c r="I52" s="178"/>
      <c r="J52" s="83"/>
      <c r="K52" s="83"/>
      <c r="L52" s="83"/>
      <c r="M52" s="79"/>
      <c r="N52" s="79"/>
      <c r="O52" s="80"/>
      <c r="P52" s="80"/>
      <c r="Q52" s="80"/>
      <c r="R52" s="79"/>
      <c r="U52" s="81"/>
    </row>
    <row r="53" spans="1:21" ht="25.5">
      <c r="A53" s="177">
        <f t="shared" si="0"/>
        <v>40</v>
      </c>
      <c r="B53" s="177"/>
      <c r="C53" s="94" t="s">
        <v>316</v>
      </c>
      <c r="D53" s="95"/>
      <c r="E53" s="84"/>
      <c r="F53" s="96"/>
      <c r="G53" s="86"/>
      <c r="H53" s="86"/>
      <c r="I53" s="178"/>
      <c r="J53" s="83"/>
      <c r="K53" s="83"/>
      <c r="L53" s="83"/>
      <c r="M53" s="79"/>
      <c r="N53" s="79"/>
      <c r="O53" s="80"/>
      <c r="P53" s="80"/>
      <c r="Q53" s="80"/>
      <c r="R53" s="79"/>
      <c r="U53" s="81"/>
    </row>
    <row r="54" spans="1:21" ht="25.5">
      <c r="A54" s="177">
        <f t="shared" si="0"/>
        <v>41</v>
      </c>
      <c r="B54" s="177"/>
      <c r="C54" s="97" t="s">
        <v>350</v>
      </c>
      <c r="D54" s="95" t="s">
        <v>321</v>
      </c>
      <c r="E54" s="84" t="s">
        <v>319</v>
      </c>
      <c r="F54" s="96" t="s">
        <v>351</v>
      </c>
      <c r="G54" s="86">
        <v>390</v>
      </c>
      <c r="H54" s="86"/>
      <c r="I54" s="178"/>
      <c r="J54" s="83"/>
      <c r="K54" s="83"/>
      <c r="L54" s="83"/>
      <c r="M54" s="79"/>
      <c r="N54" s="79"/>
      <c r="O54" s="80"/>
      <c r="P54" s="80"/>
      <c r="Q54" s="80"/>
      <c r="R54" s="79"/>
      <c r="U54" s="81"/>
    </row>
    <row r="55" spans="1:21" ht="25.5">
      <c r="A55" s="177">
        <f t="shared" si="0"/>
        <v>42</v>
      </c>
      <c r="B55" s="177"/>
      <c r="C55" s="97" t="s">
        <v>352</v>
      </c>
      <c r="D55" s="95" t="s">
        <v>353</v>
      </c>
      <c r="E55" s="84" t="s">
        <v>319</v>
      </c>
      <c r="F55" s="96" t="s">
        <v>351</v>
      </c>
      <c r="G55" s="86">
        <v>350</v>
      </c>
      <c r="H55" s="86"/>
      <c r="I55" s="178"/>
      <c r="J55" s="83"/>
      <c r="K55" s="83"/>
      <c r="L55" s="83"/>
      <c r="M55" s="79"/>
      <c r="N55" s="79"/>
      <c r="O55" s="80"/>
      <c r="P55" s="80"/>
      <c r="Q55" s="80"/>
      <c r="R55" s="79"/>
      <c r="U55" s="81"/>
    </row>
    <row r="56" spans="1:21">
      <c r="A56" s="177">
        <f t="shared" si="0"/>
        <v>43</v>
      </c>
      <c r="B56" s="177"/>
      <c r="C56" s="97" t="s">
        <v>324</v>
      </c>
      <c r="D56" s="95"/>
      <c r="E56" s="84" t="s">
        <v>319</v>
      </c>
      <c r="F56" s="96" t="s">
        <v>263</v>
      </c>
      <c r="G56" s="86">
        <v>250</v>
      </c>
      <c r="H56" s="86"/>
      <c r="I56" s="178"/>
      <c r="J56" s="83"/>
      <c r="K56" s="83"/>
      <c r="L56" s="83"/>
      <c r="M56" s="79"/>
      <c r="N56" s="79"/>
      <c r="O56" s="80"/>
      <c r="P56" s="80"/>
      <c r="Q56" s="80"/>
      <c r="R56" s="79"/>
      <c r="U56" s="81"/>
    </row>
    <row r="57" spans="1:21">
      <c r="A57" s="177">
        <f t="shared" si="0"/>
        <v>44</v>
      </c>
      <c r="B57" s="177"/>
      <c r="C57" s="97" t="s">
        <v>354</v>
      </c>
      <c r="D57" s="95"/>
      <c r="E57" s="84"/>
      <c r="F57" s="96" t="s">
        <v>610</v>
      </c>
      <c r="G57" s="86">
        <v>1</v>
      </c>
      <c r="H57" s="86"/>
      <c r="I57" s="178"/>
      <c r="J57" s="83"/>
      <c r="K57" s="83"/>
      <c r="L57" s="83"/>
      <c r="M57" s="79"/>
      <c r="N57" s="79"/>
      <c r="O57" s="80"/>
      <c r="P57" s="80"/>
      <c r="Q57" s="80"/>
      <c r="R57" s="79"/>
      <c r="U57" s="81"/>
    </row>
    <row r="58" spans="1:21">
      <c r="A58" s="177">
        <f t="shared" si="0"/>
        <v>45</v>
      </c>
      <c r="B58" s="177"/>
      <c r="C58" s="97" t="s">
        <v>355</v>
      </c>
      <c r="D58" s="95"/>
      <c r="E58" s="84" t="s">
        <v>319</v>
      </c>
      <c r="F58" s="96" t="s">
        <v>263</v>
      </c>
      <c r="G58" s="86">
        <v>10</v>
      </c>
      <c r="H58" s="86"/>
      <c r="I58" s="178"/>
      <c r="J58" s="83"/>
      <c r="K58" s="83"/>
      <c r="L58" s="83"/>
      <c r="M58" s="79"/>
      <c r="N58" s="79"/>
      <c r="O58" s="80"/>
      <c r="P58" s="80"/>
      <c r="Q58" s="80"/>
      <c r="R58" s="79"/>
      <c r="U58" s="81"/>
    </row>
    <row r="59" spans="1:21">
      <c r="A59" s="177">
        <f t="shared" si="0"/>
        <v>46</v>
      </c>
      <c r="B59" s="177"/>
      <c r="C59" s="97" t="s">
        <v>354</v>
      </c>
      <c r="D59" s="95"/>
      <c r="E59" s="84"/>
      <c r="F59" s="96" t="s">
        <v>610</v>
      </c>
      <c r="G59" s="86">
        <v>1</v>
      </c>
      <c r="H59" s="86"/>
      <c r="I59" s="178"/>
      <c r="J59" s="83"/>
      <c r="K59" s="83"/>
      <c r="L59" s="83"/>
      <c r="M59" s="79"/>
      <c r="N59" s="79"/>
      <c r="O59" s="80"/>
      <c r="P59" s="80"/>
      <c r="Q59" s="80"/>
      <c r="R59" s="79"/>
      <c r="U59" s="81"/>
    </row>
    <row r="60" spans="1:21">
      <c r="A60" s="177">
        <f t="shared" si="0"/>
        <v>47</v>
      </c>
      <c r="B60" s="177"/>
      <c r="C60" s="97" t="s">
        <v>356</v>
      </c>
      <c r="D60" s="95" t="s">
        <v>357</v>
      </c>
      <c r="E60" s="84"/>
      <c r="F60" s="96" t="s">
        <v>610</v>
      </c>
      <c r="G60" s="86">
        <v>1</v>
      </c>
      <c r="H60" s="86"/>
      <c r="I60" s="178"/>
      <c r="J60" s="83"/>
      <c r="K60" s="83"/>
      <c r="L60" s="83"/>
      <c r="M60" s="79"/>
      <c r="N60" s="79"/>
      <c r="O60" s="80"/>
      <c r="P60" s="80"/>
      <c r="Q60" s="80"/>
      <c r="R60" s="79"/>
      <c r="U60" s="81"/>
    </row>
    <row r="61" spans="1:21" ht="25.5">
      <c r="A61" s="177">
        <f t="shared" si="0"/>
        <v>48</v>
      </c>
      <c r="B61" s="177"/>
      <c r="C61" s="97" t="s">
        <v>614</v>
      </c>
      <c r="D61" s="95"/>
      <c r="E61" s="84"/>
      <c r="F61" s="96" t="s">
        <v>610</v>
      </c>
      <c r="G61" s="86">
        <v>1</v>
      </c>
      <c r="H61" s="86"/>
      <c r="I61" s="178"/>
      <c r="J61" s="83"/>
      <c r="K61" s="83"/>
      <c r="L61" s="83"/>
      <c r="M61" s="79"/>
      <c r="N61" s="79"/>
      <c r="O61" s="80"/>
      <c r="P61" s="80"/>
      <c r="Q61" s="80"/>
      <c r="R61" s="79"/>
      <c r="U61" s="81"/>
    </row>
    <row r="62" spans="1:21">
      <c r="A62" s="177">
        <f t="shared" si="0"/>
        <v>49</v>
      </c>
      <c r="B62" s="177"/>
      <c r="C62" s="97" t="s">
        <v>190</v>
      </c>
      <c r="D62" s="95"/>
      <c r="E62" s="84"/>
      <c r="F62" s="96" t="s">
        <v>610</v>
      </c>
      <c r="G62" s="86">
        <v>1</v>
      </c>
      <c r="H62" s="86"/>
      <c r="I62" s="178"/>
      <c r="J62" s="83"/>
      <c r="K62" s="83"/>
      <c r="L62" s="83"/>
      <c r="M62" s="79"/>
      <c r="N62" s="79"/>
      <c r="O62" s="80"/>
      <c r="P62" s="80"/>
      <c r="Q62" s="80"/>
      <c r="R62" s="79"/>
      <c r="U62" s="81"/>
    </row>
    <row r="63" spans="1:21" ht="38.25">
      <c r="A63" s="177">
        <f t="shared" si="0"/>
        <v>50</v>
      </c>
      <c r="B63" s="177"/>
      <c r="C63" s="97" t="s">
        <v>358</v>
      </c>
      <c r="D63" s="95"/>
      <c r="E63" s="84"/>
      <c r="F63" s="96" t="s">
        <v>610</v>
      </c>
      <c r="G63" s="86">
        <v>1</v>
      </c>
      <c r="H63" s="86"/>
      <c r="I63" s="178"/>
      <c r="J63" s="83"/>
      <c r="K63" s="83"/>
      <c r="L63" s="83"/>
      <c r="M63" s="79"/>
      <c r="N63" s="79"/>
      <c r="O63" s="80"/>
      <c r="P63" s="80"/>
      <c r="Q63" s="80"/>
      <c r="R63" s="79"/>
      <c r="U63" s="81"/>
    </row>
    <row r="64" spans="1:21">
      <c r="A64" s="177">
        <f t="shared" si="0"/>
        <v>51</v>
      </c>
      <c r="B64" s="177"/>
      <c r="C64" s="97" t="s">
        <v>327</v>
      </c>
      <c r="D64" s="95"/>
      <c r="E64" s="84"/>
      <c r="F64" s="96" t="s">
        <v>610</v>
      </c>
      <c r="G64" s="86">
        <v>1</v>
      </c>
      <c r="H64" s="86"/>
      <c r="I64" s="178"/>
      <c r="J64" s="83"/>
      <c r="K64" s="83"/>
      <c r="L64" s="83"/>
      <c r="M64" s="79"/>
      <c r="N64" s="79"/>
      <c r="O64" s="80"/>
      <c r="P64" s="80"/>
      <c r="Q64" s="80"/>
      <c r="R64" s="79"/>
      <c r="U64" s="81"/>
    </row>
    <row r="65" spans="1:21">
      <c r="A65" s="177">
        <f t="shared" si="0"/>
        <v>52</v>
      </c>
      <c r="B65" s="177"/>
      <c r="C65" s="94" t="s">
        <v>359</v>
      </c>
      <c r="D65" s="95"/>
      <c r="E65" s="84"/>
      <c r="F65" s="96"/>
      <c r="G65" s="86"/>
      <c r="H65" s="86"/>
      <c r="I65" s="178"/>
      <c r="J65" s="83"/>
      <c r="K65" s="83"/>
      <c r="L65" s="83"/>
      <c r="M65" s="79"/>
      <c r="N65" s="79"/>
      <c r="O65" s="80"/>
      <c r="P65" s="80"/>
      <c r="Q65" s="80"/>
      <c r="R65" s="79"/>
      <c r="U65" s="81"/>
    </row>
    <row r="66" spans="1:21">
      <c r="A66" s="177">
        <f t="shared" si="0"/>
        <v>53</v>
      </c>
      <c r="B66" s="177"/>
      <c r="C66" s="94" t="s">
        <v>291</v>
      </c>
      <c r="D66" s="95"/>
      <c r="E66" s="84"/>
      <c r="F66" s="96"/>
      <c r="G66" s="86"/>
      <c r="H66" s="86"/>
      <c r="I66" s="178"/>
      <c r="J66" s="83"/>
      <c r="K66" s="83"/>
      <c r="L66" s="83"/>
      <c r="M66" s="79"/>
      <c r="N66" s="79"/>
      <c r="O66" s="80"/>
      <c r="P66" s="80"/>
      <c r="Q66" s="80"/>
      <c r="R66" s="79"/>
      <c r="U66" s="81"/>
    </row>
    <row r="67" spans="1:21" ht="63.75">
      <c r="A67" s="177">
        <f t="shared" si="0"/>
        <v>54</v>
      </c>
      <c r="B67" s="177"/>
      <c r="C67" s="97" t="s">
        <v>360</v>
      </c>
      <c r="D67" s="95" t="s">
        <v>361</v>
      </c>
      <c r="E67" s="84"/>
      <c r="F67" s="96" t="s">
        <v>610</v>
      </c>
      <c r="G67" s="86">
        <v>1</v>
      </c>
      <c r="H67" s="86"/>
      <c r="I67" s="178"/>
      <c r="J67" s="83"/>
      <c r="K67" s="83"/>
      <c r="L67" s="83"/>
      <c r="M67" s="79"/>
      <c r="N67" s="79"/>
      <c r="O67" s="80"/>
      <c r="P67" s="80"/>
      <c r="Q67" s="80"/>
      <c r="R67" s="79"/>
      <c r="U67" s="81"/>
    </row>
    <row r="68" spans="1:21" ht="51">
      <c r="A68" s="177">
        <f t="shared" si="0"/>
        <v>55</v>
      </c>
      <c r="B68" s="177"/>
      <c r="C68" s="97" t="s">
        <v>362</v>
      </c>
      <c r="D68" s="95" t="s">
        <v>363</v>
      </c>
      <c r="E68" s="84"/>
      <c r="F68" s="96" t="s">
        <v>610</v>
      </c>
      <c r="G68" s="86">
        <v>1</v>
      </c>
      <c r="H68" s="86"/>
      <c r="I68" s="178"/>
      <c r="J68" s="83"/>
      <c r="K68" s="83"/>
      <c r="L68" s="83"/>
      <c r="M68" s="79"/>
      <c r="N68" s="79"/>
      <c r="O68" s="80"/>
      <c r="P68" s="80"/>
      <c r="Q68" s="80"/>
      <c r="R68" s="79"/>
      <c r="U68" s="81"/>
    </row>
    <row r="69" spans="1:21" ht="25.5">
      <c r="A69" s="177">
        <f t="shared" si="0"/>
        <v>56</v>
      </c>
      <c r="B69" s="177"/>
      <c r="C69" s="94" t="s">
        <v>316</v>
      </c>
      <c r="D69" s="95"/>
      <c r="E69" s="84"/>
      <c r="F69" s="96"/>
      <c r="G69" s="86"/>
      <c r="H69" s="86"/>
      <c r="I69" s="178"/>
      <c r="J69" s="83"/>
      <c r="K69" s="83"/>
      <c r="L69" s="83"/>
      <c r="M69" s="79"/>
      <c r="N69" s="79"/>
      <c r="O69" s="80"/>
      <c r="P69" s="80"/>
      <c r="Q69" s="80"/>
      <c r="R69" s="79"/>
      <c r="U69" s="81"/>
    </row>
    <row r="70" spans="1:21" ht="25.5">
      <c r="A70" s="177">
        <f t="shared" si="0"/>
        <v>57</v>
      </c>
      <c r="B70" s="177"/>
      <c r="C70" s="97" t="s">
        <v>350</v>
      </c>
      <c r="D70" s="95" t="s">
        <v>321</v>
      </c>
      <c r="E70" s="84" t="s">
        <v>319</v>
      </c>
      <c r="F70" s="96" t="s">
        <v>351</v>
      </c>
      <c r="G70" s="86">
        <v>150</v>
      </c>
      <c r="H70" s="86"/>
      <c r="I70" s="178"/>
      <c r="J70" s="83"/>
      <c r="K70" s="83"/>
      <c r="L70" s="83"/>
      <c r="M70" s="79"/>
      <c r="N70" s="79"/>
      <c r="O70" s="80"/>
      <c r="P70" s="80"/>
      <c r="Q70" s="80"/>
      <c r="R70" s="79"/>
      <c r="U70" s="81"/>
    </row>
    <row r="71" spans="1:21">
      <c r="A71" s="177">
        <f t="shared" si="0"/>
        <v>58</v>
      </c>
      <c r="B71" s="177"/>
      <c r="C71" s="97" t="s">
        <v>324</v>
      </c>
      <c r="D71" s="95"/>
      <c r="E71" s="84" t="s">
        <v>319</v>
      </c>
      <c r="F71" s="96" t="s">
        <v>263</v>
      </c>
      <c r="G71" s="86">
        <v>60</v>
      </c>
      <c r="H71" s="86"/>
      <c r="I71" s="178"/>
      <c r="J71" s="83"/>
      <c r="K71" s="83"/>
      <c r="L71" s="83"/>
      <c r="M71" s="79"/>
      <c r="N71" s="79"/>
      <c r="O71" s="80"/>
      <c r="P71" s="80"/>
      <c r="Q71" s="80"/>
      <c r="R71" s="79"/>
      <c r="U71" s="81"/>
    </row>
    <row r="72" spans="1:21">
      <c r="A72" s="177">
        <f t="shared" si="0"/>
        <v>59</v>
      </c>
      <c r="B72" s="177"/>
      <c r="C72" s="97" t="s">
        <v>354</v>
      </c>
      <c r="D72" s="95"/>
      <c r="E72" s="84"/>
      <c r="F72" s="96" t="s">
        <v>610</v>
      </c>
      <c r="G72" s="86">
        <v>1</v>
      </c>
      <c r="H72" s="86"/>
      <c r="I72" s="178"/>
      <c r="J72" s="83"/>
      <c r="K72" s="83"/>
      <c r="L72" s="83"/>
      <c r="M72" s="79"/>
      <c r="N72" s="79"/>
      <c r="O72" s="80"/>
      <c r="P72" s="80"/>
      <c r="Q72" s="80"/>
      <c r="R72" s="79"/>
      <c r="U72" s="81"/>
    </row>
    <row r="73" spans="1:21" ht="25.5">
      <c r="A73" s="177">
        <f t="shared" si="0"/>
        <v>60</v>
      </c>
      <c r="B73" s="177"/>
      <c r="C73" s="97" t="s">
        <v>614</v>
      </c>
      <c r="D73" s="95"/>
      <c r="E73" s="84"/>
      <c r="F73" s="96" t="s">
        <v>610</v>
      </c>
      <c r="G73" s="86">
        <v>1</v>
      </c>
      <c r="H73" s="86"/>
      <c r="I73" s="178"/>
      <c r="J73" s="83"/>
      <c r="K73" s="83"/>
      <c r="L73" s="83"/>
      <c r="M73" s="79"/>
      <c r="N73" s="79"/>
      <c r="O73" s="80"/>
      <c r="P73" s="80"/>
      <c r="Q73" s="80"/>
      <c r="R73" s="79"/>
      <c r="U73" s="81"/>
    </row>
    <row r="74" spans="1:21">
      <c r="A74" s="177">
        <f t="shared" si="0"/>
        <v>61</v>
      </c>
      <c r="B74" s="177"/>
      <c r="C74" s="97" t="s">
        <v>190</v>
      </c>
      <c r="D74" s="95"/>
      <c r="E74" s="84"/>
      <c r="F74" s="96" t="s">
        <v>610</v>
      </c>
      <c r="G74" s="86">
        <v>1</v>
      </c>
      <c r="H74" s="86"/>
      <c r="I74" s="178"/>
      <c r="J74" s="83"/>
      <c r="K74" s="83"/>
      <c r="L74" s="83"/>
      <c r="M74" s="79"/>
      <c r="N74" s="79"/>
      <c r="O74" s="80"/>
      <c r="P74" s="80"/>
      <c r="Q74" s="80"/>
      <c r="R74" s="79"/>
      <c r="U74" s="81"/>
    </row>
    <row r="75" spans="1:21" ht="38.25">
      <c r="A75" s="177">
        <f t="shared" si="0"/>
        <v>62</v>
      </c>
      <c r="B75" s="177"/>
      <c r="C75" s="97" t="s">
        <v>358</v>
      </c>
      <c r="D75" s="95"/>
      <c r="E75" s="84"/>
      <c r="F75" s="96" t="s">
        <v>610</v>
      </c>
      <c r="G75" s="86">
        <v>1</v>
      </c>
      <c r="H75" s="86"/>
      <c r="I75" s="178"/>
      <c r="J75" s="83"/>
      <c r="K75" s="83"/>
      <c r="L75" s="83"/>
      <c r="M75" s="79"/>
      <c r="N75" s="79"/>
      <c r="O75" s="80"/>
      <c r="P75" s="80"/>
      <c r="Q75" s="80"/>
      <c r="R75" s="79"/>
      <c r="U75" s="81"/>
    </row>
    <row r="76" spans="1:21">
      <c r="A76" s="177">
        <f t="shared" si="0"/>
        <v>63</v>
      </c>
      <c r="B76" s="177"/>
      <c r="C76" s="97" t="s">
        <v>327</v>
      </c>
      <c r="D76" s="95"/>
      <c r="E76" s="84"/>
      <c r="F76" s="96" t="s">
        <v>610</v>
      </c>
      <c r="G76" s="86">
        <v>1</v>
      </c>
      <c r="H76" s="86"/>
      <c r="I76" s="178"/>
      <c r="J76" s="83"/>
      <c r="K76" s="83"/>
      <c r="L76" s="83"/>
      <c r="M76" s="79"/>
      <c r="N76" s="79"/>
      <c r="O76" s="80"/>
      <c r="P76" s="80"/>
      <c r="Q76" s="80"/>
      <c r="R76" s="79"/>
      <c r="U76" s="81"/>
    </row>
    <row r="77" spans="1:21" ht="25.5">
      <c r="A77" s="177">
        <f t="shared" si="0"/>
        <v>64</v>
      </c>
      <c r="B77" s="177"/>
      <c r="C77" s="97" t="s">
        <v>364</v>
      </c>
      <c r="D77" s="95"/>
      <c r="E77" s="84"/>
      <c r="F77" s="96" t="s">
        <v>610</v>
      </c>
      <c r="G77" s="86">
        <v>1</v>
      </c>
      <c r="H77" s="86"/>
      <c r="I77" s="178"/>
      <c r="J77" s="83"/>
      <c r="K77" s="83"/>
      <c r="L77" s="83"/>
      <c r="M77" s="79"/>
      <c r="N77" s="79"/>
      <c r="O77" s="80"/>
      <c r="P77" s="80"/>
      <c r="Q77" s="80"/>
      <c r="R77" s="79"/>
      <c r="U77" s="81"/>
    </row>
    <row r="78" spans="1:21" ht="25.5">
      <c r="A78" s="177">
        <f t="shared" si="0"/>
        <v>65</v>
      </c>
      <c r="B78" s="177"/>
      <c r="C78" s="94" t="s">
        <v>365</v>
      </c>
      <c r="D78" s="95"/>
      <c r="E78" s="84"/>
      <c r="F78" s="96"/>
      <c r="G78" s="86"/>
      <c r="H78" s="86"/>
      <c r="I78" s="178"/>
      <c r="J78" s="83"/>
      <c r="K78" s="83"/>
      <c r="L78" s="83"/>
      <c r="M78" s="79"/>
      <c r="N78" s="79"/>
      <c r="O78" s="80"/>
      <c r="P78" s="80"/>
      <c r="Q78" s="80"/>
      <c r="R78" s="79"/>
      <c r="U78" s="81"/>
    </row>
    <row r="79" spans="1:21">
      <c r="A79" s="177">
        <f t="shared" ref="A79:A142" si="1">ROW()-13</f>
        <v>66</v>
      </c>
      <c r="B79" s="177"/>
      <c r="C79" s="94" t="s">
        <v>291</v>
      </c>
      <c r="D79" s="95"/>
      <c r="E79" s="84"/>
      <c r="F79" s="96"/>
      <c r="G79" s="86"/>
      <c r="H79" s="86"/>
      <c r="I79" s="178"/>
      <c r="J79" s="83"/>
      <c r="K79" s="83"/>
      <c r="L79" s="83"/>
      <c r="M79" s="79"/>
      <c r="N79" s="79"/>
      <c r="O79" s="80"/>
      <c r="P79" s="80"/>
      <c r="Q79" s="80"/>
      <c r="R79" s="79"/>
      <c r="U79" s="81"/>
    </row>
    <row r="80" spans="1:21" ht="89.25">
      <c r="A80" s="177">
        <f t="shared" si="1"/>
        <v>67</v>
      </c>
      <c r="B80" s="177"/>
      <c r="C80" s="97" t="s">
        <v>366</v>
      </c>
      <c r="D80" s="95" t="s">
        <v>367</v>
      </c>
      <c r="E80" s="84"/>
      <c r="F80" s="96" t="s">
        <v>610</v>
      </c>
      <c r="G80" s="86">
        <v>5</v>
      </c>
      <c r="H80" s="86"/>
      <c r="I80" s="178"/>
      <c r="J80" s="83"/>
      <c r="K80" s="83"/>
      <c r="L80" s="83"/>
      <c r="M80" s="79"/>
      <c r="N80" s="79"/>
      <c r="O80" s="80"/>
      <c r="P80" s="80"/>
      <c r="Q80" s="80"/>
      <c r="R80" s="79"/>
      <c r="U80" s="81"/>
    </row>
    <row r="81" spans="1:21" ht="25.5">
      <c r="A81" s="177">
        <f t="shared" si="1"/>
        <v>68</v>
      </c>
      <c r="B81" s="177"/>
      <c r="C81" s="97" t="s">
        <v>368</v>
      </c>
      <c r="D81" s="95" t="s">
        <v>369</v>
      </c>
      <c r="E81" s="84"/>
      <c r="F81" s="96" t="s">
        <v>625</v>
      </c>
      <c r="G81" s="86">
        <v>5</v>
      </c>
      <c r="H81" s="86"/>
      <c r="I81" s="178"/>
      <c r="J81" s="83"/>
      <c r="K81" s="83"/>
      <c r="L81" s="83"/>
      <c r="M81" s="79"/>
      <c r="N81" s="79"/>
      <c r="O81" s="80"/>
      <c r="P81" s="80"/>
      <c r="Q81" s="80"/>
      <c r="R81" s="79"/>
      <c r="U81" s="81"/>
    </row>
    <row r="82" spans="1:21">
      <c r="A82" s="177">
        <f t="shared" si="1"/>
        <v>69</v>
      </c>
      <c r="B82" s="177"/>
      <c r="C82" s="97" t="s">
        <v>370</v>
      </c>
      <c r="D82" s="95"/>
      <c r="E82" s="84"/>
      <c r="F82" s="96" t="s">
        <v>625</v>
      </c>
      <c r="G82" s="86">
        <v>5</v>
      </c>
      <c r="H82" s="86"/>
      <c r="I82" s="178"/>
      <c r="J82" s="83"/>
      <c r="K82" s="83"/>
      <c r="L82" s="83"/>
      <c r="M82" s="79"/>
      <c r="N82" s="79"/>
      <c r="O82" s="80"/>
      <c r="P82" s="80"/>
      <c r="Q82" s="80"/>
      <c r="R82" s="79"/>
      <c r="U82" s="81"/>
    </row>
    <row r="83" spans="1:21" ht="51">
      <c r="A83" s="177">
        <f t="shared" si="1"/>
        <v>70</v>
      </c>
      <c r="B83" s="177"/>
      <c r="C83" s="97" t="s">
        <v>371</v>
      </c>
      <c r="D83" s="95" t="s">
        <v>372</v>
      </c>
      <c r="E83" s="84"/>
      <c r="F83" s="96" t="s">
        <v>610</v>
      </c>
      <c r="G83" s="86">
        <v>5</v>
      </c>
      <c r="H83" s="86"/>
      <c r="I83" s="178"/>
      <c r="J83" s="83"/>
      <c r="K83" s="83"/>
      <c r="L83" s="83"/>
      <c r="M83" s="79"/>
      <c r="N83" s="79"/>
      <c r="O83" s="80"/>
      <c r="P83" s="80"/>
      <c r="Q83" s="80"/>
      <c r="R83" s="79"/>
      <c r="U83" s="81"/>
    </row>
    <row r="84" spans="1:21" ht="25.5">
      <c r="A84" s="177">
        <f t="shared" si="1"/>
        <v>71</v>
      </c>
      <c r="B84" s="177"/>
      <c r="C84" s="94" t="s">
        <v>316</v>
      </c>
      <c r="D84" s="95"/>
      <c r="E84" s="84"/>
      <c r="F84" s="96"/>
      <c r="G84" s="86"/>
      <c r="H84" s="86"/>
      <c r="I84" s="178"/>
      <c r="J84" s="83"/>
      <c r="K84" s="83"/>
      <c r="L84" s="83"/>
      <c r="M84" s="79"/>
      <c r="N84" s="79"/>
      <c r="O84" s="80"/>
      <c r="P84" s="80"/>
      <c r="Q84" s="80"/>
      <c r="R84" s="79"/>
      <c r="U84" s="81"/>
    </row>
    <row r="85" spans="1:21" ht="25.5">
      <c r="A85" s="177">
        <f t="shared" si="1"/>
        <v>72</v>
      </c>
      <c r="B85" s="177"/>
      <c r="C85" s="97" t="s">
        <v>377</v>
      </c>
      <c r="D85" s="95" t="s">
        <v>378</v>
      </c>
      <c r="E85" s="84" t="s">
        <v>319</v>
      </c>
      <c r="F85" s="96" t="s">
        <v>263</v>
      </c>
      <c r="G85" s="86">
        <v>320</v>
      </c>
      <c r="H85" s="86"/>
      <c r="I85" s="178"/>
      <c r="J85" s="83"/>
      <c r="K85" s="83"/>
      <c r="L85" s="83"/>
      <c r="M85" s="79"/>
      <c r="N85" s="79"/>
      <c r="O85" s="80"/>
      <c r="P85" s="80"/>
      <c r="Q85" s="80"/>
      <c r="R85" s="79"/>
      <c r="U85" s="81"/>
    </row>
    <row r="86" spans="1:21">
      <c r="A86" s="177">
        <f t="shared" si="1"/>
        <v>73</v>
      </c>
      <c r="B86" s="177"/>
      <c r="C86" s="97" t="s">
        <v>379</v>
      </c>
      <c r="D86" s="95" t="s">
        <v>380</v>
      </c>
      <c r="E86" s="84" t="s">
        <v>319</v>
      </c>
      <c r="F86" s="96" t="s">
        <v>263</v>
      </c>
      <c r="G86" s="86">
        <v>200</v>
      </c>
      <c r="H86" s="86"/>
      <c r="I86" s="178"/>
      <c r="J86" s="83"/>
      <c r="K86" s="83"/>
      <c r="L86" s="83"/>
      <c r="M86" s="79"/>
      <c r="N86" s="79"/>
      <c r="O86" s="80"/>
      <c r="P86" s="80"/>
      <c r="Q86" s="80"/>
      <c r="R86" s="79"/>
      <c r="U86" s="81"/>
    </row>
    <row r="87" spans="1:21">
      <c r="A87" s="177">
        <f t="shared" si="1"/>
        <v>74</v>
      </c>
      <c r="B87" s="177"/>
      <c r="C87" s="97" t="s">
        <v>324</v>
      </c>
      <c r="D87" s="95" t="s">
        <v>381</v>
      </c>
      <c r="E87" s="84" t="s">
        <v>319</v>
      </c>
      <c r="F87" s="96" t="s">
        <v>263</v>
      </c>
      <c r="G87" s="86">
        <v>200</v>
      </c>
      <c r="H87" s="86"/>
      <c r="I87" s="178"/>
      <c r="J87" s="83"/>
      <c r="K87" s="83"/>
      <c r="L87" s="83"/>
      <c r="M87" s="79"/>
      <c r="N87" s="79"/>
      <c r="O87" s="80"/>
      <c r="P87" s="80"/>
      <c r="Q87" s="80"/>
      <c r="R87" s="79"/>
      <c r="U87" s="81"/>
    </row>
    <row r="88" spans="1:21">
      <c r="A88" s="177">
        <f t="shared" si="1"/>
        <v>75</v>
      </c>
      <c r="B88" s="177"/>
      <c r="C88" s="97" t="s">
        <v>354</v>
      </c>
      <c r="D88" s="95"/>
      <c r="E88" s="84"/>
      <c r="F88" s="96" t="s">
        <v>610</v>
      </c>
      <c r="G88" s="86">
        <v>1</v>
      </c>
      <c r="H88" s="86"/>
      <c r="I88" s="178"/>
      <c r="J88" s="83"/>
      <c r="K88" s="83"/>
      <c r="L88" s="83"/>
      <c r="M88" s="79"/>
      <c r="N88" s="79"/>
      <c r="O88" s="80"/>
      <c r="P88" s="80"/>
      <c r="Q88" s="80"/>
      <c r="R88" s="79"/>
      <c r="U88" s="81"/>
    </row>
    <row r="89" spans="1:21" ht="38.25">
      <c r="A89" s="177">
        <f t="shared" si="1"/>
        <v>76</v>
      </c>
      <c r="B89" s="177"/>
      <c r="C89" s="97" t="s">
        <v>358</v>
      </c>
      <c r="D89" s="95"/>
      <c r="E89" s="84"/>
      <c r="F89" s="96" t="s">
        <v>610</v>
      </c>
      <c r="G89" s="86">
        <v>1</v>
      </c>
      <c r="H89" s="86"/>
      <c r="I89" s="178"/>
      <c r="J89" s="83"/>
      <c r="K89" s="83"/>
      <c r="L89" s="83"/>
      <c r="M89" s="79"/>
      <c r="N89" s="79"/>
      <c r="O89" s="80"/>
      <c r="P89" s="80"/>
      <c r="Q89" s="80"/>
      <c r="R89" s="79"/>
      <c r="U89" s="81"/>
    </row>
    <row r="90" spans="1:21" ht="25.5">
      <c r="A90" s="177">
        <f t="shared" si="1"/>
        <v>77</v>
      </c>
      <c r="B90" s="177"/>
      <c r="C90" s="97" t="s">
        <v>614</v>
      </c>
      <c r="D90" s="95"/>
      <c r="E90" s="84"/>
      <c r="F90" s="96" t="s">
        <v>610</v>
      </c>
      <c r="G90" s="86">
        <v>1</v>
      </c>
      <c r="H90" s="86"/>
      <c r="I90" s="178"/>
      <c r="J90" s="83"/>
      <c r="K90" s="83"/>
      <c r="L90" s="83"/>
      <c r="M90" s="79"/>
      <c r="N90" s="79"/>
      <c r="O90" s="80"/>
      <c r="P90" s="80"/>
      <c r="Q90" s="80"/>
      <c r="R90" s="79"/>
      <c r="U90" s="81"/>
    </row>
    <row r="91" spans="1:21">
      <c r="A91" s="177">
        <f t="shared" si="1"/>
        <v>78</v>
      </c>
      <c r="B91" s="177"/>
      <c r="C91" s="97" t="s">
        <v>190</v>
      </c>
      <c r="D91" s="95"/>
      <c r="E91" s="84"/>
      <c r="F91" s="96" t="s">
        <v>610</v>
      </c>
      <c r="G91" s="86">
        <v>1</v>
      </c>
      <c r="H91" s="86"/>
      <c r="I91" s="178"/>
      <c r="J91" s="83"/>
      <c r="K91" s="83"/>
      <c r="L91" s="83"/>
      <c r="M91" s="79"/>
      <c r="N91" s="79"/>
      <c r="O91" s="80"/>
      <c r="P91" s="80"/>
      <c r="Q91" s="80"/>
      <c r="R91" s="79"/>
      <c r="U91" s="81"/>
    </row>
    <row r="92" spans="1:21">
      <c r="A92" s="177">
        <f t="shared" si="1"/>
        <v>79</v>
      </c>
      <c r="B92" s="177"/>
      <c r="C92" s="97" t="s">
        <v>382</v>
      </c>
      <c r="D92" s="95"/>
      <c r="E92" s="84"/>
      <c r="F92" s="96" t="s">
        <v>610</v>
      </c>
      <c r="G92" s="86">
        <v>1</v>
      </c>
      <c r="H92" s="86"/>
      <c r="I92" s="178"/>
      <c r="J92" s="83"/>
      <c r="K92" s="83"/>
      <c r="L92" s="83"/>
      <c r="M92" s="79"/>
      <c r="N92" s="79"/>
      <c r="O92" s="80"/>
      <c r="P92" s="80"/>
      <c r="Q92" s="80"/>
      <c r="R92" s="79"/>
      <c r="U92" s="81"/>
    </row>
    <row r="93" spans="1:21">
      <c r="A93" s="177">
        <f t="shared" si="1"/>
        <v>80</v>
      </c>
      <c r="B93" s="177"/>
      <c r="C93" s="94" t="s">
        <v>383</v>
      </c>
      <c r="D93" s="95"/>
      <c r="E93" s="84"/>
      <c r="F93" s="96"/>
      <c r="G93" s="86"/>
      <c r="H93" s="86"/>
      <c r="I93" s="178"/>
      <c r="J93" s="83"/>
      <c r="K93" s="83"/>
      <c r="L93" s="83"/>
      <c r="M93" s="79"/>
      <c r="N93" s="79"/>
      <c r="O93" s="80"/>
      <c r="P93" s="80"/>
      <c r="Q93" s="80"/>
      <c r="R93" s="79"/>
      <c r="U93" s="81"/>
    </row>
    <row r="94" spans="1:21">
      <c r="A94" s="177">
        <f t="shared" si="1"/>
        <v>81</v>
      </c>
      <c r="B94" s="177"/>
      <c r="C94" s="94" t="s">
        <v>291</v>
      </c>
      <c r="D94" s="95"/>
      <c r="E94" s="84"/>
      <c r="F94" s="96"/>
      <c r="G94" s="86"/>
      <c r="H94" s="86"/>
      <c r="I94" s="178"/>
      <c r="J94" s="83"/>
      <c r="K94" s="83"/>
      <c r="L94" s="83"/>
      <c r="M94" s="79"/>
      <c r="N94" s="79"/>
      <c r="O94" s="80"/>
      <c r="P94" s="80"/>
      <c r="Q94" s="80"/>
      <c r="R94" s="79"/>
      <c r="U94" s="81"/>
    </row>
    <row r="95" spans="1:21" ht="51">
      <c r="A95" s="177">
        <f t="shared" si="1"/>
        <v>82</v>
      </c>
      <c r="B95" s="177"/>
      <c r="C95" s="97" t="s">
        <v>393</v>
      </c>
      <c r="D95" s="95"/>
      <c r="E95" s="84"/>
      <c r="F95" s="96" t="s">
        <v>618</v>
      </c>
      <c r="G95" s="86">
        <v>1</v>
      </c>
      <c r="H95" s="86"/>
      <c r="I95" s="178"/>
      <c r="J95" s="83"/>
      <c r="K95" s="83"/>
      <c r="L95" s="83"/>
      <c r="M95" s="79"/>
      <c r="N95" s="79"/>
      <c r="O95" s="80"/>
      <c r="P95" s="80"/>
      <c r="Q95" s="80"/>
      <c r="R95" s="79"/>
      <c r="U95" s="81"/>
    </row>
    <row r="96" spans="1:21" ht="38.25">
      <c r="A96" s="177">
        <f t="shared" si="1"/>
        <v>83</v>
      </c>
      <c r="B96" s="177"/>
      <c r="C96" s="97" t="s">
        <v>394</v>
      </c>
      <c r="D96" s="95"/>
      <c r="E96" s="84"/>
      <c r="F96" s="96" t="s">
        <v>610</v>
      </c>
      <c r="G96" s="86">
        <v>1</v>
      </c>
      <c r="H96" s="86"/>
      <c r="I96" s="178"/>
      <c r="J96" s="83"/>
      <c r="K96" s="83"/>
      <c r="L96" s="83"/>
      <c r="M96" s="79"/>
      <c r="N96" s="79"/>
      <c r="O96" s="80"/>
      <c r="P96" s="80"/>
      <c r="Q96" s="80"/>
      <c r="R96" s="79"/>
      <c r="U96" s="81"/>
    </row>
    <row r="97" spans="1:21" ht="51">
      <c r="A97" s="177">
        <f t="shared" si="1"/>
        <v>84</v>
      </c>
      <c r="B97" s="177"/>
      <c r="C97" s="97" t="s">
        <v>395</v>
      </c>
      <c r="D97" s="95" t="s">
        <v>396</v>
      </c>
      <c r="E97" s="84"/>
      <c r="F97" s="96" t="s">
        <v>610</v>
      </c>
      <c r="G97" s="86">
        <v>1</v>
      </c>
      <c r="H97" s="86"/>
      <c r="I97" s="178"/>
      <c r="J97" s="83"/>
      <c r="K97" s="83"/>
      <c r="L97" s="83"/>
      <c r="M97" s="79"/>
      <c r="N97" s="79"/>
      <c r="O97" s="80"/>
      <c r="P97" s="80"/>
      <c r="Q97" s="80"/>
      <c r="R97" s="79"/>
      <c r="U97" s="81"/>
    </row>
    <row r="98" spans="1:21">
      <c r="A98" s="177">
        <f t="shared" si="1"/>
        <v>85</v>
      </c>
      <c r="B98" s="177"/>
      <c r="C98" s="97" t="s">
        <v>308</v>
      </c>
      <c r="D98" s="95"/>
      <c r="E98" s="84"/>
      <c r="F98" s="96" t="s">
        <v>618</v>
      </c>
      <c r="G98" s="86">
        <v>1</v>
      </c>
      <c r="H98" s="86"/>
      <c r="I98" s="178"/>
      <c r="J98" s="83"/>
      <c r="K98" s="83"/>
      <c r="L98" s="83"/>
      <c r="M98" s="79"/>
      <c r="N98" s="79"/>
      <c r="O98" s="80"/>
      <c r="P98" s="80"/>
      <c r="Q98" s="80"/>
      <c r="R98" s="79"/>
      <c r="U98" s="81"/>
    </row>
    <row r="99" spans="1:21" ht="38.25">
      <c r="A99" s="177">
        <f t="shared" si="1"/>
        <v>86</v>
      </c>
      <c r="B99" s="177"/>
      <c r="C99" s="97" t="s">
        <v>631</v>
      </c>
      <c r="D99" s="95" t="s">
        <v>309</v>
      </c>
      <c r="E99" s="84" t="s">
        <v>399</v>
      </c>
      <c r="F99" s="96" t="s">
        <v>618</v>
      </c>
      <c r="G99" s="86">
        <v>1</v>
      </c>
      <c r="H99" s="86"/>
      <c r="I99" s="178"/>
      <c r="J99" s="83"/>
      <c r="K99" s="83"/>
      <c r="L99" s="83"/>
      <c r="M99" s="79"/>
      <c r="N99" s="79"/>
      <c r="O99" s="80"/>
      <c r="P99" s="80"/>
      <c r="Q99" s="80"/>
      <c r="R99" s="79"/>
      <c r="U99" s="81"/>
    </row>
    <row r="100" spans="1:21" ht="25.5">
      <c r="A100" s="177">
        <f t="shared" si="1"/>
        <v>87</v>
      </c>
      <c r="B100" s="177"/>
      <c r="C100" s="97" t="s">
        <v>400</v>
      </c>
      <c r="D100" s="95" t="s">
        <v>401</v>
      </c>
      <c r="E100" s="84"/>
      <c r="F100" s="96" t="s">
        <v>610</v>
      </c>
      <c r="G100" s="86">
        <v>8</v>
      </c>
      <c r="H100" s="86"/>
      <c r="I100" s="178"/>
      <c r="J100" s="83"/>
      <c r="K100" s="83"/>
      <c r="L100" s="83"/>
      <c r="M100" s="79"/>
      <c r="N100" s="79"/>
      <c r="O100" s="80"/>
      <c r="P100" s="80"/>
      <c r="Q100" s="80"/>
      <c r="R100" s="79"/>
      <c r="U100" s="81"/>
    </row>
    <row r="101" spans="1:21">
      <c r="A101" s="177">
        <f t="shared" si="1"/>
        <v>88</v>
      </c>
      <c r="B101" s="177"/>
      <c r="C101" s="97" t="s">
        <v>402</v>
      </c>
      <c r="D101" s="95" t="s">
        <v>403</v>
      </c>
      <c r="E101" s="84"/>
      <c r="F101" s="96" t="s">
        <v>610</v>
      </c>
      <c r="G101" s="86">
        <v>3</v>
      </c>
      <c r="H101" s="86"/>
      <c r="I101" s="178"/>
      <c r="J101" s="83"/>
      <c r="K101" s="83"/>
      <c r="L101" s="83"/>
      <c r="M101" s="79"/>
      <c r="N101" s="79"/>
      <c r="O101" s="80"/>
      <c r="P101" s="80"/>
      <c r="Q101" s="80"/>
      <c r="R101" s="79"/>
      <c r="U101" s="81"/>
    </row>
    <row r="102" spans="1:21" ht="25.5">
      <c r="A102" s="177">
        <f t="shared" si="1"/>
        <v>89</v>
      </c>
      <c r="B102" s="177"/>
      <c r="C102" s="94" t="s">
        <v>316</v>
      </c>
      <c r="D102" s="95"/>
      <c r="E102" s="84"/>
      <c r="F102" s="96"/>
      <c r="G102" s="86"/>
      <c r="H102" s="86"/>
      <c r="I102" s="178"/>
      <c r="J102" s="83"/>
      <c r="K102" s="83"/>
      <c r="L102" s="83"/>
      <c r="M102" s="79"/>
      <c r="N102" s="79"/>
      <c r="O102" s="80"/>
      <c r="P102" s="80"/>
      <c r="Q102" s="80"/>
      <c r="R102" s="79"/>
      <c r="U102" s="81"/>
    </row>
    <row r="103" spans="1:21" ht="25.5">
      <c r="A103" s="177">
        <f t="shared" si="1"/>
        <v>90</v>
      </c>
      <c r="B103" s="177"/>
      <c r="C103" s="97" t="s">
        <v>350</v>
      </c>
      <c r="D103" s="95" t="s">
        <v>404</v>
      </c>
      <c r="E103" s="84" t="s">
        <v>319</v>
      </c>
      <c r="F103" s="96" t="s">
        <v>263</v>
      </c>
      <c r="G103" s="86">
        <v>1250</v>
      </c>
      <c r="H103" s="86"/>
      <c r="I103" s="178"/>
      <c r="J103" s="83"/>
      <c r="K103" s="83"/>
      <c r="L103" s="83"/>
      <c r="M103" s="79"/>
      <c r="N103" s="79"/>
      <c r="O103" s="80"/>
      <c r="P103" s="80"/>
      <c r="Q103" s="80"/>
      <c r="R103" s="79"/>
      <c r="U103" s="81"/>
    </row>
    <row r="104" spans="1:21">
      <c r="A104" s="177">
        <f t="shared" si="1"/>
        <v>91</v>
      </c>
      <c r="B104" s="177"/>
      <c r="C104" s="97" t="s">
        <v>324</v>
      </c>
      <c r="D104" s="95"/>
      <c r="E104" s="84" t="s">
        <v>319</v>
      </c>
      <c r="F104" s="96" t="s">
        <v>263</v>
      </c>
      <c r="G104" s="86">
        <v>430</v>
      </c>
      <c r="H104" s="86"/>
      <c r="I104" s="178"/>
      <c r="J104" s="83"/>
      <c r="K104" s="83"/>
      <c r="L104" s="83"/>
      <c r="M104" s="79"/>
      <c r="N104" s="79"/>
      <c r="O104" s="80"/>
      <c r="P104" s="80"/>
      <c r="Q104" s="80"/>
      <c r="R104" s="79"/>
      <c r="U104" s="81"/>
    </row>
    <row r="105" spans="1:21">
      <c r="A105" s="177">
        <f t="shared" si="1"/>
        <v>92</v>
      </c>
      <c r="B105" s="177"/>
      <c r="C105" s="97" t="s">
        <v>354</v>
      </c>
      <c r="D105" s="95"/>
      <c r="E105" s="84"/>
      <c r="F105" s="96" t="s">
        <v>610</v>
      </c>
      <c r="G105" s="86">
        <v>1</v>
      </c>
      <c r="H105" s="86"/>
      <c r="I105" s="178"/>
      <c r="J105" s="83"/>
      <c r="K105" s="83"/>
      <c r="L105" s="83"/>
      <c r="M105" s="79"/>
      <c r="N105" s="79"/>
      <c r="O105" s="80"/>
      <c r="P105" s="80"/>
      <c r="Q105" s="80"/>
      <c r="R105" s="79"/>
      <c r="U105" s="81"/>
    </row>
    <row r="106" spans="1:21" ht="63.75">
      <c r="A106" s="177">
        <f t="shared" si="1"/>
        <v>93</v>
      </c>
      <c r="B106" s="177"/>
      <c r="C106" s="97" t="s">
        <v>405</v>
      </c>
      <c r="D106" s="95"/>
      <c r="E106" s="84"/>
      <c r="F106" s="96" t="s">
        <v>618</v>
      </c>
      <c r="G106" s="86">
        <v>33</v>
      </c>
      <c r="H106" s="86"/>
      <c r="I106" s="178"/>
      <c r="J106" s="83"/>
      <c r="K106" s="83"/>
      <c r="L106" s="83"/>
      <c r="M106" s="79"/>
      <c r="N106" s="79"/>
      <c r="O106" s="80"/>
      <c r="P106" s="80"/>
      <c r="Q106" s="80"/>
      <c r="R106" s="79"/>
      <c r="U106" s="81"/>
    </row>
    <row r="107" spans="1:21" ht="51">
      <c r="A107" s="177">
        <f t="shared" si="1"/>
        <v>94</v>
      </c>
      <c r="B107" s="177"/>
      <c r="C107" s="97" t="s">
        <v>406</v>
      </c>
      <c r="D107" s="95"/>
      <c r="E107" s="84"/>
      <c r="F107" s="96" t="s">
        <v>618</v>
      </c>
      <c r="G107" s="86">
        <v>2</v>
      </c>
      <c r="H107" s="86"/>
      <c r="I107" s="178"/>
      <c r="J107" s="83"/>
      <c r="K107" s="83"/>
      <c r="L107" s="83"/>
      <c r="M107" s="79"/>
      <c r="N107" s="79"/>
      <c r="O107" s="80"/>
      <c r="P107" s="80"/>
      <c r="Q107" s="80"/>
      <c r="R107" s="79"/>
      <c r="U107" s="81"/>
    </row>
    <row r="108" spans="1:21" ht="38.25">
      <c r="A108" s="177">
        <f t="shared" si="1"/>
        <v>95</v>
      </c>
      <c r="B108" s="177"/>
      <c r="C108" s="97" t="s">
        <v>358</v>
      </c>
      <c r="D108" s="95"/>
      <c r="E108" s="84"/>
      <c r="F108" s="96" t="s">
        <v>610</v>
      </c>
      <c r="G108" s="86">
        <v>1</v>
      </c>
      <c r="H108" s="86"/>
      <c r="I108" s="178"/>
      <c r="J108" s="83"/>
      <c r="K108" s="83"/>
      <c r="L108" s="83"/>
      <c r="M108" s="79"/>
      <c r="N108" s="79"/>
      <c r="O108" s="80"/>
      <c r="P108" s="80"/>
      <c r="Q108" s="80"/>
      <c r="R108" s="79"/>
      <c r="U108" s="81"/>
    </row>
    <row r="109" spans="1:21" ht="25.5">
      <c r="A109" s="177">
        <f t="shared" si="1"/>
        <v>96</v>
      </c>
      <c r="B109" s="177"/>
      <c r="C109" s="97" t="s">
        <v>614</v>
      </c>
      <c r="D109" s="95"/>
      <c r="E109" s="84"/>
      <c r="F109" s="96" t="s">
        <v>610</v>
      </c>
      <c r="G109" s="86">
        <v>1</v>
      </c>
      <c r="H109" s="86"/>
      <c r="I109" s="178"/>
      <c r="J109" s="83"/>
      <c r="K109" s="83"/>
      <c r="L109" s="83"/>
      <c r="M109" s="79"/>
      <c r="N109" s="79"/>
      <c r="O109" s="80"/>
      <c r="P109" s="80"/>
      <c r="Q109" s="80"/>
      <c r="R109" s="79"/>
      <c r="U109" s="81"/>
    </row>
    <row r="110" spans="1:21">
      <c r="A110" s="177">
        <f t="shared" si="1"/>
        <v>97</v>
      </c>
      <c r="B110" s="177"/>
      <c r="C110" s="97" t="s">
        <v>382</v>
      </c>
      <c r="D110" s="95"/>
      <c r="E110" s="84"/>
      <c r="F110" s="96" t="s">
        <v>610</v>
      </c>
      <c r="G110" s="86">
        <v>1</v>
      </c>
      <c r="H110" s="86"/>
      <c r="I110" s="178"/>
      <c r="J110" s="83"/>
      <c r="K110" s="83"/>
      <c r="L110" s="83"/>
      <c r="M110" s="79"/>
      <c r="N110" s="79"/>
      <c r="O110" s="80"/>
      <c r="P110" s="80"/>
      <c r="Q110" s="80"/>
      <c r="R110" s="79"/>
      <c r="U110" s="81"/>
    </row>
    <row r="111" spans="1:21" ht="25.5">
      <c r="A111" s="177">
        <f t="shared" si="1"/>
        <v>98</v>
      </c>
      <c r="B111" s="177"/>
      <c r="C111" s="97" t="s">
        <v>407</v>
      </c>
      <c r="D111" s="95" t="s">
        <v>408</v>
      </c>
      <c r="E111" s="84" t="s">
        <v>409</v>
      </c>
      <c r="F111" s="96" t="s">
        <v>410</v>
      </c>
      <c r="G111" s="86">
        <v>33</v>
      </c>
      <c r="H111" s="86"/>
      <c r="I111" s="178"/>
      <c r="J111" s="83"/>
      <c r="K111" s="83"/>
      <c r="L111" s="83"/>
      <c r="M111" s="79"/>
      <c r="N111" s="79"/>
      <c r="O111" s="80"/>
      <c r="P111" s="80"/>
      <c r="Q111" s="80"/>
      <c r="R111" s="79"/>
      <c r="U111" s="81"/>
    </row>
    <row r="112" spans="1:21">
      <c r="A112" s="177">
        <f t="shared" si="1"/>
        <v>99</v>
      </c>
      <c r="B112" s="177"/>
      <c r="C112" s="94" t="s">
        <v>411</v>
      </c>
      <c r="D112" s="95"/>
      <c r="E112" s="84"/>
      <c r="F112" s="96"/>
      <c r="G112" s="86"/>
      <c r="H112" s="86"/>
      <c r="I112" s="178"/>
      <c r="J112" s="83"/>
      <c r="K112" s="83"/>
      <c r="L112" s="83"/>
      <c r="M112" s="79"/>
      <c r="N112" s="79"/>
      <c r="O112" s="80"/>
      <c r="P112" s="80"/>
      <c r="Q112" s="80"/>
      <c r="R112" s="79"/>
      <c r="U112" s="81"/>
    </row>
    <row r="113" spans="1:21" ht="25.5">
      <c r="A113" s="177">
        <f t="shared" si="1"/>
        <v>100</v>
      </c>
      <c r="B113" s="177"/>
      <c r="C113" s="97" t="s">
        <v>412</v>
      </c>
      <c r="D113" s="95"/>
      <c r="E113" s="84"/>
      <c r="F113" s="96" t="s">
        <v>618</v>
      </c>
      <c r="G113" s="86">
        <v>7</v>
      </c>
      <c r="H113" s="86"/>
      <c r="I113" s="178"/>
      <c r="J113" s="83"/>
      <c r="K113" s="83"/>
      <c r="L113" s="83"/>
      <c r="M113" s="79"/>
      <c r="N113" s="79"/>
      <c r="O113" s="80"/>
      <c r="P113" s="80"/>
      <c r="Q113" s="80"/>
      <c r="R113" s="79"/>
      <c r="U113" s="81"/>
    </row>
    <row r="114" spans="1:21" ht="38.25">
      <c r="A114" s="177">
        <f t="shared" si="1"/>
        <v>101</v>
      </c>
      <c r="B114" s="177"/>
      <c r="C114" s="97" t="s">
        <v>413</v>
      </c>
      <c r="D114" s="95" t="s">
        <v>414</v>
      </c>
      <c r="E114" s="84"/>
      <c r="F114" s="96" t="s">
        <v>618</v>
      </c>
      <c r="G114" s="86">
        <v>8</v>
      </c>
      <c r="H114" s="86"/>
      <c r="I114" s="178"/>
      <c r="J114" s="83"/>
      <c r="K114" s="83"/>
      <c r="L114" s="83"/>
      <c r="M114" s="79"/>
      <c r="N114" s="79"/>
      <c r="O114" s="80"/>
      <c r="P114" s="80"/>
      <c r="Q114" s="80"/>
      <c r="R114" s="79"/>
      <c r="U114" s="81"/>
    </row>
    <row r="115" spans="1:21" ht="25.5">
      <c r="A115" s="177">
        <f t="shared" si="1"/>
        <v>102</v>
      </c>
      <c r="B115" s="177"/>
      <c r="C115" s="97" t="s">
        <v>415</v>
      </c>
      <c r="D115" s="95" t="s">
        <v>416</v>
      </c>
      <c r="E115" s="84"/>
      <c r="F115" s="96" t="s">
        <v>618</v>
      </c>
      <c r="G115" s="86">
        <v>1</v>
      </c>
      <c r="H115" s="86"/>
      <c r="I115" s="178"/>
      <c r="J115" s="83"/>
      <c r="K115" s="83"/>
      <c r="L115" s="83"/>
      <c r="M115" s="79"/>
      <c r="N115" s="79"/>
      <c r="O115" s="80"/>
      <c r="P115" s="80"/>
      <c r="Q115" s="80"/>
      <c r="R115" s="79"/>
      <c r="U115" s="81"/>
    </row>
    <row r="116" spans="1:21">
      <c r="A116" s="177">
        <f t="shared" si="1"/>
        <v>103</v>
      </c>
      <c r="B116" s="177"/>
      <c r="C116" s="97" t="s">
        <v>417</v>
      </c>
      <c r="D116" s="95" t="s">
        <v>418</v>
      </c>
      <c r="E116" s="84"/>
      <c r="F116" s="96" t="s">
        <v>618</v>
      </c>
      <c r="G116" s="86">
        <v>1</v>
      </c>
      <c r="H116" s="86"/>
      <c r="I116" s="178"/>
      <c r="J116" s="83"/>
      <c r="K116" s="83"/>
      <c r="L116" s="83"/>
      <c r="M116" s="79"/>
      <c r="N116" s="79"/>
      <c r="O116" s="80"/>
      <c r="P116" s="80"/>
      <c r="Q116" s="80"/>
      <c r="R116" s="79"/>
      <c r="U116" s="81"/>
    </row>
    <row r="117" spans="1:21">
      <c r="A117" s="177">
        <f t="shared" si="1"/>
        <v>104</v>
      </c>
      <c r="B117" s="177"/>
      <c r="C117" s="97" t="s">
        <v>419</v>
      </c>
      <c r="D117" s="95"/>
      <c r="E117" s="84"/>
      <c r="F117" s="96" t="s">
        <v>610</v>
      </c>
      <c r="G117" s="86">
        <v>1</v>
      </c>
      <c r="H117" s="86"/>
      <c r="I117" s="178"/>
      <c r="J117" s="83"/>
      <c r="K117" s="83"/>
      <c r="L117" s="83"/>
      <c r="M117" s="79"/>
      <c r="N117" s="79"/>
      <c r="O117" s="80"/>
      <c r="P117" s="80"/>
      <c r="Q117" s="80"/>
      <c r="R117" s="79"/>
      <c r="U117" s="81"/>
    </row>
    <row r="118" spans="1:21" ht="51">
      <c r="A118" s="177">
        <f t="shared" si="1"/>
        <v>105</v>
      </c>
      <c r="B118" s="177"/>
      <c r="C118" s="97" t="s">
        <v>420</v>
      </c>
      <c r="D118" s="95" t="s">
        <v>421</v>
      </c>
      <c r="E118" s="84"/>
      <c r="F118" s="96" t="s">
        <v>610</v>
      </c>
      <c r="G118" s="86">
        <v>1</v>
      </c>
      <c r="H118" s="86"/>
      <c r="I118" s="178"/>
      <c r="J118" s="83"/>
      <c r="K118" s="83"/>
      <c r="L118" s="83"/>
      <c r="M118" s="79"/>
      <c r="N118" s="79"/>
      <c r="O118" s="80"/>
      <c r="P118" s="80"/>
      <c r="Q118" s="80"/>
      <c r="R118" s="79"/>
      <c r="U118" s="81"/>
    </row>
    <row r="119" spans="1:21">
      <c r="A119" s="177">
        <f t="shared" si="1"/>
        <v>106</v>
      </c>
      <c r="B119" s="177"/>
      <c r="C119" s="97" t="s">
        <v>616</v>
      </c>
      <c r="D119" s="95"/>
      <c r="E119" s="84"/>
      <c r="F119" s="96" t="s">
        <v>610</v>
      </c>
      <c r="G119" s="86">
        <v>1</v>
      </c>
      <c r="H119" s="86"/>
      <c r="I119" s="178"/>
      <c r="J119" s="83"/>
      <c r="K119" s="83"/>
      <c r="L119" s="83"/>
      <c r="M119" s="79"/>
      <c r="N119" s="79"/>
      <c r="O119" s="80"/>
      <c r="P119" s="80"/>
      <c r="Q119" s="80"/>
      <c r="R119" s="79"/>
      <c r="U119" s="81"/>
    </row>
    <row r="120" spans="1:21" ht="25.5">
      <c r="A120" s="177">
        <f t="shared" si="1"/>
        <v>107</v>
      </c>
      <c r="B120" s="177"/>
      <c r="C120" s="97" t="s">
        <v>617</v>
      </c>
      <c r="D120" s="95"/>
      <c r="E120" s="84"/>
      <c r="F120" s="96" t="s">
        <v>610</v>
      </c>
      <c r="G120" s="86">
        <v>1</v>
      </c>
      <c r="H120" s="86"/>
      <c r="I120" s="178"/>
      <c r="J120" s="83"/>
      <c r="K120" s="83"/>
      <c r="L120" s="83"/>
      <c r="M120" s="79"/>
      <c r="N120" s="79"/>
      <c r="O120" s="80"/>
      <c r="P120" s="80"/>
      <c r="Q120" s="80"/>
      <c r="R120" s="79"/>
      <c r="U120" s="81"/>
    </row>
    <row r="121" spans="1:21">
      <c r="A121" s="177">
        <f t="shared" si="1"/>
        <v>108</v>
      </c>
      <c r="B121" s="177"/>
      <c r="C121" s="97" t="s">
        <v>422</v>
      </c>
      <c r="D121" s="95"/>
      <c r="E121" s="84"/>
      <c r="F121" s="96" t="s">
        <v>610</v>
      </c>
      <c r="G121" s="86">
        <v>1</v>
      </c>
      <c r="H121" s="86"/>
      <c r="I121" s="178"/>
      <c r="J121" s="83"/>
      <c r="K121" s="83"/>
      <c r="L121" s="83"/>
      <c r="M121" s="79"/>
      <c r="N121" s="79"/>
      <c r="O121" s="80"/>
      <c r="P121" s="80"/>
      <c r="Q121" s="80"/>
      <c r="R121" s="79"/>
      <c r="U121" s="81"/>
    </row>
    <row r="122" spans="1:21">
      <c r="A122" s="177">
        <f t="shared" si="1"/>
        <v>109</v>
      </c>
      <c r="B122" s="177"/>
      <c r="C122" s="97" t="s">
        <v>191</v>
      </c>
      <c r="D122" s="95"/>
      <c r="E122" s="84"/>
      <c r="F122" s="96" t="s">
        <v>610</v>
      </c>
      <c r="G122" s="86">
        <v>1</v>
      </c>
      <c r="H122" s="86"/>
      <c r="I122" s="178"/>
      <c r="J122" s="83"/>
      <c r="K122" s="83"/>
      <c r="L122" s="83"/>
      <c r="M122" s="79"/>
      <c r="N122" s="79"/>
      <c r="O122" s="80"/>
      <c r="P122" s="80"/>
      <c r="Q122" s="80"/>
      <c r="R122" s="79"/>
      <c r="U122" s="81"/>
    </row>
    <row r="123" spans="1:21">
      <c r="A123" s="177">
        <f t="shared" si="1"/>
        <v>110</v>
      </c>
      <c r="B123" s="177"/>
      <c r="C123" s="97" t="s">
        <v>423</v>
      </c>
      <c r="D123" s="95"/>
      <c r="E123" s="84"/>
      <c r="F123" s="96" t="s">
        <v>610</v>
      </c>
      <c r="G123" s="86">
        <v>1</v>
      </c>
      <c r="H123" s="86"/>
      <c r="I123" s="178"/>
      <c r="J123" s="83"/>
      <c r="K123" s="83"/>
      <c r="L123" s="83"/>
      <c r="M123" s="79"/>
      <c r="N123" s="79"/>
      <c r="O123" s="80"/>
      <c r="P123" s="80"/>
      <c r="Q123" s="80"/>
      <c r="R123" s="79"/>
      <c r="U123" s="81"/>
    </row>
    <row r="124" spans="1:21">
      <c r="A124" s="177">
        <f t="shared" si="1"/>
        <v>111</v>
      </c>
      <c r="B124" s="177"/>
      <c r="C124" s="97" t="s">
        <v>615</v>
      </c>
      <c r="D124" s="95"/>
      <c r="E124" s="84"/>
      <c r="F124" s="96" t="s">
        <v>505</v>
      </c>
      <c r="G124" s="86">
        <v>1</v>
      </c>
      <c r="H124" s="86"/>
      <c r="I124" s="178"/>
      <c r="J124" s="83"/>
      <c r="K124" s="83"/>
      <c r="L124" s="83"/>
      <c r="M124" s="79"/>
      <c r="N124" s="79"/>
      <c r="O124" s="80"/>
      <c r="P124" s="80"/>
      <c r="Q124" s="80"/>
      <c r="R124" s="79"/>
      <c r="U124" s="81"/>
    </row>
    <row r="125" spans="1:21" ht="25.5">
      <c r="A125" s="177">
        <f t="shared" si="1"/>
        <v>112</v>
      </c>
      <c r="B125" s="177"/>
      <c r="C125" s="97" t="s">
        <v>424</v>
      </c>
      <c r="D125" s="95"/>
      <c r="E125" s="84"/>
      <c r="F125" s="96" t="s">
        <v>505</v>
      </c>
      <c r="G125" s="86">
        <v>1</v>
      </c>
      <c r="H125" s="86"/>
      <c r="I125" s="178"/>
      <c r="J125" s="83"/>
      <c r="K125" s="83"/>
      <c r="L125" s="83"/>
      <c r="M125" s="79"/>
      <c r="N125" s="79"/>
      <c r="O125" s="80"/>
      <c r="P125" s="80"/>
      <c r="Q125" s="80"/>
      <c r="R125" s="79"/>
      <c r="U125" s="81"/>
    </row>
    <row r="126" spans="1:21" ht="25.5">
      <c r="A126" s="177">
        <f t="shared" si="1"/>
        <v>113</v>
      </c>
      <c r="B126" s="177"/>
      <c r="C126" s="97" t="s">
        <v>425</v>
      </c>
      <c r="D126" s="95" t="s">
        <v>426</v>
      </c>
      <c r="E126" s="84"/>
      <c r="F126" s="96" t="s">
        <v>351</v>
      </c>
      <c r="G126" s="86">
        <v>460</v>
      </c>
      <c r="H126" s="86"/>
      <c r="I126" s="178"/>
      <c r="J126" s="83"/>
      <c r="K126" s="83"/>
      <c r="L126" s="83"/>
      <c r="M126" s="79"/>
      <c r="N126" s="79"/>
      <c r="O126" s="80"/>
      <c r="P126" s="80"/>
      <c r="Q126" s="80"/>
      <c r="R126" s="79"/>
      <c r="U126" s="81"/>
    </row>
    <row r="127" spans="1:21" ht="25.5">
      <c r="A127" s="177">
        <f t="shared" si="1"/>
        <v>114</v>
      </c>
      <c r="B127" s="177"/>
      <c r="C127" s="97" t="s">
        <v>427</v>
      </c>
      <c r="D127" s="95" t="s">
        <v>428</v>
      </c>
      <c r="E127" s="84"/>
      <c r="F127" s="96" t="s">
        <v>351</v>
      </c>
      <c r="G127" s="86">
        <v>380</v>
      </c>
      <c r="H127" s="86"/>
      <c r="I127" s="178"/>
      <c r="J127" s="83"/>
      <c r="K127" s="83"/>
      <c r="L127" s="83"/>
      <c r="M127" s="79"/>
      <c r="N127" s="79"/>
      <c r="O127" s="80"/>
      <c r="P127" s="80"/>
      <c r="Q127" s="80"/>
      <c r="R127" s="79"/>
      <c r="U127" s="81"/>
    </row>
    <row r="128" spans="1:21" ht="25.5">
      <c r="A128" s="177">
        <f t="shared" si="1"/>
        <v>115</v>
      </c>
      <c r="B128" s="177"/>
      <c r="C128" s="97" t="s">
        <v>429</v>
      </c>
      <c r="D128" s="95" t="s">
        <v>430</v>
      </c>
      <c r="E128" s="84"/>
      <c r="F128" s="96" t="s">
        <v>351</v>
      </c>
      <c r="G128" s="86">
        <v>10</v>
      </c>
      <c r="H128" s="86"/>
      <c r="I128" s="178"/>
      <c r="J128" s="83"/>
      <c r="K128" s="83"/>
      <c r="L128" s="83"/>
      <c r="M128" s="79"/>
      <c r="N128" s="79"/>
      <c r="O128" s="80"/>
      <c r="P128" s="80"/>
      <c r="Q128" s="80"/>
      <c r="R128" s="79"/>
      <c r="U128" s="81"/>
    </row>
    <row r="129" spans="1:21" ht="38.25">
      <c r="A129" s="177">
        <f t="shared" si="1"/>
        <v>116</v>
      </c>
      <c r="B129" s="177"/>
      <c r="C129" s="97" t="s">
        <v>431</v>
      </c>
      <c r="D129" s="95" t="s">
        <v>432</v>
      </c>
      <c r="E129" s="84"/>
      <c r="F129" s="96" t="s">
        <v>351</v>
      </c>
      <c r="G129" s="86">
        <v>250</v>
      </c>
      <c r="H129" s="86"/>
      <c r="I129" s="178"/>
      <c r="J129" s="83"/>
      <c r="K129" s="83"/>
      <c r="L129" s="83"/>
      <c r="M129" s="79"/>
      <c r="N129" s="79"/>
      <c r="O129" s="80"/>
      <c r="P129" s="80"/>
      <c r="Q129" s="80"/>
      <c r="R129" s="79"/>
      <c r="U129" s="81"/>
    </row>
    <row r="130" spans="1:21" ht="25.5">
      <c r="A130" s="177">
        <f t="shared" si="1"/>
        <v>117</v>
      </c>
      <c r="B130" s="177"/>
      <c r="C130" s="97" t="s">
        <v>433</v>
      </c>
      <c r="D130" s="95" t="s">
        <v>434</v>
      </c>
      <c r="E130" s="84"/>
      <c r="F130" s="96" t="s">
        <v>351</v>
      </c>
      <c r="G130" s="86">
        <v>20</v>
      </c>
      <c r="H130" s="86"/>
      <c r="I130" s="178"/>
      <c r="J130" s="83"/>
      <c r="K130" s="83"/>
      <c r="L130" s="83"/>
      <c r="M130" s="79"/>
      <c r="N130" s="79"/>
      <c r="O130" s="80"/>
      <c r="P130" s="80"/>
      <c r="Q130" s="80"/>
      <c r="R130" s="79"/>
      <c r="U130" s="81"/>
    </row>
    <row r="131" spans="1:21">
      <c r="A131" s="177">
        <f t="shared" si="1"/>
        <v>118</v>
      </c>
      <c r="B131" s="177"/>
      <c r="C131" s="97" t="s">
        <v>356</v>
      </c>
      <c r="D131" s="95"/>
      <c r="E131" s="84"/>
      <c r="F131" s="96" t="s">
        <v>610</v>
      </c>
      <c r="G131" s="86">
        <v>1</v>
      </c>
      <c r="H131" s="86"/>
      <c r="I131" s="178"/>
      <c r="J131" s="83"/>
      <c r="K131" s="83"/>
      <c r="L131" s="83"/>
      <c r="M131" s="79"/>
      <c r="N131" s="79"/>
      <c r="O131" s="80"/>
      <c r="P131" s="80"/>
      <c r="Q131" s="80"/>
      <c r="R131" s="79"/>
      <c r="U131" s="81"/>
    </row>
    <row r="132" spans="1:21">
      <c r="A132" s="177">
        <f t="shared" si="1"/>
        <v>119</v>
      </c>
      <c r="B132" s="177"/>
      <c r="C132" s="97" t="s">
        <v>191</v>
      </c>
      <c r="D132" s="95"/>
      <c r="E132" s="84"/>
      <c r="F132" s="96" t="s">
        <v>610</v>
      </c>
      <c r="G132" s="86">
        <v>1</v>
      </c>
      <c r="H132" s="86"/>
      <c r="I132" s="178"/>
      <c r="J132" s="83"/>
      <c r="K132" s="83"/>
      <c r="L132" s="83"/>
      <c r="M132" s="79"/>
      <c r="N132" s="79"/>
      <c r="O132" s="80"/>
      <c r="P132" s="80"/>
      <c r="Q132" s="80"/>
      <c r="R132" s="79"/>
      <c r="U132" s="81"/>
    </row>
    <row r="133" spans="1:21">
      <c r="A133" s="177">
        <f t="shared" si="1"/>
        <v>120</v>
      </c>
      <c r="B133" s="177"/>
      <c r="C133" s="97" t="s">
        <v>190</v>
      </c>
      <c r="D133" s="95"/>
      <c r="E133" s="84"/>
      <c r="F133" s="96" t="s">
        <v>610</v>
      </c>
      <c r="G133" s="86">
        <v>1</v>
      </c>
      <c r="H133" s="86"/>
      <c r="I133" s="178"/>
      <c r="J133" s="83"/>
      <c r="K133" s="83"/>
      <c r="L133" s="83"/>
      <c r="M133" s="79"/>
      <c r="N133" s="79"/>
      <c r="O133" s="80"/>
      <c r="P133" s="80"/>
      <c r="Q133" s="80"/>
      <c r="R133" s="79"/>
      <c r="U133" s="81"/>
    </row>
    <row r="134" spans="1:21" ht="25.5">
      <c r="A134" s="177">
        <f t="shared" si="1"/>
        <v>121</v>
      </c>
      <c r="B134" s="177"/>
      <c r="C134" s="97" t="s">
        <v>614</v>
      </c>
      <c r="D134" s="95"/>
      <c r="E134" s="84"/>
      <c r="F134" s="96" t="s">
        <v>610</v>
      </c>
      <c r="G134" s="86">
        <v>1</v>
      </c>
      <c r="H134" s="86"/>
      <c r="I134" s="178"/>
      <c r="J134" s="83"/>
      <c r="K134" s="83"/>
      <c r="L134" s="83"/>
      <c r="M134" s="79"/>
      <c r="N134" s="79"/>
      <c r="O134" s="80"/>
      <c r="P134" s="80"/>
      <c r="Q134" s="80"/>
      <c r="R134" s="79"/>
      <c r="U134" s="81"/>
    </row>
    <row r="135" spans="1:21" ht="25.5">
      <c r="A135" s="177">
        <f t="shared" si="1"/>
        <v>122</v>
      </c>
      <c r="B135" s="177"/>
      <c r="C135" s="97" t="s">
        <v>435</v>
      </c>
      <c r="D135" s="95"/>
      <c r="E135" s="84"/>
      <c r="F135" s="96" t="s">
        <v>610</v>
      </c>
      <c r="G135" s="86">
        <v>1</v>
      </c>
      <c r="H135" s="86"/>
      <c r="I135" s="178"/>
      <c r="J135" s="83"/>
      <c r="K135" s="83"/>
      <c r="L135" s="83"/>
      <c r="M135" s="79"/>
      <c r="N135" s="79"/>
      <c r="O135" s="80"/>
      <c r="P135" s="80"/>
      <c r="Q135" s="80"/>
      <c r="R135" s="79"/>
      <c r="U135" s="81"/>
    </row>
    <row r="136" spans="1:21">
      <c r="A136" s="177">
        <f t="shared" si="1"/>
        <v>123</v>
      </c>
      <c r="B136" s="177"/>
      <c r="C136" s="97" t="s">
        <v>436</v>
      </c>
      <c r="D136" s="95"/>
      <c r="E136" s="84"/>
      <c r="F136" s="96" t="s">
        <v>610</v>
      </c>
      <c r="G136" s="86">
        <v>1</v>
      </c>
      <c r="H136" s="86"/>
      <c r="I136" s="178"/>
      <c r="J136" s="83"/>
      <c r="K136" s="83"/>
      <c r="L136" s="83"/>
      <c r="M136" s="79"/>
      <c r="N136" s="79"/>
      <c r="O136" s="80"/>
      <c r="P136" s="80"/>
      <c r="Q136" s="80"/>
      <c r="R136" s="79"/>
      <c r="U136" s="81"/>
    </row>
    <row r="137" spans="1:21">
      <c r="A137" s="177">
        <f t="shared" si="1"/>
        <v>124</v>
      </c>
      <c r="B137" s="177"/>
      <c r="C137" s="97" t="s">
        <v>326</v>
      </c>
      <c r="D137" s="95"/>
      <c r="E137" s="84"/>
      <c r="F137" s="96" t="s">
        <v>610</v>
      </c>
      <c r="G137" s="86">
        <v>1</v>
      </c>
      <c r="H137" s="86"/>
      <c r="I137" s="178"/>
      <c r="J137" s="83"/>
      <c r="K137" s="83"/>
      <c r="L137" s="83"/>
      <c r="M137" s="79"/>
      <c r="N137" s="79"/>
      <c r="O137" s="80"/>
      <c r="P137" s="80"/>
      <c r="Q137" s="80"/>
      <c r="R137" s="79"/>
      <c r="U137" s="81"/>
    </row>
    <row r="138" spans="1:21">
      <c r="A138" s="177">
        <f t="shared" si="1"/>
        <v>125</v>
      </c>
      <c r="B138" s="177"/>
      <c r="C138" s="97" t="s">
        <v>327</v>
      </c>
      <c r="D138" s="95"/>
      <c r="E138" s="84"/>
      <c r="F138" s="96" t="s">
        <v>610</v>
      </c>
      <c r="G138" s="86">
        <v>1</v>
      </c>
      <c r="H138" s="86"/>
      <c r="I138" s="178"/>
      <c r="J138" s="83"/>
      <c r="K138" s="83"/>
      <c r="L138" s="83"/>
      <c r="M138" s="79"/>
      <c r="N138" s="79"/>
      <c r="O138" s="80"/>
      <c r="P138" s="80"/>
      <c r="Q138" s="80"/>
      <c r="R138" s="79"/>
      <c r="U138" s="81"/>
    </row>
    <row r="139" spans="1:21">
      <c r="A139" s="177">
        <f t="shared" si="1"/>
        <v>126</v>
      </c>
      <c r="B139" s="177"/>
      <c r="C139" s="97" t="s">
        <v>437</v>
      </c>
      <c r="D139" s="95"/>
      <c r="E139" s="84"/>
      <c r="F139" s="96" t="s">
        <v>610</v>
      </c>
      <c r="G139" s="86">
        <v>1</v>
      </c>
      <c r="H139" s="86"/>
      <c r="I139" s="178"/>
      <c r="J139" s="83"/>
      <c r="K139" s="83"/>
      <c r="L139" s="83"/>
      <c r="M139" s="79"/>
      <c r="N139" s="79"/>
      <c r="O139" s="80"/>
      <c r="P139" s="80"/>
      <c r="Q139" s="80"/>
      <c r="R139" s="79"/>
      <c r="U139" s="81"/>
    </row>
    <row r="140" spans="1:21">
      <c r="A140" s="177">
        <f t="shared" si="1"/>
        <v>127</v>
      </c>
      <c r="B140" s="177"/>
      <c r="C140" s="94" t="s">
        <v>438</v>
      </c>
      <c r="D140" s="95"/>
      <c r="E140" s="84"/>
      <c r="F140" s="96"/>
      <c r="G140" s="86"/>
      <c r="H140" s="86"/>
      <c r="I140" s="178"/>
      <c r="J140" s="83"/>
      <c r="K140" s="83"/>
      <c r="L140" s="83"/>
      <c r="M140" s="79"/>
      <c r="N140" s="79"/>
      <c r="O140" s="80"/>
      <c r="P140" s="80"/>
      <c r="Q140" s="80"/>
      <c r="R140" s="79"/>
      <c r="U140" s="81"/>
    </row>
    <row r="141" spans="1:21">
      <c r="A141" s="177">
        <f t="shared" si="1"/>
        <v>128</v>
      </c>
      <c r="B141" s="177"/>
      <c r="C141" s="97" t="s">
        <v>441</v>
      </c>
      <c r="D141" s="95" t="s">
        <v>439</v>
      </c>
      <c r="E141" s="84"/>
      <c r="F141" s="96" t="s">
        <v>263</v>
      </c>
      <c r="G141" s="86">
        <v>30</v>
      </c>
      <c r="H141" s="86"/>
      <c r="I141" s="178"/>
      <c r="J141" s="83"/>
      <c r="K141" s="83"/>
      <c r="L141" s="83"/>
      <c r="M141" s="79"/>
      <c r="N141" s="79"/>
      <c r="O141" s="80"/>
      <c r="P141" s="80"/>
      <c r="Q141" s="80"/>
      <c r="R141" s="79"/>
      <c r="U141" s="81"/>
    </row>
    <row r="142" spans="1:21" ht="25.5">
      <c r="A142" s="177">
        <f t="shared" si="1"/>
        <v>129</v>
      </c>
      <c r="B142" s="177"/>
      <c r="C142" s="97" t="s">
        <v>440</v>
      </c>
      <c r="D142" s="95"/>
      <c r="E142" s="84"/>
      <c r="F142" s="96" t="s">
        <v>610</v>
      </c>
      <c r="G142" s="86">
        <v>1</v>
      </c>
      <c r="H142" s="86"/>
      <c r="I142" s="178"/>
      <c r="J142" s="83"/>
      <c r="K142" s="83"/>
      <c r="L142" s="83"/>
      <c r="M142" s="79"/>
      <c r="N142" s="79"/>
      <c r="O142" s="80"/>
      <c r="P142" s="80"/>
      <c r="Q142" s="80"/>
      <c r="R142" s="79"/>
      <c r="U142" s="81"/>
    </row>
    <row r="143" spans="1:21" ht="25.5">
      <c r="A143" s="177">
        <f>ROW()-13</f>
        <v>130</v>
      </c>
      <c r="B143" s="177"/>
      <c r="C143" s="94" t="s">
        <v>442</v>
      </c>
      <c r="D143" s="95"/>
      <c r="E143" s="84"/>
      <c r="F143" s="96"/>
      <c r="G143" s="86"/>
      <c r="H143" s="86"/>
      <c r="I143" s="178"/>
      <c r="J143" s="83"/>
      <c r="K143" s="83"/>
      <c r="L143" s="83"/>
      <c r="M143" s="79"/>
      <c r="N143" s="79"/>
      <c r="O143" s="80"/>
      <c r="P143" s="80"/>
      <c r="Q143" s="80"/>
      <c r="R143" s="79"/>
      <c r="U143" s="81"/>
    </row>
    <row r="144" spans="1:21" ht="38.25">
      <c r="A144" s="177">
        <f>ROW()-13</f>
        <v>131</v>
      </c>
      <c r="B144" s="177"/>
      <c r="C144" s="97" t="s">
        <v>443</v>
      </c>
      <c r="D144" s="95"/>
      <c r="E144" s="84"/>
      <c r="F144" s="96" t="s">
        <v>610</v>
      </c>
      <c r="G144" s="86">
        <v>1</v>
      </c>
      <c r="H144" s="86"/>
      <c r="I144" s="178"/>
      <c r="J144" s="83"/>
      <c r="K144" s="83"/>
      <c r="L144" s="83"/>
      <c r="M144" s="79"/>
      <c r="N144" s="79"/>
      <c r="O144" s="80"/>
      <c r="P144" s="80"/>
      <c r="Q144" s="80"/>
      <c r="R144" s="79"/>
      <c r="U144" s="81"/>
    </row>
    <row r="145" spans="1:21" ht="178.5">
      <c r="A145" s="177">
        <f>ROW()-13</f>
        <v>132</v>
      </c>
      <c r="B145" s="177"/>
      <c r="C145" s="97" t="s">
        <v>444</v>
      </c>
      <c r="D145" s="95" t="s">
        <v>445</v>
      </c>
      <c r="E145" s="84"/>
      <c r="F145" s="96" t="s">
        <v>610</v>
      </c>
      <c r="G145" s="86">
        <v>1</v>
      </c>
      <c r="H145" s="86"/>
      <c r="I145" s="178"/>
      <c r="J145" s="83"/>
      <c r="K145" s="83"/>
      <c r="L145" s="83"/>
      <c r="M145" s="79"/>
      <c r="N145" s="79"/>
      <c r="O145" s="80"/>
      <c r="P145" s="80"/>
      <c r="Q145" s="80"/>
      <c r="R145" s="79"/>
      <c r="U145" s="81"/>
    </row>
    <row r="146" spans="1:21" ht="89.25">
      <c r="A146" s="177">
        <f>ROW()-13</f>
        <v>133</v>
      </c>
      <c r="B146" s="177"/>
      <c r="C146" s="97" t="s">
        <v>446</v>
      </c>
      <c r="D146" s="95" t="s">
        <v>447</v>
      </c>
      <c r="E146" s="84"/>
      <c r="F146" s="96" t="s">
        <v>610</v>
      </c>
      <c r="G146" s="86">
        <v>1</v>
      </c>
      <c r="H146" s="86"/>
      <c r="I146" s="178"/>
      <c r="J146" s="83"/>
      <c r="K146" s="83"/>
      <c r="L146" s="83"/>
      <c r="M146" s="79"/>
      <c r="N146" s="79"/>
      <c r="O146" s="80"/>
      <c r="P146" s="80"/>
      <c r="Q146" s="80"/>
      <c r="R146" s="79"/>
      <c r="U146" s="81"/>
    </row>
    <row r="147" spans="1:21" ht="25.5">
      <c r="A147" s="177">
        <f>ROW()-13</f>
        <v>134</v>
      </c>
      <c r="B147" s="177"/>
      <c r="C147" s="97" t="s">
        <v>448</v>
      </c>
      <c r="D147" s="95"/>
      <c r="E147" s="84"/>
      <c r="F147" s="96" t="s">
        <v>610</v>
      </c>
      <c r="G147" s="86">
        <v>1</v>
      </c>
      <c r="H147" s="86"/>
      <c r="I147" s="178"/>
      <c r="J147" s="83"/>
      <c r="K147" s="83"/>
      <c r="L147" s="83"/>
      <c r="M147" s="79"/>
      <c r="N147" s="79"/>
      <c r="O147" s="80"/>
      <c r="P147" s="80"/>
      <c r="Q147" s="80"/>
      <c r="R147" s="79"/>
      <c r="U147" s="81"/>
    </row>
    <row r="148" spans="1:21">
      <c r="A148" s="177"/>
      <c r="B148" s="74"/>
      <c r="C148" s="87"/>
      <c r="D148" s="61"/>
      <c r="E148" s="88"/>
      <c r="F148" s="53"/>
      <c r="G148" s="54"/>
      <c r="H148" s="54"/>
      <c r="I148" s="54"/>
      <c r="J148" s="78"/>
      <c r="K148" s="78"/>
      <c r="L148" s="78"/>
      <c r="M148" s="79"/>
      <c r="N148" s="79"/>
      <c r="O148" s="80"/>
      <c r="P148" s="80"/>
      <c r="Q148" s="80"/>
      <c r="R148" s="79"/>
    </row>
    <row r="149" spans="1:21" s="65" customFormat="1" ht="38.25" customHeight="1">
      <c r="A149" s="89"/>
      <c r="B149" s="89"/>
      <c r="C149" s="398" t="str">
        <f>'1.1 Pamati, ā.inž.'!$C$43</f>
        <v xml:space="preserve">Tiešās izmaksas kopā, t. sk. darba devēja sociālais nodoklis </v>
      </c>
      <c r="D149" s="399"/>
      <c r="E149" s="406"/>
      <c r="F149" s="91"/>
      <c r="G149" s="92"/>
      <c r="H149" s="92"/>
      <c r="I149" s="92"/>
      <c r="J149" s="92"/>
      <c r="K149" s="92"/>
      <c r="L149" s="92"/>
      <c r="M149" s="93"/>
      <c r="N149" s="93">
        <f>SUM(N14:N148)</f>
        <v>0</v>
      </c>
      <c r="O149" s="93">
        <f>SUM(O14:O148)</f>
        <v>0</v>
      </c>
      <c r="P149" s="93">
        <f>SUM(P14:P148)</f>
        <v>0</v>
      </c>
      <c r="Q149" s="93">
        <f>SUM(Q14:Q148)</f>
        <v>0</v>
      </c>
      <c r="R149" s="93">
        <f>SUM(R14:R148)</f>
        <v>0</v>
      </c>
      <c r="S149" s="64"/>
      <c r="T149" s="64"/>
    </row>
    <row r="150" spans="1:21" s="107" customFormat="1">
      <c r="A150" s="163"/>
      <c r="B150" s="163"/>
      <c r="C150" s="164"/>
      <c r="D150" s="179"/>
      <c r="E150" s="179"/>
    </row>
    <row r="151" spans="1:21" s="107" customFormat="1">
      <c r="A151" s="106"/>
      <c r="B151" s="125"/>
      <c r="C151" s="164"/>
      <c r="D151" s="179"/>
      <c r="E151" s="164"/>
    </row>
    <row r="152" spans="1:21" s="107" customFormat="1">
      <c r="A152" s="163"/>
      <c r="B152" s="163"/>
      <c r="C152" s="164"/>
      <c r="D152" s="179"/>
      <c r="E152" s="179"/>
    </row>
    <row r="153" spans="1:21" s="107" customFormat="1">
      <c r="A153" s="125" t="str">
        <f>'1.1 Pamati, ā.inž.'!$A$47</f>
        <v xml:space="preserve">Sastādīja: </v>
      </c>
      <c r="B153" s="181"/>
      <c r="C153" s="182"/>
      <c r="D153" s="183"/>
      <c r="E153" s="183"/>
    </row>
    <row r="154" spans="1:21">
      <c r="A154" s="125"/>
      <c r="B154" s="81"/>
      <c r="C154" s="184"/>
      <c r="D154" s="185"/>
      <c r="E154" s="185"/>
      <c r="H154" s="187"/>
      <c r="S154" s="82"/>
      <c r="T154" s="82"/>
    </row>
    <row r="155" spans="1:21">
      <c r="A155" s="125"/>
      <c r="B155" s="81"/>
      <c r="C155" s="81"/>
      <c r="D155" s="188"/>
      <c r="E155" s="188"/>
      <c r="S155" s="82"/>
      <c r="T155" s="82"/>
    </row>
    <row r="156" spans="1:21" s="81" customFormat="1">
      <c r="A156" s="189"/>
      <c r="D156" s="188"/>
      <c r="E156" s="188"/>
      <c r="F156" s="82"/>
      <c r="G156" s="82"/>
      <c r="H156" s="82"/>
    </row>
    <row r="157" spans="1:21">
      <c r="A157" s="125" t="str">
        <f>'1.1 Pamati, ā.inž.'!$A$51</f>
        <v xml:space="preserve">Pārbaudīja: </v>
      </c>
      <c r="B157" s="81"/>
      <c r="C157" s="81"/>
      <c r="D157" s="188"/>
      <c r="E157" s="188"/>
      <c r="S157" s="82"/>
      <c r="T157" s="82"/>
    </row>
    <row r="158" spans="1:21">
      <c r="A158" s="81"/>
      <c r="B158" s="81"/>
      <c r="C158" s="81"/>
      <c r="D158" s="188"/>
      <c r="E158" s="188"/>
      <c r="S158" s="82"/>
      <c r="T158" s="82"/>
    </row>
    <row r="159" spans="1:21">
      <c r="A159" s="81"/>
      <c r="B159" s="81"/>
      <c r="C159" s="81"/>
      <c r="D159" s="188"/>
      <c r="E159" s="188"/>
      <c r="S159" s="82"/>
      <c r="T159" s="82"/>
    </row>
    <row r="160" spans="1:21">
      <c r="A160" s="81"/>
      <c r="B160" s="81"/>
      <c r="C160" s="81"/>
      <c r="D160" s="188"/>
      <c r="E160" s="188"/>
      <c r="S160" s="82"/>
      <c r="T160" s="82"/>
    </row>
  </sheetData>
  <mergeCells count="14">
    <mergeCell ref="A1:R1"/>
    <mergeCell ref="A2:R2"/>
    <mergeCell ref="O9:P9"/>
    <mergeCell ref="Q9:R9"/>
    <mergeCell ref="A12:A13"/>
    <mergeCell ref="B12:B13"/>
    <mergeCell ref="C12:E13"/>
    <mergeCell ref="A5:R5"/>
    <mergeCell ref="A4:R4"/>
    <mergeCell ref="G12:G13"/>
    <mergeCell ref="H12:M12"/>
    <mergeCell ref="F12:F13"/>
    <mergeCell ref="C149:E149"/>
    <mergeCell ref="N12:R12"/>
  </mergeCells>
  <printOptions horizontalCentered="1"/>
  <pageMargins left="0.74803149606299213" right="0.74803149606299213" top="1.1811023622047245" bottom="0.15748031496062992" header="0.43307086614173229" footer="0.23622047244094491"/>
  <pageSetup paperSize="9" scale="65"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BC6CE-B49E-4351-B393-BF2FF354A1C5}">
  <sheetPr>
    <tabColor rgb="FF00B0F0"/>
  </sheetPr>
  <dimension ref="A1:U51"/>
  <sheetViews>
    <sheetView topLeftCell="A4" zoomScale="85" zoomScaleNormal="85" zoomScaleSheetLayoutView="85" workbookViewId="0">
      <selection activeCell="L25" sqref="L25"/>
    </sheetView>
  </sheetViews>
  <sheetFormatPr defaultColWidth="9.28515625" defaultRowHeight="12.75"/>
  <cols>
    <col min="1" max="1" width="5.7109375" style="82" customWidth="1"/>
    <col min="2" max="2" width="5.28515625" style="82" customWidth="1"/>
    <col min="3" max="3" width="24.28515625" style="82" customWidth="1"/>
    <col min="4" max="4" width="17.28515625" style="190" customWidth="1"/>
    <col min="5" max="5" width="11.5703125" style="175" customWidth="1"/>
    <col min="6" max="6" width="6.28515625" style="82" customWidth="1"/>
    <col min="7" max="7" width="9.7109375" style="82" customWidth="1"/>
    <col min="8" max="8" width="8.7109375" style="82" customWidth="1"/>
    <col min="9" max="9" width="9.7109375" style="82" customWidth="1"/>
    <col min="10" max="10" width="9.5703125" style="82" customWidth="1"/>
    <col min="11" max="11" width="10.28515625" style="82" customWidth="1"/>
    <col min="12" max="12" width="10.42578125" style="82" customWidth="1"/>
    <col min="13" max="13" width="10.28515625" style="82" customWidth="1"/>
    <col min="14" max="14" width="9.7109375" style="82" customWidth="1"/>
    <col min="15" max="15" width="11.28515625" style="82" customWidth="1"/>
    <col min="16" max="16" width="11" style="82" customWidth="1"/>
    <col min="17" max="17" width="10.42578125" style="82" customWidth="1"/>
    <col min="18" max="18" width="10.7109375" style="82" customWidth="1"/>
    <col min="19" max="19" width="9.42578125" style="81" customWidth="1"/>
    <col min="20" max="20" width="9.28515625" style="81"/>
    <col min="21" max="21" width="11" style="82" customWidth="1"/>
    <col min="22" max="16384" width="9.28515625" style="82"/>
  </cols>
  <sheetData>
    <row r="1" spans="1:21" s="65" customFormat="1">
      <c r="A1" s="392" t="s">
        <v>819</v>
      </c>
      <c r="B1" s="392"/>
      <c r="C1" s="392"/>
      <c r="D1" s="392"/>
      <c r="E1" s="392"/>
      <c r="F1" s="392"/>
      <c r="G1" s="392"/>
      <c r="H1" s="392"/>
      <c r="I1" s="392"/>
      <c r="J1" s="392"/>
      <c r="K1" s="392"/>
      <c r="L1" s="392"/>
      <c r="M1" s="392"/>
      <c r="N1" s="392"/>
      <c r="O1" s="392"/>
      <c r="P1" s="392"/>
      <c r="Q1" s="392"/>
      <c r="R1" s="392"/>
      <c r="S1" s="63"/>
      <c r="T1" s="64"/>
    </row>
    <row r="2" spans="1:21" s="65" customFormat="1">
      <c r="A2" s="393" t="s">
        <v>450</v>
      </c>
      <c r="B2" s="393"/>
      <c r="C2" s="393"/>
      <c r="D2" s="393"/>
      <c r="E2" s="393"/>
      <c r="F2" s="393"/>
      <c r="G2" s="393"/>
      <c r="H2" s="393"/>
      <c r="I2" s="393"/>
      <c r="J2" s="393"/>
      <c r="K2" s="393"/>
      <c r="L2" s="393"/>
      <c r="M2" s="393"/>
      <c r="N2" s="393"/>
      <c r="O2" s="393"/>
      <c r="P2" s="393"/>
      <c r="Q2" s="393"/>
      <c r="R2" s="393"/>
      <c r="S2" s="64"/>
      <c r="T2" s="64"/>
    </row>
    <row r="3" spans="1:21" s="65" customFormat="1">
      <c r="A3" s="66"/>
      <c r="B3" s="66"/>
      <c r="C3" s="66"/>
      <c r="D3" s="58"/>
      <c r="E3" s="67"/>
      <c r="F3" s="66"/>
      <c r="G3" s="66"/>
      <c r="H3" s="66"/>
      <c r="I3" s="66"/>
      <c r="J3" s="66"/>
      <c r="K3" s="66"/>
      <c r="L3" s="66"/>
      <c r="M3" s="66"/>
      <c r="N3" s="66"/>
      <c r="O3" s="66"/>
      <c r="P3" s="66"/>
      <c r="Q3" s="66"/>
      <c r="R3" s="66"/>
      <c r="S3" s="64"/>
      <c r="T3" s="64"/>
    </row>
    <row r="4" spans="1:21" s="65" customFormat="1" ht="27" customHeight="1">
      <c r="A4" s="391" t="str">
        <f>'1.1 Pamati, ā.inž.'!$A$4</f>
        <v>Objekta nosaukums: VESELĪBAS UN SOCIĀLĀS APRŪPES CENTRS</v>
      </c>
      <c r="B4" s="391"/>
      <c r="C4" s="391"/>
      <c r="D4" s="391"/>
      <c r="E4" s="391"/>
      <c r="F4" s="391"/>
      <c r="G4" s="391"/>
      <c r="H4" s="391"/>
      <c r="I4" s="391"/>
      <c r="J4" s="391"/>
      <c r="K4" s="391"/>
      <c r="L4" s="391"/>
      <c r="M4" s="391"/>
      <c r="N4" s="391"/>
      <c r="O4" s="391"/>
      <c r="P4" s="391"/>
      <c r="Q4" s="391"/>
      <c r="R4" s="391"/>
      <c r="S4" s="64"/>
      <c r="T4" s="64"/>
    </row>
    <row r="5" spans="1:21" s="65" customFormat="1" ht="36" customHeight="1">
      <c r="A5" s="391" t="str">
        <f>'1.1 Pamati, ā.inž.'!$A$5</f>
        <v>Būves nosaukums: VESELĪBAS UN SOCIĀLĀS APRŪPES CENTRS</v>
      </c>
      <c r="B5" s="391"/>
      <c r="C5" s="391"/>
      <c r="D5" s="391"/>
      <c r="E5" s="391"/>
      <c r="F5" s="391"/>
      <c r="G5" s="391"/>
      <c r="H5" s="391"/>
      <c r="I5" s="391"/>
      <c r="J5" s="391"/>
      <c r="K5" s="391"/>
      <c r="L5" s="391"/>
      <c r="M5" s="391"/>
      <c r="N5" s="391"/>
      <c r="O5" s="391"/>
      <c r="P5" s="391"/>
      <c r="Q5" s="391"/>
      <c r="R5" s="391"/>
      <c r="S5" s="64"/>
      <c r="T5" s="64"/>
    </row>
    <row r="6" spans="1:21" s="65" customFormat="1">
      <c r="A6" s="68" t="str">
        <f>'1.1 Pamati, ā.inž.'!$A$6</f>
        <v>Objekta adrese: Liliju iela 109</v>
      </c>
      <c r="B6" s="68"/>
      <c r="C6" s="64"/>
      <c r="D6" s="59"/>
      <c r="E6" s="69"/>
      <c r="F6" s="70"/>
      <c r="G6" s="70"/>
      <c r="H6" s="70"/>
      <c r="I6" s="70"/>
      <c r="J6" s="64"/>
      <c r="K6" s="64"/>
      <c r="L6" s="64"/>
      <c r="M6" s="64"/>
      <c r="N6" s="64"/>
      <c r="O6" s="64"/>
      <c r="P6" s="64"/>
      <c r="Q6" s="64"/>
      <c r="R6" s="64"/>
      <c r="S6" s="64"/>
      <c r="T6" s="64"/>
    </row>
    <row r="7" spans="1:21" s="65" customFormat="1">
      <c r="A7" s="68" t="str">
        <f>'1.1 Pamati, ā.inž.'!$A$7</f>
        <v xml:space="preserve">Pasūtījuma Nr.: </v>
      </c>
      <c r="B7" s="68"/>
      <c r="C7" s="64"/>
      <c r="D7" s="59"/>
      <c r="E7" s="69"/>
      <c r="F7" s="70"/>
      <c r="G7" s="70"/>
      <c r="H7" s="70"/>
      <c r="I7" s="70"/>
      <c r="J7" s="64"/>
      <c r="K7" s="64"/>
      <c r="L7" s="64"/>
      <c r="M7" s="64"/>
      <c r="N7" s="64"/>
      <c r="O7" s="64"/>
      <c r="P7" s="64"/>
      <c r="Q7" s="64"/>
      <c r="R7" s="64"/>
      <c r="S7" s="64"/>
      <c r="T7" s="64"/>
    </row>
    <row r="8" spans="1:21" s="65" customFormat="1">
      <c r="A8" s="68"/>
      <c r="B8" s="68"/>
      <c r="C8" s="64"/>
      <c r="D8" s="59"/>
      <c r="E8" s="69"/>
      <c r="F8" s="70"/>
      <c r="G8" s="70"/>
      <c r="H8" s="70"/>
      <c r="I8" s="70"/>
      <c r="J8" s="64"/>
      <c r="K8" s="64"/>
      <c r="L8" s="64"/>
      <c r="M8" s="64"/>
      <c r="N8" s="64"/>
      <c r="O8" s="64"/>
      <c r="P8" s="64"/>
      <c r="Q8" s="64"/>
      <c r="R8" s="64"/>
      <c r="S8" s="64"/>
      <c r="T8" s="64"/>
    </row>
    <row r="9" spans="1:21" s="65" customFormat="1">
      <c r="A9" s="65" t="str">
        <f>'1.1 Pamati, ā.inž.'!$A$9</f>
        <v>Tāme sastādīta 2026.gada tirgus cenās</v>
      </c>
      <c r="C9" s="125"/>
      <c r="D9" s="175"/>
      <c r="E9" s="175"/>
      <c r="F9" s="70"/>
      <c r="J9" s="64"/>
      <c r="K9" s="64"/>
      <c r="L9" s="64"/>
      <c r="M9" s="71"/>
      <c r="N9" s="71"/>
      <c r="O9" s="394" t="s">
        <v>20</v>
      </c>
      <c r="P9" s="394"/>
      <c r="Q9" s="395">
        <f>R40</f>
        <v>0</v>
      </c>
      <c r="R9" s="396"/>
      <c r="S9" s="64"/>
      <c r="T9" s="64"/>
    </row>
    <row r="10" spans="1:21" s="65" customFormat="1">
      <c r="C10" s="125"/>
      <c r="D10" s="175"/>
      <c r="E10" s="175"/>
      <c r="F10" s="70"/>
      <c r="J10" s="64"/>
      <c r="K10" s="64"/>
      <c r="L10" s="64"/>
      <c r="M10" s="71"/>
      <c r="N10" s="71"/>
      <c r="O10" s="70"/>
      <c r="P10" s="70"/>
      <c r="Q10" s="72"/>
      <c r="R10" s="73"/>
      <c r="S10" s="64"/>
      <c r="T10" s="64"/>
    </row>
    <row r="11" spans="1:21" s="65" customFormat="1">
      <c r="A11" s="68"/>
      <c r="B11" s="68"/>
      <c r="C11" s="68"/>
      <c r="D11" s="60"/>
      <c r="E11" s="60"/>
      <c r="F11" s="64"/>
      <c r="R11" s="70" t="str">
        <f>Kops.1!$I$15</f>
        <v>Tāme sastādīta [datums]</v>
      </c>
      <c r="S11" s="64"/>
      <c r="T11" s="64"/>
    </row>
    <row r="12" spans="1:21" s="65" customFormat="1" ht="12.75" customHeight="1">
      <c r="A12" s="385" t="s">
        <v>4</v>
      </c>
      <c r="B12" s="385" t="s">
        <v>24</v>
      </c>
      <c r="C12" s="400" t="s">
        <v>43</v>
      </c>
      <c r="D12" s="401"/>
      <c r="E12" s="401"/>
      <c r="F12" s="385" t="s">
        <v>1</v>
      </c>
      <c r="G12" s="387" t="s">
        <v>2</v>
      </c>
      <c r="H12" s="388" t="s">
        <v>5</v>
      </c>
      <c r="I12" s="389"/>
      <c r="J12" s="389"/>
      <c r="K12" s="389"/>
      <c r="L12" s="389"/>
      <c r="M12" s="390"/>
      <c r="N12" s="388" t="s">
        <v>3</v>
      </c>
      <c r="O12" s="389"/>
      <c r="P12" s="389"/>
      <c r="Q12" s="389"/>
      <c r="R12" s="390"/>
      <c r="S12" s="64"/>
      <c r="T12" s="64"/>
    </row>
    <row r="13" spans="1:21" s="65" customFormat="1" ht="49.5" customHeight="1">
      <c r="A13" s="386"/>
      <c r="B13" s="386"/>
      <c r="C13" s="402"/>
      <c r="D13" s="403"/>
      <c r="E13" s="403"/>
      <c r="F13" s="386"/>
      <c r="G13" s="387"/>
      <c r="H13" s="176" t="s">
        <v>25</v>
      </c>
      <c r="I13" s="176" t="s">
        <v>26</v>
      </c>
      <c r="J13" s="176" t="s">
        <v>39</v>
      </c>
      <c r="K13" s="176" t="s">
        <v>40</v>
      </c>
      <c r="L13" s="176" t="s">
        <v>41</v>
      </c>
      <c r="M13" s="176" t="s">
        <v>44</v>
      </c>
      <c r="N13" s="176" t="s">
        <v>27</v>
      </c>
      <c r="O13" s="176" t="s">
        <v>39</v>
      </c>
      <c r="P13" s="176" t="s">
        <v>40</v>
      </c>
      <c r="Q13" s="176" t="s">
        <v>41</v>
      </c>
      <c r="R13" s="176" t="s">
        <v>45</v>
      </c>
      <c r="S13" s="64"/>
      <c r="T13" s="64"/>
    </row>
    <row r="14" spans="1:21">
      <c r="A14" s="74"/>
      <c r="B14" s="74"/>
      <c r="C14" s="75" t="s">
        <v>451</v>
      </c>
      <c r="D14" s="76"/>
      <c r="E14" s="76"/>
      <c r="F14" s="53"/>
      <c r="G14" s="54"/>
      <c r="H14" s="77"/>
      <c r="I14" s="77"/>
      <c r="J14" s="78"/>
      <c r="K14" s="78"/>
      <c r="L14" s="78"/>
      <c r="M14" s="79"/>
      <c r="N14" s="79"/>
      <c r="O14" s="80"/>
      <c r="P14" s="80"/>
      <c r="Q14" s="80"/>
      <c r="R14" s="79"/>
    </row>
    <row r="15" spans="1:21" ht="51">
      <c r="A15" s="74">
        <v>1</v>
      </c>
      <c r="B15" s="177"/>
      <c r="C15" s="36" t="s">
        <v>452</v>
      </c>
      <c r="D15" s="84" t="s">
        <v>453</v>
      </c>
      <c r="E15" s="95"/>
      <c r="F15" s="96" t="s">
        <v>618</v>
      </c>
      <c r="G15" s="86">
        <v>1</v>
      </c>
      <c r="H15" s="86"/>
      <c r="I15" s="178"/>
      <c r="J15" s="83"/>
      <c r="K15" s="83"/>
      <c r="L15" s="83"/>
      <c r="M15" s="79"/>
      <c r="N15" s="79"/>
      <c r="O15" s="80"/>
      <c r="P15" s="80"/>
      <c r="Q15" s="80"/>
      <c r="R15" s="79"/>
      <c r="U15" s="81"/>
    </row>
    <row r="16" spans="1:21" ht="25.5">
      <c r="A16" s="74">
        <v>2</v>
      </c>
      <c r="B16" s="177"/>
      <c r="C16" s="36" t="s">
        <v>454</v>
      </c>
      <c r="D16" s="84" t="s">
        <v>455</v>
      </c>
      <c r="E16" s="85"/>
      <c r="F16" s="96" t="s">
        <v>618</v>
      </c>
      <c r="G16" s="86">
        <v>1</v>
      </c>
      <c r="H16" s="86"/>
      <c r="I16" s="178"/>
      <c r="J16" s="83"/>
      <c r="K16" s="83"/>
      <c r="L16" s="83"/>
      <c r="M16" s="79"/>
      <c r="N16" s="79"/>
      <c r="O16" s="80"/>
      <c r="P16" s="80"/>
      <c r="Q16" s="80"/>
      <c r="R16" s="79"/>
      <c r="U16" s="81"/>
    </row>
    <row r="17" spans="1:21">
      <c r="A17" s="74">
        <v>3</v>
      </c>
      <c r="B17" s="177"/>
      <c r="C17" s="36" t="s">
        <v>456</v>
      </c>
      <c r="D17" s="84">
        <v>18011</v>
      </c>
      <c r="E17" s="85"/>
      <c r="F17" s="96" t="s">
        <v>618</v>
      </c>
      <c r="G17" s="86">
        <v>1</v>
      </c>
      <c r="H17" s="86"/>
      <c r="I17" s="178"/>
      <c r="J17" s="83"/>
      <c r="K17" s="83"/>
      <c r="L17" s="83"/>
      <c r="M17" s="79"/>
      <c r="N17" s="79"/>
      <c r="O17" s="80"/>
      <c r="P17" s="80"/>
      <c r="Q17" s="80"/>
      <c r="R17" s="79"/>
      <c r="U17" s="81"/>
    </row>
    <row r="18" spans="1:21">
      <c r="A18" s="74"/>
      <c r="B18" s="177"/>
      <c r="C18" s="39" t="s">
        <v>457</v>
      </c>
      <c r="D18" s="84"/>
      <c r="E18" s="85"/>
      <c r="F18" s="96"/>
      <c r="G18" s="86"/>
      <c r="H18" s="86"/>
      <c r="I18" s="178"/>
      <c r="J18" s="83"/>
      <c r="K18" s="83"/>
      <c r="L18" s="83"/>
      <c r="M18" s="79"/>
      <c r="N18" s="79"/>
      <c r="O18" s="80"/>
      <c r="P18" s="80"/>
      <c r="Q18" s="80"/>
      <c r="R18" s="79"/>
      <c r="U18" s="81"/>
    </row>
    <row r="19" spans="1:21" ht="25.5">
      <c r="A19" s="74">
        <v>4</v>
      </c>
      <c r="B19" s="177"/>
      <c r="C19" s="36" t="s">
        <v>458</v>
      </c>
      <c r="D19" s="84" t="s">
        <v>459</v>
      </c>
      <c r="E19" s="85" t="s">
        <v>632</v>
      </c>
      <c r="F19" s="96" t="s">
        <v>618</v>
      </c>
      <c r="G19" s="86">
        <v>3</v>
      </c>
      <c r="H19" s="86"/>
      <c r="I19" s="178"/>
      <c r="J19" s="83"/>
      <c r="K19" s="83"/>
      <c r="L19" s="83"/>
      <c r="M19" s="79"/>
      <c r="N19" s="79"/>
      <c r="O19" s="80"/>
      <c r="P19" s="80"/>
      <c r="Q19" s="80"/>
      <c r="R19" s="79"/>
      <c r="U19" s="81"/>
    </row>
    <row r="20" spans="1:21" ht="25.5">
      <c r="A20" s="74">
        <v>5</v>
      </c>
      <c r="B20" s="177"/>
      <c r="C20" s="36" t="s">
        <v>460</v>
      </c>
      <c r="D20" s="84" t="s">
        <v>461</v>
      </c>
      <c r="E20" s="85" t="s">
        <v>632</v>
      </c>
      <c r="F20" s="96" t="s">
        <v>618</v>
      </c>
      <c r="G20" s="86">
        <v>5</v>
      </c>
      <c r="H20" s="86"/>
      <c r="I20" s="178"/>
      <c r="J20" s="83"/>
      <c r="K20" s="83"/>
      <c r="L20" s="83"/>
      <c r="M20" s="79"/>
      <c r="N20" s="79"/>
      <c r="O20" s="80"/>
      <c r="P20" s="80"/>
      <c r="Q20" s="80"/>
      <c r="R20" s="79"/>
      <c r="U20" s="81"/>
    </row>
    <row r="21" spans="1:21" ht="25.5">
      <c r="A21" s="74">
        <v>6</v>
      </c>
      <c r="B21" s="177"/>
      <c r="C21" s="36" t="s">
        <v>462</v>
      </c>
      <c r="D21" s="84" t="s">
        <v>463</v>
      </c>
      <c r="E21" s="85" t="s">
        <v>638</v>
      </c>
      <c r="F21" s="96" t="s">
        <v>618</v>
      </c>
      <c r="G21" s="86">
        <v>33</v>
      </c>
      <c r="H21" s="86"/>
      <c r="I21" s="178"/>
      <c r="J21" s="83"/>
      <c r="K21" s="83"/>
      <c r="L21" s="83"/>
      <c r="M21" s="79"/>
      <c r="N21" s="79"/>
      <c r="O21" s="80"/>
      <c r="P21" s="80"/>
      <c r="Q21" s="80"/>
      <c r="R21" s="79"/>
      <c r="U21" s="81"/>
    </row>
    <row r="22" spans="1:21" ht="25.5">
      <c r="A22" s="74">
        <v>7</v>
      </c>
      <c r="B22" s="177"/>
      <c r="C22" s="36" t="s">
        <v>464</v>
      </c>
      <c r="D22" s="84" t="s">
        <v>465</v>
      </c>
      <c r="E22" s="85" t="s">
        <v>639</v>
      </c>
      <c r="F22" s="96" t="s">
        <v>618</v>
      </c>
      <c r="G22" s="86">
        <v>32</v>
      </c>
      <c r="H22" s="86"/>
      <c r="I22" s="178"/>
      <c r="J22" s="83"/>
      <c r="K22" s="83"/>
      <c r="L22" s="83"/>
      <c r="M22" s="79"/>
      <c r="N22" s="79"/>
      <c r="O22" s="80"/>
      <c r="P22" s="80"/>
      <c r="Q22" s="80"/>
      <c r="R22" s="79"/>
      <c r="U22" s="81"/>
    </row>
    <row r="23" spans="1:21" ht="38.25">
      <c r="A23" s="74">
        <v>8</v>
      </c>
      <c r="B23" s="177"/>
      <c r="C23" s="36" t="s">
        <v>466</v>
      </c>
      <c r="D23" s="84" t="s">
        <v>467</v>
      </c>
      <c r="E23" s="85" t="s">
        <v>635</v>
      </c>
      <c r="F23" s="96" t="s">
        <v>618</v>
      </c>
      <c r="G23" s="86">
        <v>11</v>
      </c>
      <c r="H23" s="86"/>
      <c r="I23" s="178"/>
      <c r="J23" s="83"/>
      <c r="K23" s="83"/>
      <c r="L23" s="83"/>
      <c r="M23" s="79"/>
      <c r="N23" s="79"/>
      <c r="O23" s="80"/>
      <c r="P23" s="80"/>
      <c r="Q23" s="80"/>
      <c r="R23" s="79"/>
      <c r="U23" s="81"/>
    </row>
    <row r="24" spans="1:21" ht="38.25">
      <c r="A24" s="74">
        <v>9</v>
      </c>
      <c r="B24" s="177"/>
      <c r="C24" s="36" t="s">
        <v>468</v>
      </c>
      <c r="D24" s="84" t="s">
        <v>469</v>
      </c>
      <c r="E24" s="85" t="s">
        <v>635</v>
      </c>
      <c r="F24" s="96" t="s">
        <v>618</v>
      </c>
      <c r="G24" s="86">
        <v>23</v>
      </c>
      <c r="H24" s="86"/>
      <c r="I24" s="178"/>
      <c r="J24" s="83"/>
      <c r="K24" s="83"/>
      <c r="L24" s="83"/>
      <c r="M24" s="79"/>
      <c r="N24" s="79"/>
      <c r="O24" s="80"/>
      <c r="P24" s="80"/>
      <c r="Q24" s="80"/>
      <c r="R24" s="79"/>
      <c r="U24" s="81"/>
    </row>
    <row r="25" spans="1:21" ht="38.25">
      <c r="A25" s="74">
        <v>10</v>
      </c>
      <c r="B25" s="177"/>
      <c r="C25" s="36" t="s">
        <v>470</v>
      </c>
      <c r="D25" s="84" t="s">
        <v>471</v>
      </c>
      <c r="E25" s="85" t="s">
        <v>632</v>
      </c>
      <c r="F25" s="96" t="s">
        <v>618</v>
      </c>
      <c r="G25" s="86">
        <v>2</v>
      </c>
      <c r="H25" s="86"/>
      <c r="I25" s="178"/>
      <c r="J25" s="83"/>
      <c r="K25" s="83"/>
      <c r="L25" s="83"/>
      <c r="M25" s="79"/>
      <c r="N25" s="79"/>
      <c r="O25" s="80"/>
      <c r="P25" s="80"/>
      <c r="Q25" s="80"/>
      <c r="R25" s="79"/>
      <c r="U25" s="81"/>
    </row>
    <row r="26" spans="1:21">
      <c r="A26" s="74">
        <v>11</v>
      </c>
      <c r="B26" s="177"/>
      <c r="C26" s="36" t="s">
        <v>472</v>
      </c>
      <c r="D26" s="84" t="s">
        <v>473</v>
      </c>
      <c r="E26" s="85" t="s">
        <v>632</v>
      </c>
      <c r="F26" s="96" t="s">
        <v>618</v>
      </c>
      <c r="G26" s="86">
        <v>2</v>
      </c>
      <c r="H26" s="86"/>
      <c r="I26" s="178"/>
      <c r="J26" s="83"/>
      <c r="K26" s="83"/>
      <c r="L26" s="83"/>
      <c r="M26" s="79"/>
      <c r="N26" s="79"/>
      <c r="O26" s="80"/>
      <c r="P26" s="80"/>
      <c r="Q26" s="80"/>
      <c r="R26" s="79"/>
      <c r="U26" s="81"/>
    </row>
    <row r="27" spans="1:21" ht="25.5">
      <c r="A27" s="74"/>
      <c r="B27" s="177"/>
      <c r="C27" s="39" t="s">
        <v>476</v>
      </c>
      <c r="D27" s="84"/>
      <c r="E27" s="85"/>
      <c r="F27" s="96"/>
      <c r="G27" s="86"/>
      <c r="H27" s="86"/>
      <c r="I27" s="178"/>
      <c r="J27" s="83"/>
      <c r="K27" s="83"/>
      <c r="L27" s="83"/>
      <c r="M27" s="79"/>
      <c r="N27" s="79"/>
      <c r="O27" s="80"/>
      <c r="P27" s="80"/>
      <c r="Q27" s="80"/>
      <c r="R27" s="79"/>
      <c r="U27" s="81"/>
    </row>
    <row r="28" spans="1:21" ht="25.5">
      <c r="A28" s="74">
        <v>12</v>
      </c>
      <c r="B28" s="177"/>
      <c r="C28" s="36" t="s">
        <v>477</v>
      </c>
      <c r="D28" s="84" t="s">
        <v>478</v>
      </c>
      <c r="E28" s="85" t="s">
        <v>319</v>
      </c>
      <c r="F28" s="96" t="s">
        <v>263</v>
      </c>
      <c r="G28" s="86">
        <v>620</v>
      </c>
      <c r="H28" s="86"/>
      <c r="I28" s="178"/>
      <c r="J28" s="83"/>
      <c r="K28" s="83"/>
      <c r="L28" s="83"/>
      <c r="M28" s="79"/>
      <c r="N28" s="79"/>
      <c r="O28" s="80"/>
      <c r="P28" s="80"/>
      <c r="Q28" s="80"/>
      <c r="R28" s="79"/>
      <c r="U28" s="81"/>
    </row>
    <row r="29" spans="1:21" ht="25.5">
      <c r="A29" s="74">
        <v>13</v>
      </c>
      <c r="B29" s="177"/>
      <c r="C29" s="36" t="s">
        <v>479</v>
      </c>
      <c r="D29" s="84" t="s">
        <v>480</v>
      </c>
      <c r="E29" s="85" t="s">
        <v>319</v>
      </c>
      <c r="F29" s="96" t="s">
        <v>351</v>
      </c>
      <c r="G29" s="86">
        <v>30</v>
      </c>
      <c r="H29" s="86"/>
      <c r="I29" s="178"/>
      <c r="J29" s="83"/>
      <c r="K29" s="83"/>
      <c r="L29" s="83"/>
      <c r="M29" s="79"/>
      <c r="N29" s="79"/>
      <c r="O29" s="80"/>
      <c r="P29" s="80"/>
      <c r="Q29" s="80"/>
      <c r="R29" s="79"/>
      <c r="U29" s="81"/>
    </row>
    <row r="30" spans="1:21" ht="27" customHeight="1">
      <c r="A30" s="74">
        <v>14</v>
      </c>
      <c r="B30" s="177"/>
      <c r="C30" s="36" t="s">
        <v>481</v>
      </c>
      <c r="D30" s="84" t="s">
        <v>482</v>
      </c>
      <c r="E30" s="85" t="s">
        <v>319</v>
      </c>
      <c r="F30" s="96" t="s">
        <v>351</v>
      </c>
      <c r="G30" s="86">
        <v>200</v>
      </c>
      <c r="H30" s="86"/>
      <c r="I30" s="178"/>
      <c r="J30" s="83"/>
      <c r="K30" s="83"/>
      <c r="L30" s="83"/>
      <c r="M30" s="79"/>
      <c r="N30" s="79"/>
      <c r="O30" s="80"/>
      <c r="P30" s="80"/>
      <c r="Q30" s="80"/>
      <c r="R30" s="79"/>
      <c r="U30" s="81"/>
    </row>
    <row r="31" spans="1:21" ht="38.25">
      <c r="A31" s="74">
        <v>15</v>
      </c>
      <c r="B31" s="177"/>
      <c r="C31" s="36" t="s">
        <v>483</v>
      </c>
      <c r="D31" s="84" t="s">
        <v>484</v>
      </c>
      <c r="E31" s="85"/>
      <c r="F31" s="96" t="s">
        <v>610</v>
      </c>
      <c r="G31" s="86">
        <v>1</v>
      </c>
      <c r="H31" s="86"/>
      <c r="I31" s="178"/>
      <c r="J31" s="83"/>
      <c r="K31" s="83"/>
      <c r="L31" s="83"/>
      <c r="M31" s="79"/>
      <c r="N31" s="79"/>
      <c r="O31" s="80"/>
      <c r="P31" s="80"/>
      <c r="Q31" s="80"/>
      <c r="R31" s="79"/>
      <c r="U31" s="81"/>
    </row>
    <row r="32" spans="1:21">
      <c r="A32" s="74">
        <v>16</v>
      </c>
      <c r="B32" s="177"/>
      <c r="C32" s="36" t="s">
        <v>191</v>
      </c>
      <c r="D32" s="84"/>
      <c r="E32" s="85"/>
      <c r="F32" s="96" t="s">
        <v>610</v>
      </c>
      <c r="G32" s="86">
        <v>1</v>
      </c>
      <c r="H32" s="86"/>
      <c r="I32" s="178"/>
      <c r="J32" s="83"/>
      <c r="K32" s="83"/>
      <c r="L32" s="83"/>
      <c r="M32" s="79"/>
      <c r="N32" s="79"/>
      <c r="O32" s="80"/>
      <c r="P32" s="80"/>
      <c r="Q32" s="80"/>
      <c r="R32" s="79"/>
      <c r="U32" s="81"/>
    </row>
    <row r="33" spans="1:21" ht="38.25">
      <c r="A33" s="74">
        <v>17</v>
      </c>
      <c r="B33" s="177"/>
      <c r="C33" s="36" t="s">
        <v>614</v>
      </c>
      <c r="D33" s="84"/>
      <c r="E33" s="85"/>
      <c r="F33" s="96" t="s">
        <v>610</v>
      </c>
      <c r="G33" s="86">
        <v>1</v>
      </c>
      <c r="H33" s="86"/>
      <c r="I33" s="178"/>
      <c r="J33" s="83"/>
      <c r="K33" s="83"/>
      <c r="L33" s="83"/>
      <c r="M33" s="79"/>
      <c r="N33" s="79"/>
      <c r="O33" s="80"/>
      <c r="P33" s="80"/>
      <c r="Q33" s="80"/>
      <c r="R33" s="79"/>
      <c r="U33" s="81"/>
    </row>
    <row r="34" spans="1:21" ht="51">
      <c r="A34" s="74">
        <v>18</v>
      </c>
      <c r="B34" s="177"/>
      <c r="C34" s="36" t="s">
        <v>485</v>
      </c>
      <c r="D34" s="84"/>
      <c r="E34" s="85"/>
      <c r="F34" s="96" t="s">
        <v>610</v>
      </c>
      <c r="G34" s="86">
        <v>1</v>
      </c>
      <c r="H34" s="86"/>
      <c r="I34" s="178"/>
      <c r="J34" s="83"/>
      <c r="K34" s="83"/>
      <c r="L34" s="83"/>
      <c r="M34" s="79"/>
      <c r="N34" s="79"/>
      <c r="O34" s="80"/>
      <c r="P34" s="80"/>
      <c r="Q34" s="80"/>
      <c r="R34" s="79"/>
      <c r="U34" s="81"/>
    </row>
    <row r="35" spans="1:21">
      <c r="A35" s="74">
        <v>19</v>
      </c>
      <c r="B35" s="177"/>
      <c r="C35" s="36" t="s">
        <v>190</v>
      </c>
      <c r="D35" s="84"/>
      <c r="E35" s="85"/>
      <c r="F35" s="96" t="s">
        <v>610</v>
      </c>
      <c r="G35" s="86">
        <v>1</v>
      </c>
      <c r="H35" s="86"/>
      <c r="I35" s="178"/>
      <c r="J35" s="83"/>
      <c r="K35" s="83"/>
      <c r="L35" s="83"/>
      <c r="M35" s="79"/>
      <c r="N35" s="79"/>
      <c r="O35" s="80"/>
      <c r="P35" s="80"/>
      <c r="Q35" s="80"/>
      <c r="R35" s="79"/>
      <c r="U35" s="81"/>
    </row>
    <row r="36" spans="1:21">
      <c r="A36" s="74">
        <v>20</v>
      </c>
      <c r="B36" s="177"/>
      <c r="C36" s="36" t="s">
        <v>436</v>
      </c>
      <c r="D36" s="84"/>
      <c r="E36" s="85"/>
      <c r="F36" s="96" t="s">
        <v>610</v>
      </c>
      <c r="G36" s="86">
        <v>1</v>
      </c>
      <c r="H36" s="86"/>
      <c r="I36" s="178"/>
      <c r="J36" s="83"/>
      <c r="K36" s="83"/>
      <c r="L36" s="83"/>
      <c r="M36" s="79"/>
      <c r="N36" s="79"/>
      <c r="O36" s="80"/>
      <c r="P36" s="80"/>
      <c r="Q36" s="80"/>
      <c r="R36" s="79"/>
      <c r="U36" s="81"/>
    </row>
    <row r="37" spans="1:21">
      <c r="A37" s="74">
        <v>21</v>
      </c>
      <c r="B37" s="177"/>
      <c r="C37" s="36" t="s">
        <v>327</v>
      </c>
      <c r="D37" s="84"/>
      <c r="E37" s="85"/>
      <c r="F37" s="96" t="s">
        <v>610</v>
      </c>
      <c r="G37" s="86">
        <v>1</v>
      </c>
      <c r="H37" s="86"/>
      <c r="I37" s="178"/>
      <c r="J37" s="83"/>
      <c r="K37" s="83"/>
      <c r="L37" s="83"/>
      <c r="M37" s="79"/>
      <c r="N37" s="79"/>
      <c r="O37" s="80"/>
      <c r="P37" s="80"/>
      <c r="Q37" s="80"/>
      <c r="R37" s="79"/>
      <c r="U37" s="81"/>
    </row>
    <row r="38" spans="1:21" ht="25.5">
      <c r="A38" s="74">
        <v>22</v>
      </c>
      <c r="B38" s="177"/>
      <c r="C38" s="36" t="s">
        <v>326</v>
      </c>
      <c r="D38" s="84"/>
      <c r="E38" s="85"/>
      <c r="F38" s="96" t="s">
        <v>610</v>
      </c>
      <c r="G38" s="86">
        <v>1</v>
      </c>
      <c r="H38" s="86"/>
      <c r="I38" s="178"/>
      <c r="J38" s="83"/>
      <c r="K38" s="83"/>
      <c r="L38" s="83"/>
      <c r="M38" s="79"/>
      <c r="N38" s="79"/>
      <c r="O38" s="80"/>
      <c r="P38" s="80"/>
      <c r="Q38" s="80"/>
      <c r="R38" s="79"/>
      <c r="U38" s="81"/>
    </row>
    <row r="39" spans="1:21">
      <c r="A39" s="74"/>
      <c r="B39" s="74"/>
      <c r="C39" s="87"/>
      <c r="D39" s="61"/>
      <c r="E39" s="88"/>
      <c r="F39" s="53"/>
      <c r="G39" s="54"/>
      <c r="H39" s="54"/>
      <c r="I39" s="54"/>
      <c r="J39" s="78"/>
      <c r="K39" s="78"/>
      <c r="L39" s="78"/>
      <c r="M39" s="79"/>
      <c r="N39" s="79"/>
      <c r="O39" s="80"/>
      <c r="P39" s="80"/>
      <c r="Q39" s="80"/>
      <c r="R39" s="79"/>
    </row>
    <row r="40" spans="1:21" s="65" customFormat="1" ht="28.5" customHeight="1">
      <c r="A40" s="89"/>
      <c r="B40" s="89"/>
      <c r="C40" s="398" t="str">
        <f>'1.1 Pamati, ā.inž.'!$C$43</f>
        <v xml:space="preserve">Tiešās izmaksas kopā, t. sk. darba devēja sociālais nodoklis </v>
      </c>
      <c r="D40" s="399"/>
      <c r="E40" s="406"/>
      <c r="F40" s="91"/>
      <c r="G40" s="92"/>
      <c r="H40" s="92"/>
      <c r="I40" s="92"/>
      <c r="J40" s="92"/>
      <c r="K40" s="92"/>
      <c r="L40" s="92"/>
      <c r="M40" s="93"/>
      <c r="N40" s="93">
        <f>SUM(N14:N39)</f>
        <v>0</v>
      </c>
      <c r="O40" s="93">
        <f>SUM(O14:O39)</f>
        <v>0</v>
      </c>
      <c r="P40" s="93">
        <f>SUM(P14:P39)</f>
        <v>0</v>
      </c>
      <c r="Q40" s="93">
        <f>SUM(Q14:Q39)</f>
        <v>0</v>
      </c>
      <c r="R40" s="93">
        <f>SUM(R14:R39)</f>
        <v>0</v>
      </c>
      <c r="S40" s="64"/>
      <c r="T40" s="64"/>
    </row>
    <row r="41" spans="1:21" s="107" customFormat="1">
      <c r="A41" s="163"/>
      <c r="B41" s="163"/>
      <c r="C41" s="164"/>
      <c r="D41" s="179"/>
      <c r="E41" s="180"/>
    </row>
    <row r="42" spans="1:21" s="107" customFormat="1">
      <c r="A42" s="106"/>
      <c r="B42" s="125"/>
      <c r="C42" s="164"/>
      <c r="D42" s="179"/>
      <c r="E42" s="164"/>
    </row>
    <row r="43" spans="1:21" s="107" customFormat="1">
      <c r="A43" s="163"/>
      <c r="B43" s="163"/>
      <c r="C43" s="164"/>
      <c r="D43" s="179"/>
      <c r="E43" s="180"/>
    </row>
    <row r="44" spans="1:21" s="107" customFormat="1">
      <c r="A44" s="125" t="str">
        <f>'1.1 Pamati, ā.inž.'!$A$47</f>
        <v xml:space="preserve">Sastādīja: </v>
      </c>
      <c r="B44" s="181"/>
      <c r="C44" s="182"/>
      <c r="D44" s="183"/>
      <c r="E44" s="183"/>
    </row>
    <row r="45" spans="1:21">
      <c r="A45" s="125"/>
      <c r="B45" s="81"/>
      <c r="C45" s="184"/>
      <c r="D45" s="185"/>
      <c r="E45" s="186"/>
      <c r="H45" s="187"/>
      <c r="S45" s="82"/>
      <c r="T45" s="82"/>
    </row>
    <row r="46" spans="1:21">
      <c r="A46" s="125"/>
      <c r="B46" s="81"/>
      <c r="C46" s="81"/>
      <c r="D46" s="188"/>
      <c r="S46" s="82"/>
      <c r="T46" s="82"/>
    </row>
    <row r="47" spans="1:21" s="81" customFormat="1">
      <c r="A47" s="189"/>
      <c r="D47" s="188"/>
      <c r="E47" s="175"/>
      <c r="F47" s="82"/>
      <c r="G47" s="82"/>
      <c r="H47" s="82"/>
    </row>
    <row r="48" spans="1:21">
      <c r="A48" s="125" t="str">
        <f>'1.1 Pamati, ā.inž.'!$A$51</f>
        <v xml:space="preserve">Pārbaudīja: </v>
      </c>
      <c r="B48" s="81"/>
      <c r="C48" s="81"/>
      <c r="D48" s="188"/>
      <c r="S48" s="82"/>
      <c r="T48" s="82"/>
    </row>
    <row r="49" spans="1:20">
      <c r="A49" s="81"/>
      <c r="B49" s="81"/>
      <c r="C49" s="81"/>
      <c r="D49" s="188"/>
      <c r="S49" s="82"/>
      <c r="T49" s="82"/>
    </row>
    <row r="50" spans="1:20">
      <c r="A50" s="81"/>
      <c r="B50" s="81"/>
      <c r="C50" s="81"/>
      <c r="D50" s="188"/>
      <c r="S50" s="82"/>
      <c r="T50" s="82"/>
    </row>
    <row r="51" spans="1:20">
      <c r="A51" s="81"/>
      <c r="B51" s="81"/>
      <c r="C51" s="81"/>
      <c r="D51" s="188"/>
      <c r="S51" s="82"/>
      <c r="T51" s="82"/>
    </row>
  </sheetData>
  <mergeCells count="14">
    <mergeCell ref="B12:B13"/>
    <mergeCell ref="A4:R4"/>
    <mergeCell ref="A5:R5"/>
    <mergeCell ref="C12:E13"/>
    <mergeCell ref="F12:F13"/>
    <mergeCell ref="G12:G13"/>
    <mergeCell ref="H12:M12"/>
    <mergeCell ref="N12:R12"/>
    <mergeCell ref="C40:E40"/>
    <mergeCell ref="A1:R1"/>
    <mergeCell ref="A2:R2"/>
    <mergeCell ref="O9:P9"/>
    <mergeCell ref="Q9:R9"/>
    <mergeCell ref="A12:A13"/>
  </mergeCells>
  <printOptions horizontalCentered="1"/>
  <pageMargins left="0.74803149606299202" right="0.74803149606299202" top="1.0649606300000001" bottom="0.35433070900000002" header="0.43307086614173201" footer="0.23622047244094499"/>
  <pageSetup paperSize="9" scale="63"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DCA447AE97B64A4BB79DD4886F57B25B" ma:contentTypeVersion="16" ma:contentTypeDescription="Izveidot jaunu dokumentu." ma:contentTypeScope="" ma:versionID="1ee2fd018d0d7872f543719ea9d96e9b">
  <xsd:schema xmlns:xsd="http://www.w3.org/2001/XMLSchema" xmlns:xs="http://www.w3.org/2001/XMLSchema" xmlns:p="http://schemas.microsoft.com/office/2006/metadata/properties" xmlns:ns2="bcc2f174-c36e-41dd-b528-efe7f80ea2f9" xmlns:ns3="21279e58-b530-4b7e-8216-66bd64e52479" targetNamespace="http://schemas.microsoft.com/office/2006/metadata/properties" ma:root="true" ma:fieldsID="2ab3eaf259134d59bdc70dc607d87403" ns2:_="" ns3:_="">
    <xsd:import namespace="bcc2f174-c36e-41dd-b528-efe7f80ea2f9"/>
    <xsd:import namespace="21279e58-b530-4b7e-8216-66bd64e5247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2f174-c36e-41dd-b528-efe7f80ea2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fa14c0c8-026d-40e1-85be-baf11c0f970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1279e58-b530-4b7e-8216-66bd64e52479" elementFormDefault="qualified">
    <xsd:import namespace="http://schemas.microsoft.com/office/2006/documentManagement/types"/>
    <xsd:import namespace="http://schemas.microsoft.com/office/infopath/2007/PartnerControls"/>
    <xsd:element name="SharedWithUsers" ma:index="1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db1207eb-8bf9-4556-b48d-7b641cda3c3c}" ma:internalName="TaxCatchAll" ma:showField="CatchAllData" ma:web="21279e58-b530-4b7e-8216-66bd64e524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1279e58-b530-4b7e-8216-66bd64e52479"/>
    <lcf76f155ced4ddcb4097134ff3c332f xmlns="bcc2f174-c36e-41dd-b528-efe7f80ea2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C6BC43-E901-4E0B-9CE9-3C5493E5FF6E}">
  <ds:schemaRefs>
    <ds:schemaRef ds:uri="http://schemas.microsoft.com/sharepoint/v3/contenttype/forms"/>
  </ds:schemaRefs>
</ds:datastoreItem>
</file>

<file path=customXml/itemProps2.xml><?xml version="1.0" encoding="utf-8"?>
<ds:datastoreItem xmlns:ds="http://schemas.openxmlformats.org/officeDocument/2006/customXml" ds:itemID="{C7097AA7-12D6-4832-B0A0-450B7D114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2f174-c36e-41dd-b528-efe7f80ea2f9"/>
    <ds:schemaRef ds:uri="21279e58-b530-4b7e-8216-66bd64e524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2FC04D-9745-4145-8876-6F5732AE13B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40</vt:i4>
      </vt:variant>
    </vt:vector>
  </HeadingPairs>
  <TitlesOfParts>
    <vt:vector size="82" baseType="lpstr">
      <vt:lpstr>Paredz.kopt.</vt:lpstr>
      <vt:lpstr>Buvn.kopt.</vt:lpstr>
      <vt:lpstr>Kops.1</vt:lpstr>
      <vt:lpstr>1.0 Buvlaukums</vt:lpstr>
      <vt:lpstr>1.1 Pamati, ā.inž.</vt:lpstr>
      <vt:lpstr>1.2 Prefabricētie elementi</vt:lpstr>
      <vt:lpstr>1.3 Jumts</vt:lpstr>
      <vt:lpstr>1.4 Grīdas</vt:lpstr>
      <vt:lpstr>1.5 Sienas</vt:lpstr>
      <vt:lpstr>1.6 Ailes</vt:lpstr>
      <vt:lpstr>1.7 Apdare</vt:lpstr>
      <vt:lpstr>1.8 Apr. iekšt.</vt:lpstr>
      <vt:lpstr>1.9 Sanm.</vt:lpstr>
      <vt:lpstr>1.10 Kopl.,aprīk</vt:lpstr>
      <vt:lpstr>1.11 Apr.ārt.</vt:lpstr>
      <vt:lpstr>1.12 Apkure</vt:lpstr>
      <vt:lpstr>1.13 Vent.</vt:lpstr>
      <vt:lpstr>1.14 Kond.</vt:lpstr>
      <vt:lpstr>1.15 UK</vt:lpstr>
      <vt:lpstr>1.16 EL</vt:lpstr>
      <vt:lpstr>1.17 ESS</vt:lpstr>
      <vt:lpstr>1.18 UAS</vt:lpstr>
      <vt:lpstr>Kops.2</vt:lpstr>
      <vt:lpstr>2.0 Buvlaukums</vt:lpstr>
      <vt:lpstr>2.1 Pamati, ā.inž.</vt:lpstr>
      <vt:lpstr>2.2 Prefabricētie elementi</vt:lpstr>
      <vt:lpstr>2.3 Jumts</vt:lpstr>
      <vt:lpstr>2.4 Gridas</vt:lpstr>
      <vt:lpstr>2.5 Sienas</vt:lpstr>
      <vt:lpstr>2.6 Ailes</vt:lpstr>
      <vt:lpstr>2.7 Apdare</vt:lpstr>
      <vt:lpstr>2.8 Apr. iekšt.</vt:lpstr>
      <vt:lpstr>2.9 Sanm.</vt:lpstr>
      <vt:lpstr>2.10 Kopl.,aprīk </vt:lpstr>
      <vt:lpstr>2.11 Apr. ārt.</vt:lpstr>
      <vt:lpstr>2.12 Apkure</vt:lpstr>
      <vt:lpstr>2.13 Vent.</vt:lpstr>
      <vt:lpstr>2.14 Kond.</vt:lpstr>
      <vt:lpstr>2.15 UK</vt:lpstr>
      <vt:lpstr>2.16 EL</vt:lpstr>
      <vt:lpstr>2.17 ESS</vt:lpstr>
      <vt:lpstr>2.18 UAS</vt:lpstr>
      <vt:lpstr>'1.1 Pamati, ā.inž.'!Print_Area</vt:lpstr>
      <vt:lpstr>'1.10 Kopl.,aprīk'!Print_Area</vt:lpstr>
      <vt:lpstr>'1.11 Apr.ārt.'!Print_Area</vt:lpstr>
      <vt:lpstr>'1.12 Apkure'!Print_Area</vt:lpstr>
      <vt:lpstr>'1.13 Vent.'!Print_Area</vt:lpstr>
      <vt:lpstr>'1.14 Kond.'!Print_Area</vt:lpstr>
      <vt:lpstr>'1.15 UK'!Print_Area</vt:lpstr>
      <vt:lpstr>'1.16 EL'!Print_Area</vt:lpstr>
      <vt:lpstr>'1.17 ESS'!Print_Area</vt:lpstr>
      <vt:lpstr>'1.18 UAS'!Print_Area</vt:lpstr>
      <vt:lpstr>'1.2 Prefabricētie elementi'!Print_Area</vt:lpstr>
      <vt:lpstr>'1.3 Jumts'!Print_Area</vt:lpstr>
      <vt:lpstr>'1.4 Grīdas'!Print_Area</vt:lpstr>
      <vt:lpstr>'1.5 Sienas'!Print_Area</vt:lpstr>
      <vt:lpstr>'1.6 Ailes'!Print_Area</vt:lpstr>
      <vt:lpstr>'1.7 Apdare'!Print_Area</vt:lpstr>
      <vt:lpstr>'1.8 Apr. iekšt.'!Print_Area</vt:lpstr>
      <vt:lpstr>'1.9 Sanm.'!Print_Area</vt:lpstr>
      <vt:lpstr>'2.1 Pamati, ā.inž.'!Print_Area</vt:lpstr>
      <vt:lpstr>'2.10 Kopl.,aprīk '!Print_Area</vt:lpstr>
      <vt:lpstr>'2.11 Apr. ārt.'!Print_Area</vt:lpstr>
      <vt:lpstr>'2.12 Apkure'!Print_Area</vt:lpstr>
      <vt:lpstr>'2.13 Vent.'!Print_Area</vt:lpstr>
      <vt:lpstr>'2.14 Kond.'!Print_Area</vt:lpstr>
      <vt:lpstr>'2.15 UK'!Print_Area</vt:lpstr>
      <vt:lpstr>'2.16 EL'!Print_Area</vt:lpstr>
      <vt:lpstr>'2.17 ESS'!Print_Area</vt:lpstr>
      <vt:lpstr>'2.18 UAS'!Print_Area</vt:lpstr>
      <vt:lpstr>'2.2 Prefabricētie elementi'!Print_Area</vt:lpstr>
      <vt:lpstr>'2.3 Jumts'!Print_Area</vt:lpstr>
      <vt:lpstr>'2.4 Gridas'!Print_Area</vt:lpstr>
      <vt:lpstr>'2.5 Sienas'!Print_Area</vt:lpstr>
      <vt:lpstr>'2.6 Ailes'!Print_Area</vt:lpstr>
      <vt:lpstr>'2.7 Apdare'!Print_Area</vt:lpstr>
      <vt:lpstr>'2.8 Apr. iekšt.'!Print_Area</vt:lpstr>
      <vt:lpstr>'2.9 Sanm.'!Print_Area</vt:lpstr>
      <vt:lpstr>Buvn.kopt.!Print_Area</vt:lpstr>
      <vt:lpstr>Kops.1!Print_Area</vt:lpstr>
      <vt:lpstr>Kops.2!Print_Area</vt:lpstr>
      <vt:lpstr>Paredz.kopt.!Print_Area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valerija.okuneva</dc:creator>
  <cp:lastModifiedBy>Ronalds Plorins</cp:lastModifiedBy>
  <cp:lastPrinted>2026-09-20T10:43:00Z</cp:lastPrinted>
  <dcterms:created xsi:type="dcterms:W3CDTF">1996-10-14T23:33:28Z</dcterms:created>
  <dcterms:modified xsi:type="dcterms:W3CDTF">2026-10-07T12:33:40Z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BimCT.Renderer.Visible">
    <vt:lpwstr>false</vt:lpwstr>
  </property>
  <property fmtid="{D5CDD505-2E9C-101B-9397-08002B2CF9AE}" pid="4" name="BimCT.ModelTree.Visible">
    <vt:lpwstr>false</vt:lpwstr>
  </property>
  <property fmtid="{D5CDD505-2E9C-101B-9397-08002B2CF9AE}" pid="5" name="BimCT.Renderer.XRay">
    <vt:lpwstr>true</vt:lpwstr>
  </property>
  <property fmtid="{D5CDD505-2E9C-101B-9397-08002B2CF9AE}" pid="6" name="BimCT.Renderer.Width">
    <vt:lpwstr>600</vt:lpwstr>
  </property>
  <property fmtid="{D5CDD505-2E9C-101B-9397-08002B2CF9AE}" pid="7" name="BimCT.Renderer.DockPosition">
    <vt:lpwstr>2</vt:lpwstr>
  </property>
  <property fmtid="{D5CDD505-2E9C-101B-9397-08002B2CF9AE}" pid="8" name="BimCT.Renderer.ShadingMode">
    <vt:lpwstr>5</vt:lpwstr>
  </property>
  <property fmtid="{D5CDD505-2E9C-101B-9397-08002B2CF9AE}" pid="9" name="BimCT.ModelTree.Height">
    <vt:lpwstr>1019</vt:lpwstr>
  </property>
  <property fmtid="{D5CDD505-2E9C-101B-9397-08002B2CF9AE}" pid="10" name="BimCT.Renderer.Enhanced.Silhouettes">
    <vt:lpwstr>false</vt:lpwstr>
  </property>
  <property fmtid="{D5CDD505-2E9C-101B-9397-08002B2CF9AE}" pid="11" name="BimCT.Renderer.Height">
    <vt:lpwstr>1019</vt:lpwstr>
  </property>
  <property fmtid="{D5CDD505-2E9C-101B-9397-08002B2CF9AE}" pid="12" name="BimCT.Schema.Version">
    <vt:lpwstr>1.0</vt:lpwstr>
  </property>
  <property fmtid="{D5CDD505-2E9C-101B-9397-08002B2CF9AE}" pid="13" name="BimCT.ShowFPS">
    <vt:lpwstr>false</vt:lpwstr>
  </property>
  <property fmtid="{D5CDD505-2E9C-101B-9397-08002B2CF9AE}" pid="14" name="BimCT.ModelTree.Width">
    <vt:lpwstr>500</vt:lpwstr>
  </property>
  <property fmtid="{D5CDD505-2E9C-101B-9397-08002B2CF9AE}" pid="15" name="BimCT.Database.Id">
    <vt:lpwstr>19a279e9-0da2-49d1-af55-8285b2f213bf</vt:lpwstr>
  </property>
  <property fmtid="{D5CDD505-2E9C-101B-9397-08002B2CF9AE}" pid="16" name="BimCT.ModelTree.DockPosition">
    <vt:lpwstr>0</vt:lpwstr>
  </property>
</Properties>
</file>